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<sst xmlns="http://schemas.openxmlformats.org/spreadsheetml/2006/main" count="12252" uniqueCount="2347">
  <si>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</si>
  <si>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</si>
  <si>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</si>
  <si>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</si>
  <si>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</si>
  <si>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</si>
  <si>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</si>
  <si>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</si>
  <si>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</si>
  <si>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</si>
  <si>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</si>
  <si>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</si>
  <si>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</si>
  <si>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</si>
  <si>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</si>
  <si>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</si>
  <si>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</si>
  <si>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</si>
  <si>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</si>
  <si>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</si>
  <si>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</si>
  <si>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</si>
  <si>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</si>
  <si>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</si>
  <si>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</si>
  <si>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</si>
  <si>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</si>
  <si>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</si>
  <si>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</si>
  <si>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</si>
  <si>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</si>
  <si>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</si>
  <si>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</si>
  <si>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</si>
  <si>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</si>
  <si>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</si>
  <si>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</si>
  <si>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</si>
  <si>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</si>
  <si>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</si>
  <si>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</si>
  <si>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</si>
  <si>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</si>
  <si>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</si>
  <si>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</si>
  <si>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</si>
  <si>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</si>
  <si>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</si>
  <si>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</si>
  <si>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</si>
  <si>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</si>
  <si>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</si>
  <si>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</si>
  <si>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</si>
  <si>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</si>
  <si>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</si>
  <si>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</si>
  <si>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</si>
  <si>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</si>
  <si>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</si>
  <si>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</si>
  <si>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</si>
  <si>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</si>
  <si>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</si>
  <si>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</si>
  <si>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</si>
  <si>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</si>
  <si>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</si>
  <si>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</si>
  <si>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</si>
  <si>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</si>
  <si>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</si>
  <si>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</si>
  <si>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</si>
  <si>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</si>
  <si>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</si>
  <si>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</si>
  <si>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</si>
  <si>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</si>
  <si>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</si>
  <si>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</si>
  <si>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</si>
  <si>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</si>
  <si>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</si>
  <si>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</si>
  <si>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</si>
  <si>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</si>
  <si>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</si>
  <si>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</si>
  <si>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</si>
  <si>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</si>
  <si>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</si>
  <si>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</si>
  <si>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</si>
  <si>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</si>
  <si>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</si>
  <si>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</si>
  <si>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</si>
  <si>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</si>
  <si>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</si>
  <si>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</si>
  <si>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</si>
  <si>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</si>
  <si>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</si>
  <si>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</si>
  <si>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</si>
  <si>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</si>
  <si>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</si>
  <si>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</si>
  <si>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</si>
  <si>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</si>
  <si>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</si>
  <si>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</si>
  <si>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</si>
  <si>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</si>
  <si>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</si>
  <si>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</si>
  <si>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</si>
  <si>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</si>
  <si>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</si>
  <si>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</si>
  <si>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</si>
  <si>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</si>
  <si>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</si>
  <si>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</si>
  <si>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</si>
  <si>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</si>
  <si>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</si>
  <si>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</si>
  <si>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</si>
  <si>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</si>
  <si>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</si>
  <si>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</si>
  <si>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</si>
  <si>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</si>
  <si>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</si>
  <si>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</si>
  <si>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</si>
  <si>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</si>
  <si>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</si>
  <si>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</si>
  <si>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</si>
  <si>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</si>
  <si>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</si>
  <si>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</si>
  <si>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</si>
  <si>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</si>
  <si>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</si>
  <si>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</si>
  <si>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</si>
  <si>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</si>
  <si>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</si>
  <si>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</si>
  <si>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</si>
  <si>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</si>
  <si>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</si>
  <si>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</si>
  <si>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</si>
  <si>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</si>
  <si>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</si>
  <si>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</si>
  <si>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</si>
  <si>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</si>
  <si>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</si>
  <si>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</si>
  <si>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</si>
  <si>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</si>
  <si>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</si>
  <si>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</si>
  <si>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</si>
  <si>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</si>
  <si>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</si>
  <si>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</si>
  <si>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</si>
  <si>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</si>
  <si>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</si>
  <si>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</si>
  <si>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</si>
  <si>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</si>
  <si>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</si>
  <si>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</si>
  <si>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</si>
  <si>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</si>
  <si>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</si>
  <si>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</si>
  <si>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</si>
  <si>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</si>
  <si>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</si>
  <si>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</si>
  <si>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</si>
  <si>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</si>
  <si>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</si>
  <si>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</si>
  <si>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</si>
  <si>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</si>
  <si>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</si>
  <si>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</si>
  <si>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</si>
  <si>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</si>
  <si>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</si>
  <si>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</si>
  <si>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</si>
  <si>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</si>
  <si>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</si>
  <si>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</si>
  <si>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</si>
  <si>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</si>
  <si>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</si>
  <si>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</si>
  <si>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</si>
  <si>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</si>
  <si>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</si>
  <si>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mrs_lerner</t>
  </si>
  <si>
    <t>jodybeckdc</t>
  </si>
  <si>
    <t>hd_johnathan</t>
  </si>
  <si>
    <t>wynn_syclebill</t>
  </si>
  <si>
    <t>marybtinker</t>
  </si>
  <si>
    <t>nspa</t>
  </si>
  <si>
    <t>maschoolpress</t>
  </si>
  <si>
    <t>mahibrihim</t>
  </si>
  <si>
    <t>tvinstructor</t>
  </si>
  <si>
    <t>wmsdtv</t>
  </si>
  <si>
    <t>eagleeyemsd</t>
  </si>
  <si>
    <t>dbhspathfinder</t>
  </si>
  <si>
    <t>curtisnewtin9</t>
  </si>
  <si>
    <t>barryparksjr</t>
  </si>
  <si>
    <t>st4y_cr3sp0</t>
  </si>
  <si>
    <t>wksu</t>
  </si>
  <si>
    <t>mayormaier</t>
  </si>
  <si>
    <t>mcicha1</t>
  </si>
  <si>
    <t>seksi</t>
  </si>
  <si>
    <t>nicole_soojung</t>
  </si>
  <si>
    <t>gracelangtonn</t>
  </si>
  <si>
    <t>nadegegreen</t>
  </si>
  <si>
    <t>admccourt</t>
  </si>
  <si>
    <t>danielleiat</t>
  </si>
  <si>
    <t>faziarizvi</t>
  </si>
  <si>
    <t>seanmeredith</t>
  </si>
  <si>
    <t>donbytheriver</t>
  </si>
  <si>
    <t>masumaahuja</t>
  </si>
  <si>
    <t>suegreenwood</t>
  </si>
  <si>
    <t>mountairmedia</t>
  </si>
  <si>
    <t>hyperdoxy</t>
  </si>
  <si>
    <t>penguinsfan62</t>
  </si>
  <si>
    <t>microbliterate</t>
  </si>
  <si>
    <t>photogericp</t>
  </si>
  <si>
    <t>ryanjhaas</t>
  </si>
  <si>
    <t>sleepy_bi</t>
  </si>
  <si>
    <t>samantharoehl</t>
  </si>
  <si>
    <t>juliacarriew</t>
  </si>
  <si>
    <t>samtlevin</t>
  </si>
  <si>
    <t>thatcardsharp</t>
  </si>
  <si>
    <t>loisbeckett</t>
  </si>
  <si>
    <t>quinnmacdonald</t>
  </si>
  <si>
    <t>evieblad</t>
  </si>
  <si>
    <t>jcsturino</t>
  </si>
  <si>
    <t>issuu</t>
  </si>
  <si>
    <t>douglasdrama</t>
  </si>
  <si>
    <t>tprep_boyshoops</t>
  </si>
  <si>
    <t>vivianho</t>
  </si>
  <si>
    <t>vinnyeng</t>
  </si>
  <si>
    <t>kennyjacobs</t>
  </si>
  <si>
    <t>harry_slater</t>
  </si>
  <si>
    <t>jimmacmillan</t>
  </si>
  <si>
    <t>lauren_hoggs</t>
  </si>
  <si>
    <t>diamondmarin1</t>
  </si>
  <si>
    <t>jswimm1</t>
  </si>
  <si>
    <t>gunsreporting</t>
  </si>
  <si>
    <t>culverzoe</t>
  </si>
  <si>
    <t>yankeejoe</t>
  </si>
  <si>
    <t>mysharona1987</t>
  </si>
  <si>
    <t>jenstaletovich</t>
  </si>
  <si>
    <t>davidjneal</t>
  </si>
  <si>
    <t>eastsideonline</t>
  </si>
  <si>
    <t>jacobkernis</t>
  </si>
  <si>
    <t>jpmentorleaders</t>
  </si>
  <si>
    <t>avaniishah</t>
  </si>
  <si>
    <t>cspa</t>
  </si>
  <si>
    <t>steffdaz</t>
  </si>
  <si>
    <t>soulflytry</t>
  </si>
  <si>
    <t>debzuniverse</t>
  </si>
  <si>
    <t>aerieyearbook</t>
  </si>
  <si>
    <t>spookymulder86</t>
  </si>
  <si>
    <t>cmeden</t>
  </si>
  <si>
    <t>wshsroom215</t>
  </si>
  <si>
    <t>spjfla</t>
  </si>
  <si>
    <t>spj_tweets</t>
  </si>
  <si>
    <t>sdkstl</t>
  </si>
  <si>
    <t>monicarhor</t>
  </si>
  <si>
    <t>katelyn_jou</t>
  </si>
  <si>
    <t>newseum</t>
  </si>
  <si>
    <t>nppa</t>
  </si>
  <si>
    <t>freedomforumins</t>
  </si>
  <si>
    <t>nicole_kraft</t>
  </si>
  <si>
    <t>beanspohr</t>
  </si>
  <si>
    <t>ernabeld</t>
  </si>
  <si>
    <t>superscribbler</t>
  </si>
  <si>
    <t>jhemlepp</t>
  </si>
  <si>
    <t>tpplummer</t>
  </si>
  <si>
    <t>tampaprep</t>
  </si>
  <si>
    <t>lgtenglishteach</t>
  </si>
  <si>
    <t>lillianhwang</t>
  </si>
  <si>
    <t>splc</t>
  </si>
  <si>
    <t>voicestexas</t>
  </si>
  <si>
    <t>heroesmsd</t>
  </si>
  <si>
    <t>zoegordyyy</t>
  </si>
  <si>
    <t>douglashigh</t>
  </si>
  <si>
    <t>m_falkowski</t>
  </si>
  <si>
    <t>6353miramar</t>
  </si>
  <si>
    <t>amcthd</t>
  </si>
  <si>
    <t>chris_fraga_hd</t>
  </si>
  <si>
    <t>teamdepot</t>
  </si>
  <si>
    <t>djnf</t>
  </si>
  <si>
    <t>vfretty</t>
  </si>
  <si>
    <t>brandonabzug</t>
  </si>
  <si>
    <t>madieleall</t>
  </si>
  <si>
    <t>heather__hart</t>
  </si>
  <si>
    <t>nikta04</t>
  </si>
  <si>
    <t>jesseguttenberg</t>
  </si>
  <si>
    <t>rainvalladares</t>
  </si>
  <si>
    <t>parklandtalk</t>
  </si>
  <si>
    <t>msdclassof2021</t>
  </si>
  <si>
    <t>msd_classof2018</t>
  </si>
  <si>
    <t>msdclassof2019</t>
  </si>
  <si>
    <t>principalmsd</t>
  </si>
  <si>
    <t>becontv</t>
  </si>
  <si>
    <t>davidhogg111</t>
  </si>
  <si>
    <t>guardianus</t>
  </si>
  <si>
    <t>wptv</t>
  </si>
  <si>
    <t>npr</t>
  </si>
  <si>
    <t>miamiherald</t>
  </si>
  <si>
    <t>heymikemayo</t>
  </si>
  <si>
    <t>philvalys</t>
  </si>
  <si>
    <t>sunsentinel</t>
  </si>
  <si>
    <t>musicascension1</t>
  </si>
  <si>
    <t>gssvoices</t>
  </si>
  <si>
    <t>mcclatchy</t>
  </si>
  <si>
    <t>nowthisnews</t>
  </si>
  <si>
    <t>teamtrace</t>
  </si>
  <si>
    <t>gabbygiffords</t>
  </si>
  <si>
    <t>aoc</t>
  </si>
  <si>
    <t>emma4change</t>
  </si>
  <si>
    <t>fred_guttenberg</t>
  </si>
  <si>
    <t>robertwruncie</t>
  </si>
  <si>
    <t>msdclassof2022</t>
  </si>
  <si>
    <t>lizjane66</t>
  </si>
  <si>
    <t>thecw</t>
  </si>
  <si>
    <t>daveaizer</t>
  </si>
  <si>
    <t>Mentions</t>
  </si>
  <si>
    <t>Replies to</t>
  </si>
  <si>
    <t>Great job, @zoegordyyy! The @EagleEyeMSD story about #ParklandSpeaks was well-written &amp;amp; honest. I hope youâ€™ll read her story &amp;amp; then read the book. https://t.co/HIg2M3URa7</t>
  </si>
  <si>
    <t>RT @NSPA: Congrats to @m_falkowski, adviser of @EagleEyeMSD at @DouglasHigh, for earning the title of 2019 National High School Journalism…</t>
  </si>
  <si>
    <t>.@TeamDepot D85 coming together and giving back to @EagleEyeMSD earlier today! #HomeDepot #HD #Givingback #TeamDepot #msdstrong @Chris_Fraga_HD @AMCTHD @6353Miramar @AerieYearbook https://t.co/9XX8M62cIp</t>
  </si>
  <si>
    <t>.@TeamDepot D85 coming together and giving back to @EagleEyeMSD earlier today! #HomeDepot #HD #Givingback #TeamDepot #msdstrong @Chris_Fraga_HD @AMCTHD @6353Miramar @AerieYearbook https://t.co/e6NP75rrRt</t>
  </si>
  <si>
    <t>Dance Marathon makes top ten list for being the highest fundraising chapter in the nation – The Eagle Eye… https://t.co/IGFwXpn2JN</t>
  </si>
  <si>
    <t>@NSPA @m_falkowski @EagleEyeMSD @DouglasHigh @CSPA @DJNF Congratulations to Melissa Falkowski for being an exemplar… https://t.co/tRTQV1SGN1</t>
  </si>
  <si>
    <t>Congrats to @m_falkowski, adviser of @EagleEyeMSD at @DouglasHigh, for earning the title of 2019 National High Scho… https://t.co/CI6pAawaKD</t>
  </si>
  <si>
    <t>@rainvalladares
@EagleEyeMSD
@JesseGuttenberg
@nikta04
@heather__hart
@madieleall
@BrandonAbzug
@vfretty… https://t.co/lRTatBCzHd</t>
  </si>
  <si>
    <t>@BECONTV @wmsdtv @PrincipalMSD @EagleEyeMSD @msdclassof2019 @Msd_classof2018 @msdclassof2021 @ParklandTalk… https://t.co/5yBYmyoRlY</t>
  </si>
  <si>
    <t>Please support WMSD-TV, MSDâ€™s TV Production Program, by sharing the link or donating. We are raising money to purchase computers, new equipment and send our crew to competitions!
https://t.co/fSNGLGS7E4</t>
  </si>
  <si>
    <t>RT @wmsdtv: Please support WMSD-TV, MSDâ€™s TV Production Program, by sharing the link or donating. We are raising money to purchase computerâ€¦</t>
  </si>
  <si>
    <t>An #American #Author and #Student who survived the @EagleEyeMSD shooting last #ValentinesDay @davidhogg111 tells us… https://t.co/HKPxIxrM3d</t>
  </si>
  <si>
    <t>RT @DBHSpathfinder: One year ago today we are reminded of the @EagleEyeMSD tragedy that happened on #ValentinesDay. As our #ThoughtOfTheDay…</t>
  </si>
  <si>
    <t>RT @TPPlummer: Prep Nation!  @TampaPrep today we remember Marjory Stoneman Douglas High School, their loss, their pain. We celebrate and su…</t>
  </si>
  <si>
    <t>An #American #Author and #Student who survived the @EagleEyeMSD shooting on #ValentinesDay &amp;amp; afterward became a gun… https://t.co/xzX3Dk6ylV</t>
  </si>
  <si>
    <t>One year ago today we are reminded of the @EagleEyeMSD tragedy that happened on #ValentinesDay. As our… https://t.co/oSziufJMy0</t>
  </si>
  <si>
    <t>A story from last year about Parkland's student journalists @EagleEyeMSD: 
"There are hundreds of questions poppin… https://t.co/qf7eJDv69w</t>
  </si>
  <si>
    <t>A story from last year about Parkland's student journalists @EagleEyeMSD: 
"There are hundreds of questions poppin… https://t.co/tiqZJ3z0si</t>
  </si>
  <si>
    <t>RT @EastsideOnline: Today and everyday, Eastside stands with @EagleEyeMSD. #MSDStrong</t>
  </si>
  <si>
    <t>RT @loisbeckett: What is it like now to be a student at Marjory Stoneman Douglas? Powerful journalism from @EagleEyeMSD, Parkland's student…</t>
  </si>
  <si>
    <t>RT @loisbeckett: In Parkland, there are "code red" drills each month, painted icons marking "hard corners" out of the line of sight of a sh…</t>
  </si>
  <si>
    <t>@loisbeckett @EagleEyeMSD What would have made them safe:
1. Competent law enforcement
2. School board that actually cared about their students rather than appearances
3. Both 1 &amp;amp; 2 actually recognizing the shooters literal &amp;amp; figurative cries for help and not ignoring them</t>
  </si>
  <si>
    <t>RT @loisbeckett: So proud that @GuardianUS is again featuring the stories that Parkland students themselves think need more attention, incl…</t>
  </si>
  <si>
    <t>These students at #FortLauderdaleHighSchool paint rocks and leave messages for #actsofkindess and those effected at @EagleEyeMSD #MSDstrong @WPTV https://t.co/KXxhlFlFKy</t>
  </si>
  <si>
    <t>RT @GunsReporting: @SunSentinel @PhilValys @heymikemayo @EagleEyeMSD @MiamiHerald _xD83D__xDCFA_ After #Parkland, @NPR spoke to fifteen 17-year-old from…</t>
  </si>
  <si>
    <t>What is it like now to be a student at Marjory Stoneman Douglas? Powerful journalism from @EagleEyeMSD, Parkland's student newsmagazine, in collaboration with @GuardianUS: https://t.co/KUCm8P6elp https://t.co/rvgcI9nxVg</t>
  </si>
  <si>
    <t>So proud that @GuardianUS is again featuring the stories that Parkland students themselves think need more attentio… https://t.co/8X5SCUnBjJ</t>
  </si>
  <si>
    <t>RT @issuu: The goal above anything else is to tell the truth… this is the core of journalism and what we teach.” - @m_falkowski.
The studen…</t>
  </si>
  <si>
    <t>Express yourself with the latest issue of the @EagleEyeMSD on Issuu: https://t.co/NpjZY2HAW0 https://t.co/MCgK7P4Oab</t>
  </si>
  <si>
    <t>The goal above anything else is to tell the truth… this is the core of journalism and what we teach.” -… https://t.co/2mpY5nhqfd</t>
  </si>
  <si>
    <t>RT @GunsReporting: @SunSentinel @PhilValys @heymikemayo @EagleEyeMSD @MiamiHerald @NPR @MusicAscension1 #SinceParkland more than 1,200 Amer…</t>
  </si>
  <si>
    <t>Thank you @EagleEyeMSD. Today while reading this, I cried so hard that I had to walk out of class. Not because it was sad but because it was so beautifully put together and realistic that I felt my friends and all the 17 that passed were there with me reading it._xD83D__xDC94_ https://t.co/daRMqTAk1W</t>
  </si>
  <si>
    <t>RT @lauren_hoggs: Thank you @EagleEyeMSD. Today while reading this, I cried so hard that I had to walk out of class. Not because it was sad…</t>
  </si>
  <si>
    <t>I know its Valentine's Day but a year ago today the students of @EagleEyeMSD HS suffered a terrible tragedy that fo… https://t.co/mCBhddOEGX</t>
  </si>
  <si>
    <t>@SunSentinel @PhilValys @heymikemayo @EagleEyeMSD @MiamiHerald @NPR @MusicAscension1 #SinceParkland more than 1,200 American kids have been fatally shot according to the @teamtrace. 
Together with @nowthisnews, @mcclatchy, @MiamiHerald and @GSSVoices, they shared their stories ➡️
https://t.co/J0RUYuAtnw</t>
  </si>
  <si>
    <t>@SunSentinel @PhilValys @heymikemayo @EagleEyeMSD @MiamiHerald @NPR @MusicAscension1 @teamtrace @nowthisnews… https://t.co/6rzVtp2UIB</t>
  </si>
  <si>
    <t>@SunSentinel @PhilValys @heymikemayo @EagleEyeMSD @MiamiHerald @NPR _xD83C__xDFB6_ In a classroom on campus, #StonemanDouglas students wrote and recorded the song "Hear Me Out" w/ a music therapist and @MusicAscension1. 
"[it] tells a story quite different from what most people know about these young peoples’ experience."
➡️ https://t.co/E1t5A1SKmP</t>
  </si>
  <si>
    <t>@SunSentinel @PhilValys @heymikemayo @EagleEyeMSD @MiamiHerald _xD83D__xDCFA_ After #Parkland, @NPR spoke to fifteen 17-year-old from across the country about their relationship with guns. 
➡️ https://t.co/014WDxpnUy</t>
  </si>
  <si>
    <t>@SunSentinel @PhilValys @heymikemayo In the wave of coverage around this anniversary, we wanted to highlight a few… https://t.co/vEZbwo99vO</t>
  </si>
  <si>
    <t>Remembering those lost... "Jamie Guttenberg lit up any room she walked into."  https://t.co/zyTvGYu79X #MSDStrong @fred_guttenberg @EagleEyeMSD #NeverAgain #Parkland @Emma4Change @AOC @GabbyGiffords</t>
  </si>
  <si>
    <t>a year later, resilient #MarjoryStonemanDouglas dancing students express themselves in this wonderful story from… https://t.co/GrLPK8FcRS</t>
  </si>
  <si>
    <t>Today and everyday, Eastside stands with @EagleEyeMSD. #MSDStrong</t>
  </si>
  <si>
    <t>Mentoring Tomorrow's Leaders at JP Taravella would like to send Marjory Stoneman Douglas all our love and support.… https://t.co/jZQP86Wa9R</t>
  </si>
  <si>
    <t>RT @SPLC: As we remember the tragic Parkland shooting, let's also take a moment to acknowledge the crucial work of student journalists, inc…</t>
  </si>
  <si>
    <t>MSD alumna Liz Stout creates #17DayofCelebration to honor victims of the shooting – The Eagle Eye https://t.co/yT94kwkggS via @EagleEyeMSD</t>
  </si>
  <si>
    <t>RT @AerieYearbook: Story from @EagleEyeMSD about last nightâ€™s meeting with @MSDClassOf2022 parents &amp;amp; @RobertwRuncie. #JournalismMatters httâ€¦</t>
  </si>
  <si>
    <t>Story from @EagleEyeMSD about last nightâ€™s meeting with @MSDClassOf2022 parents &amp;amp; @RobertwRuncie. #JournalismMatters https://t.co/QjJyGDPrxu</t>
  </si>
  <si>
    <t>What it’s like walking the halls of MSD – The Eagle Eye https://t.co/Of1RFGrmmA via @EagleEyeMSD</t>
  </si>
  <si>
    <t>Prep Nation!  @TampaPrep today we remember Marjory Stoneman Douglas High School, their loss, their pain. We celebra… https://t.co/zhZ3sbSRsf</t>
  </si>
  <si>
    <t>In Parkland, there are "code red" drills each month, painted icons marking "hard corners" out of the line of sight… https://t.co/GBhM4qZxyy</t>
  </si>
  <si>
    <t>As we remember the tragic Parkland shooting, let's also take a moment to acknowledge the crucial work of student jo… https://t.co/gHTfICwSUb</t>
  </si>
  <si>
    <t>Want to know more about the #MSDHeroesChallenge? Watch this!  https://t.co/G7yJkYcJFC @daveaizer @TheCW @lizjane66 @EagleEyeMSD</t>
  </si>
  <si>
    <t>https://eagleeye.news/news/yearbook-adviser-sarah-lerner-releases-parkland-speaks-book-featuring-msd-students/</t>
  </si>
  <si>
    <t>https://twitter.com/i/web/status/1093934309990256641</t>
  </si>
  <si>
    <t>https://twitter.com/i/web/status/1094958258580873216</t>
  </si>
  <si>
    <t>https://twitter.com/i/web/status/1090357689895567362</t>
  </si>
  <si>
    <t>https://twitter.com/i/web/status/1095852099215257601</t>
  </si>
  <si>
    <t>https://twitter.com/i/web/status/1095890466011258881</t>
  </si>
  <si>
    <t>https://www.snap-raise.com/fundraisers/msd-tv-production-2018-19</t>
  </si>
  <si>
    <t>https://twitter.com/i/web/status/1095293440039047168</t>
  </si>
  <si>
    <t>https://twitter.com/i/web/status/1095654822181666816</t>
  </si>
  <si>
    <t>https://twitter.com/i/web/status/1096017209456029696</t>
  </si>
  <si>
    <t>https://twitter.com/i/web/status/1096037508461326336</t>
  </si>
  <si>
    <t>https://twitter.com/i/web/status/1096037670269190144</t>
  </si>
  <si>
    <t>https://www.theguardian.com/us-news/2019/feb/13/parkland-shooting-anniversary-students-own-words</t>
  </si>
  <si>
    <t>https://twitter.com/i/web/status/1096064245769224193</t>
  </si>
  <si>
    <t>https://issuu.com/melissafalkowski4/docs/full2ndquarter2?utm_source=twitter&amp;utm_medium=issuu-social&amp;utm_campaign=expressyourselfmsd</t>
  </si>
  <si>
    <t>https://twitter.com/i/web/status/1096078908208934913</t>
  </si>
  <si>
    <t>https://twitter.com/i/web/status/1096125977745334273</t>
  </si>
  <si>
    <t>https://sinceparkland.org</t>
  </si>
  <si>
    <t>https://twitter.com/i/web/status/1096126805738692608</t>
  </si>
  <si>
    <t>https://www.youtube.com/watch?v=qLrgTEJm__w&amp;feature=youtu.be</t>
  </si>
  <si>
    <t>https://www.youtube.com/watch?v=yxGrsxpcqeA&amp;feature=youtu.be</t>
  </si>
  <si>
    <t>https://twitter.com/i/web/status/1096065103328411648</t>
  </si>
  <si>
    <t>https://www.issuu.com/melissafalkowski4/docs/memorial_donate/s/69165</t>
  </si>
  <si>
    <t>https://twitter.com/i/web/status/1096098815579348992</t>
  </si>
  <si>
    <t>https://twitter.com/i/web/status/1096200416730247169</t>
  </si>
  <si>
    <t>https://eagleeye.news/news/msd-alumna-liz-stout-creates-17dayofcelebration-to-honor-victims-of-the-shooting/</t>
  </si>
  <si>
    <t>https://eagleeye.news/news/superintendent-runcie-begins-meetings-with-parents-of-msd-students/</t>
  </si>
  <si>
    <t>https://eagleeye.news/editorial/what-its-like-walking-the-halls-of-msd/</t>
  </si>
  <si>
    <t>https://twitter.com/i/web/status/1096022480144265216</t>
  </si>
  <si>
    <t>https://twitter.com/i/web/status/1096062964325478405</t>
  </si>
  <si>
    <t>https://twitter.com/i/web/status/1096181050898829312</t>
  </si>
  <si>
    <t>https://www.youtube.com/watch?v=Khks3pzDnik&amp;feature=youtu.be</t>
  </si>
  <si>
    <t>eagleeye.news</t>
  </si>
  <si>
    <t>twitter.com</t>
  </si>
  <si>
    <t>snap-raise.com</t>
  </si>
  <si>
    <t>theguardian.com</t>
  </si>
  <si>
    <t>issuu.com</t>
  </si>
  <si>
    <t>sinceparkland.org</t>
  </si>
  <si>
    <t>youtube.com</t>
  </si>
  <si>
    <t>parklandspeaks</t>
  </si>
  <si>
    <t>homedepot hd givingback teamdepot msdstrong</t>
  </si>
  <si>
    <t>american author student valentinesday</t>
  </si>
  <si>
    <t>valentinesday thoughtoftheday</t>
  </si>
  <si>
    <t>valentinesday</t>
  </si>
  <si>
    <t>msdstrong</t>
  </si>
  <si>
    <t>fortlauderdalehighschool actsofkindess msdstrong</t>
  </si>
  <si>
    <t>parkland</t>
  </si>
  <si>
    <t>sinceparkland</t>
  </si>
  <si>
    <t>stonemandouglas</t>
  </si>
  <si>
    <t>msdstrong neveragain parkland</t>
  </si>
  <si>
    <t>marjorystonemandouglas</t>
  </si>
  <si>
    <t>17dayofcelebration</t>
  </si>
  <si>
    <t>journalismmatters</t>
  </si>
  <si>
    <t>msdheroeschallenge</t>
  </si>
  <si>
    <t>https://pbs.twimg.com/media/Dy09mqPXQAAo7Iq.jpg</t>
  </si>
  <si>
    <t>https://pbs.twimg.com/media/Dy0-Xj2X0AApKkZ.jpg</t>
  </si>
  <si>
    <t>https://pbs.twimg.com/media/DzYG42sXcAAc5bj.jpg</t>
  </si>
  <si>
    <t>https://pbs.twimg.com/media/DzX87aMVsAA9hs-.png</t>
  </si>
  <si>
    <t>https://pbs.twimg.com/tweet_video_thumb/DywXuSOXcAEasXA.jpg</t>
  </si>
  <si>
    <t>https://pbs.twimg.com/media/DaIBsQTVwAE4YxI.jpg</t>
  </si>
  <si>
    <t>http://pbs.twimg.com/profile_images/1096599774432759809/pUluK2dx_normal.jpg</t>
  </si>
  <si>
    <t>http://pbs.twimg.com/profile_images/3376664713/1298e7c833bddbfd96fffd4ed1faef69_normal.jpeg</t>
  </si>
  <si>
    <t>http://pbs.twimg.com/profile_images/955744293989244928/wFDDvPMb_normal.jpg</t>
  </si>
  <si>
    <t>http://pbs.twimg.com/profile_images/3699910274/4994426b69ffb7c21ef9d9f6ab02ad61_normal.jpeg</t>
  </si>
  <si>
    <t>http://pbs.twimg.com/profile_images/959223190902923264/yJGznYd4_normal.jpg</t>
  </si>
  <si>
    <t>http://pbs.twimg.com/profile_images/594596677962616832/BQyPFJ7I_normal.png</t>
  </si>
  <si>
    <t>http://pbs.twimg.com/profile_images/631867254401994752/5C99ApqG_normal.jpg</t>
  </si>
  <si>
    <t>http://pbs.twimg.com/profile_images/964339839427637248/tFg3vxsD_normal.jpg</t>
  </si>
  <si>
    <t>http://pbs.twimg.com/profile_images/771076478587068416/qXJ0jHK2_normal.jpg</t>
  </si>
  <si>
    <t>http://pbs.twimg.com/profile_images/644337895164219392/u-_fRFTv_normal.jpg</t>
  </si>
  <si>
    <t>http://pbs.twimg.com/profile_images/616242583241682944/PMgn-PGA_normal.jpg</t>
  </si>
  <si>
    <t>http://pbs.twimg.com/profile_images/1092983237167714304/j7b37NIF_normal.jpg</t>
  </si>
  <si>
    <t>http://pbs.twimg.com/profile_images/779718259738288128/6McL8UTk_normal.jpg</t>
  </si>
  <si>
    <t>http://pbs.twimg.com/profile_images/950041760977309697/2A9fT8eQ_normal.jpg</t>
  </si>
  <si>
    <t>http://pbs.twimg.com/profile_images/1093261487907504141/-TOIL8wz_normal.jpg</t>
  </si>
  <si>
    <t>http://pbs.twimg.com/profile_images/1044249639447396352/WYwc7SQ9_normal.jpg</t>
  </si>
  <si>
    <t>http://pbs.twimg.com/profile_images/1000212163171151872/KFeQpkEx_normal.jpg</t>
  </si>
  <si>
    <t>http://pbs.twimg.com/profile_images/1092803009325813771/HvCW0DXH_normal.jpg</t>
  </si>
  <si>
    <t>http://pbs.twimg.com/profile_images/1081081825555107840/wHza8u6b_normal.jpg</t>
  </si>
  <si>
    <t>http://pbs.twimg.com/profile_images/1081747484253265920/TcCPq-Hl_normal.jpg</t>
  </si>
  <si>
    <t>http://pbs.twimg.com/profile_images/1003936288133865477/cPMhCjAT_normal.jpg</t>
  </si>
  <si>
    <t>http://pbs.twimg.com/profile_images/971171236821721089/O6ilUh2s_normal.jpg</t>
  </si>
  <si>
    <t>http://pbs.twimg.com/profile_images/1077951175734059009/oPiqObGt_normal.jpg</t>
  </si>
  <si>
    <t>http://pbs.twimg.com/profile_images/537347315590119425/qCRk2e7M_normal.jpeg</t>
  </si>
  <si>
    <t>http://pbs.twimg.com/profile_images/1024701390499786753/FsOeAoZx_normal.jpg</t>
  </si>
  <si>
    <t>http://pbs.twimg.com/profile_images/810232022492991489/yVA11aNH_normal.jpg</t>
  </si>
  <si>
    <t>http://pbs.twimg.com/profile_images/877288932899254275/1l1dABve_normal.jpg</t>
  </si>
  <si>
    <t>http://pbs.twimg.com/profile_images/1064634143034785792/Yuk1vI9e_normal.jpg</t>
  </si>
  <si>
    <t>http://pbs.twimg.com/profile_images/1006104551676575744/HSx9hkoT_normal.jpg</t>
  </si>
  <si>
    <t>http://pbs.twimg.com/profile_images/1017851387571363841/ZlvWQtSp_normal.jpg</t>
  </si>
  <si>
    <t>http://pbs.twimg.com/profile_images/1008686530175684609/9KUsCOYq_normal.jpg</t>
  </si>
  <si>
    <t>http://pbs.twimg.com/profile_images/857269168298754048/6bMgC0_K_normal.jpg</t>
  </si>
  <si>
    <t>http://pbs.twimg.com/profile_images/778082330925641728/nsEGHCS3_normal.jpg</t>
  </si>
  <si>
    <t>http://pbs.twimg.com/profile_images/1058685898496327680/KwAFVmfE_normal.jpg</t>
  </si>
  <si>
    <t>http://pbs.twimg.com/profile_images/1044304617012711424/KwjCO3Gn_normal.jpg</t>
  </si>
  <si>
    <t>http://pbs.twimg.com/profile_images/621392347536818176/dkI_Q4kL_normal.jpg</t>
  </si>
  <si>
    <t>http://pbs.twimg.com/profile_images/526926151067762688/uZpiRWUF_normal.jpeg</t>
  </si>
  <si>
    <t>http://pbs.twimg.com/profile_images/1079170174060613632/IlFHmcIB_normal.jpg</t>
  </si>
  <si>
    <t>http://pbs.twimg.com/profile_images/551921299992236032/BeRvU8hZ_normal.jpeg</t>
  </si>
  <si>
    <t>http://pbs.twimg.com/profile_images/804827263/me_chimmney_cropped_normal.jpg</t>
  </si>
  <si>
    <t>http://pbs.twimg.com/profile_images/1029033525310357504/ymY5pkvJ_normal.jpg</t>
  </si>
  <si>
    <t>http://pbs.twimg.com/profile_images/847941504521838592/irSbXl2j_normal.jpg</t>
  </si>
  <si>
    <t>http://pbs.twimg.com/profile_images/793807936363433984/t1nwO0GG_normal.jpg</t>
  </si>
  <si>
    <t>http://pbs.twimg.com/profile_images/1095117344102379521/v_tcNUG8_normal.jpg</t>
  </si>
  <si>
    <t>http://pbs.twimg.com/profile_images/746035482795061248/lljDsF5f_normal.jpg</t>
  </si>
  <si>
    <t>http://pbs.twimg.com/profile_images/1093007241924423680/gA6kXOXu_normal.jpg</t>
  </si>
  <si>
    <t>http://pbs.twimg.com/profile_images/730477344763219968/8NEiVNwp_normal.jpg</t>
  </si>
  <si>
    <t>http://pbs.twimg.com/profile_images/1096285350232616960/6JvlzUQY_normal.jpg</t>
  </si>
  <si>
    <t>http://pbs.twimg.com/profile_images/987010854934794241/6BiDP0ja_normal.jpg</t>
  </si>
  <si>
    <t>http://pbs.twimg.com/profile_images/1094249463546298368/57fRWXuh_normal.jpg</t>
  </si>
  <si>
    <t>http://pbs.twimg.com/profile_images/1002640540867923968/s0mgbKuB_normal.jpg</t>
  </si>
  <si>
    <t>http://pbs.twimg.com/profile_images/927948655595872263/kgjZTSCy_normal.jpg</t>
  </si>
  <si>
    <t>http://pbs.twimg.com/profile_images/1039178242287169539/IkIrD0Yr_normal.jpg</t>
  </si>
  <si>
    <t>http://pbs.twimg.com/profile_images/1033207445664006145/ZonuNjTw_normal.jpg</t>
  </si>
  <si>
    <t>http://pbs.twimg.com/profile_images/500058442225053698/FpRBWn5o_normal.jpeg</t>
  </si>
  <si>
    <t>http://pbs.twimg.com/profile_images/2586954805/z6xp8yt4fza2g6jahuxu_normal.png</t>
  </si>
  <si>
    <t>http://pbs.twimg.com/profile_images/794178450084896769/75rKrLjy_normal.jpg</t>
  </si>
  <si>
    <t>http://pbs.twimg.com/profile_images/1096437768614498304/yCWUXYj3_normal.png</t>
  </si>
  <si>
    <t>http://pbs.twimg.com/profile_images/800032106831368192/9E7UzQIA_normal.jpg</t>
  </si>
  <si>
    <t>http://pbs.twimg.com/profile_images/783703832400371712/2F6Zbsqj_normal.jpg</t>
  </si>
  <si>
    <t>http://pbs.twimg.com/profile_images/1050105832673828865/ahs8CLUv_normal.jpg</t>
  </si>
  <si>
    <t>http://pbs.twimg.com/profile_images/1022735998852194304/O3AefW02_normal.jpg</t>
  </si>
  <si>
    <t>http://pbs.twimg.com/profile_images/106340869/Crown_normal.png</t>
  </si>
  <si>
    <t>http://pbs.twimg.com/profile_images/886922056255893504/8C_gQWZD_normal.jpg</t>
  </si>
  <si>
    <t>http://pbs.twimg.com/profile_images/1022376747428237314/ZT5Nmf5v_normal.jpg</t>
  </si>
  <si>
    <t>http://pbs.twimg.com/profile_images/1003799592171909120/tEEiyU8q_normal.jpg</t>
  </si>
  <si>
    <t>http://pbs.twimg.com/profile_images/1050425912523726849/Vm1ls0kE_normal.jpg</t>
  </si>
  <si>
    <t>http://pbs.twimg.com/profile_images/841115980227043329/Vtc0dd9i_normal.jpg</t>
  </si>
  <si>
    <t>http://pbs.twimg.com/profile_images/477508869719998465/IooFx9GN_normal.jpeg</t>
  </si>
  <si>
    <t>http://pbs.twimg.com/profile_images/688868939233890304/4dWpPJMI_normal.jpg</t>
  </si>
  <si>
    <t>http://pbs.twimg.com/profile_images/857591978388844547/NkjyPRy__normal.jpg</t>
  </si>
  <si>
    <t>http://pbs.twimg.com/profile_images/966315049454202880/vviPFDNU_normal.jpg</t>
  </si>
  <si>
    <t>http://pbs.twimg.com/profile_images/918689389705707521/QPSB6dWZ_normal.jpg</t>
  </si>
  <si>
    <t>http://pbs.twimg.com/profile_images/743809527028416513/6hsQOw77_normal.jpg</t>
  </si>
  <si>
    <t>http://pbs.twimg.com/profile_images/1065773049658597377/B-TbC_XO_normal.jpg</t>
  </si>
  <si>
    <t>http://pbs.twimg.com/profile_images/1004007000395657216/OaBFt0OB_normal.jpg</t>
  </si>
  <si>
    <t>http://pbs.twimg.com/profile_images/877309047984209920/MJlcHVk3_normal.jpg</t>
  </si>
  <si>
    <t>http://pbs.twimg.com/profile_images/747844681288003584/TIySK0P0_normal.jpg</t>
  </si>
  <si>
    <t>http://pbs.twimg.com/profile_images/1082357814494969862/A_G_Ym56_normal.jpg</t>
  </si>
  <si>
    <t>http://pbs.twimg.com/profile_images/523428371129065472/P2afuxgq_normal.jpeg</t>
  </si>
  <si>
    <t>http://pbs.twimg.com/profile_images/999422563846508544/sFRSB6sC_normal.jpg</t>
  </si>
  <si>
    <t>http://pbs.twimg.com/profile_images/3654808289/5b5a4dc8beff9aec250f14d4fd123a2a_normal.jpeg</t>
  </si>
  <si>
    <t>http://pbs.twimg.com/profile_images/984445132308140032/DEHEiFyo_normal.jpg</t>
  </si>
  <si>
    <t>http://pbs.twimg.com/profile_images/817448369735942144/WBlUKthl_normal.jpg</t>
  </si>
  <si>
    <t>http://pbs.twimg.com/profile_images/635813778437836800/wez7MAih_normal.jpg</t>
  </si>
  <si>
    <t>http://pbs.twimg.com/profile_images/611736222/larrysized_normal.jpg</t>
  </si>
  <si>
    <t>http://pbs.twimg.com/profile_images/1075130206216749058/Ned6H1sW_normal.jpg</t>
  </si>
  <si>
    <t>http://pbs.twimg.com/profile_images/795716767951818753/wFObGttt_normal.jpg</t>
  </si>
  <si>
    <t>http://pbs.twimg.com/profile_images/1015779972437270528/_a3FqW8T_normal.jpg</t>
  </si>
  <si>
    <t>http://pbs.twimg.com/profile_images/1085203973357871105/1YS_7xYO_normal.jpg</t>
  </si>
  <si>
    <t>https://twitter.com/#!/mrs_lerner/status/1092576149195157504</t>
  </si>
  <si>
    <t>https://twitter.com/#!/jodybeckdc/status/1093262128012820482</t>
  </si>
  <si>
    <t>https://twitter.com/#!/hd_johnathan/status/1093598047748149249</t>
  </si>
  <si>
    <t>https://twitter.com/#!/hd_johnathan/status/1093598880204316673</t>
  </si>
  <si>
    <t>https://twitter.com/#!/wynn_syclebill/status/1093934309990256641</t>
  </si>
  <si>
    <t>https://twitter.com/#!/marybtinker/status/1094958258580873216</t>
  </si>
  <si>
    <t>https://twitter.com/#!/marybtinker/status/1093260885085356040</t>
  </si>
  <si>
    <t>https://twitter.com/#!/nspa/status/1090357689895567362</t>
  </si>
  <si>
    <t>https://twitter.com/#!/maschoolpress/status/1094988327764271104</t>
  </si>
  <si>
    <t>https://twitter.com/#!/mahibrihim/status/1095852099215257601</t>
  </si>
  <si>
    <t>https://twitter.com/#!/tvinstructor/status/1095890466011258881</t>
  </si>
  <si>
    <t>https://twitter.com/#!/wmsdtv/status/1091816836168060928</t>
  </si>
  <si>
    <t>https://twitter.com/#!/eagleeyemsd/status/1092112142042583040</t>
  </si>
  <si>
    <t>https://twitter.com/#!/dbhspathfinder/status/1095293440039047168</t>
  </si>
  <si>
    <t>https://twitter.com/#!/curtisnewtin9/status/1096020156386603008</t>
  </si>
  <si>
    <t>https://twitter.com/#!/barryparksjr/status/1096025406405255168</t>
  </si>
  <si>
    <t>https://twitter.com/#!/dbhspathfinder/status/1095654822181666816</t>
  </si>
  <si>
    <t>https://twitter.com/#!/dbhspathfinder/status/1096017209456029696</t>
  </si>
  <si>
    <t>https://twitter.com/#!/st4y_cr3sp0/status/1096031181353701381</t>
  </si>
  <si>
    <t>https://twitter.com/#!/wksu/status/1096037508461326336</t>
  </si>
  <si>
    <t>https://twitter.com/#!/wksu/status/1096037670269190144</t>
  </si>
  <si>
    <t>https://twitter.com/#!/mayormaier/status/1096041077008674817</t>
  </si>
  <si>
    <t>https://twitter.com/#!/mcicha1/status/1096057741020446721</t>
  </si>
  <si>
    <t>https://twitter.com/#!/seksi/status/1096061358880092160</t>
  </si>
  <si>
    <t>https://twitter.com/#!/nicole_soojung/status/1096061366203490304</t>
  </si>
  <si>
    <t>https://twitter.com/#!/gracelangtonn/status/1096062033240489990</t>
  </si>
  <si>
    <t>https://twitter.com/#!/nadegegreen/status/1096062244108918784</t>
  </si>
  <si>
    <t>https://twitter.com/#!/admccourt/status/1096062534271016961</t>
  </si>
  <si>
    <t>https://twitter.com/#!/danielleiat/status/1096063037423931392</t>
  </si>
  <si>
    <t>https://twitter.com/#!/faziarizvi/status/1096063224259272707</t>
  </si>
  <si>
    <t>https://twitter.com/#!/seanmeredith/status/1096064274202386433</t>
  </si>
  <si>
    <t>https://twitter.com/#!/donbytheriver/status/1096064651979341824</t>
  </si>
  <si>
    <t>https://twitter.com/#!/masumaahuja/status/1096065194516717570</t>
  </si>
  <si>
    <t>https://twitter.com/#!/suegreenwood/status/1096065765751603201</t>
  </si>
  <si>
    <t>https://twitter.com/#!/mountairmedia/status/1096060810940608512</t>
  </si>
  <si>
    <t>https://twitter.com/#!/mountairmedia/status/1096066235853352960</t>
  </si>
  <si>
    <t>https://twitter.com/#!/hyperdoxy/status/1096066601927860226</t>
  </si>
  <si>
    <t>https://twitter.com/#!/penguinsfan62/status/1096067275390676993</t>
  </si>
  <si>
    <t>https://twitter.com/#!/microbliterate/status/1096069691095859200</t>
  </si>
  <si>
    <t>https://twitter.com/#!/microbliterate/status/1096069714042851328</t>
  </si>
  <si>
    <t>https://twitter.com/#!/photogericp/status/1096071146112540673</t>
  </si>
  <si>
    <t>https://twitter.com/#!/ryanjhaas/status/1096071192434290690</t>
  </si>
  <si>
    <t>https://twitter.com/#!/sleepy_bi/status/1096071986105720834</t>
  </si>
  <si>
    <t>https://twitter.com/#!/samantharoehl/status/1096072997415370755</t>
  </si>
  <si>
    <t>https://twitter.com/#!/juliacarriew/status/1096075512743583744</t>
  </si>
  <si>
    <t>https://twitter.com/#!/samtlevin/status/1096075962528149504</t>
  </si>
  <si>
    <t>https://twitter.com/#!/thatcardsharp/status/1096076074310496256</t>
  </si>
  <si>
    <t>https://twitter.com/#!/loisbeckett/status/1096060269522898945</t>
  </si>
  <si>
    <t>https://twitter.com/#!/loisbeckett/status/1096064245769224193</t>
  </si>
  <si>
    <t>https://twitter.com/#!/quinnmacdonald/status/1096076938882371584</t>
  </si>
  <si>
    <t>https://twitter.com/#!/evieblad/status/1096079626730909697</t>
  </si>
  <si>
    <t>https://twitter.com/#!/jcsturino/status/1096091530274705409</t>
  </si>
  <si>
    <t>https://twitter.com/#!/issuu/status/1093274903078490112</t>
  </si>
  <si>
    <t>https://twitter.com/#!/issuu/status/1096078908208934913</t>
  </si>
  <si>
    <t>https://twitter.com/#!/douglasdrama/status/1096096219754127360</t>
  </si>
  <si>
    <t>https://twitter.com/#!/tprep_boyshoops/status/1096099646148149249</t>
  </si>
  <si>
    <t>https://twitter.com/#!/vivianho/status/1096104373690630144</t>
  </si>
  <si>
    <t>https://twitter.com/#!/vinnyeng/status/1096104440011022337</t>
  </si>
  <si>
    <t>https://twitter.com/#!/kennyjacobs/status/1096111985186328576</t>
  </si>
  <si>
    <t>https://twitter.com/#!/harry_slater/status/1096116146103820289</t>
  </si>
  <si>
    <t>https://twitter.com/#!/jimmacmillan/status/1096118108740378624</t>
  </si>
  <si>
    <t>https://twitter.com/#!/lauren_hoggs/status/982349571446587397</t>
  </si>
  <si>
    <t>https://twitter.com/#!/diamondmarin1/status/1096120221608357888</t>
  </si>
  <si>
    <t>https://twitter.com/#!/jswimm1/status/1096125977745334273</t>
  </si>
  <si>
    <t>https://twitter.com/#!/gunsreporting/status/1096111415226712064</t>
  </si>
  <si>
    <t>https://twitter.com/#!/gunsreporting/status/1096126805738692608</t>
  </si>
  <si>
    <t>https://twitter.com/#!/gunsreporting/status/1096108365724422146</t>
  </si>
  <si>
    <t>https://twitter.com/#!/gunsreporting/status/1096071120472756225</t>
  </si>
  <si>
    <t>https://twitter.com/#!/gunsreporting/status/1096065103328411648</t>
  </si>
  <si>
    <t>https://twitter.com/#!/culverzoe/status/1096128628138672128</t>
  </si>
  <si>
    <t>https://twitter.com/#!/yankeejoe/status/1096133137313087489</t>
  </si>
  <si>
    <t>https://twitter.com/#!/yankeejoe/status/1096098815579348992</t>
  </si>
  <si>
    <t>https://twitter.com/#!/mysharona1987/status/1096135562686271488</t>
  </si>
  <si>
    <t>https://twitter.com/#!/jenstaletovich/status/1096154081071116290</t>
  </si>
  <si>
    <t>https://twitter.com/#!/davidjneal/status/1096162152958910464</t>
  </si>
  <si>
    <t>https://twitter.com/#!/eastsideonline/status/1096039219691167745</t>
  </si>
  <si>
    <t>https://twitter.com/#!/jacobkernis/status/1096199484793647104</t>
  </si>
  <si>
    <t>https://twitter.com/#!/jpmentorleaders/status/1096200416730247169</t>
  </si>
  <si>
    <t>https://twitter.com/#!/avaniishah/status/1096221611596935168</t>
  </si>
  <si>
    <t>https://twitter.com/#!/cspa/status/1096228659097190405</t>
  </si>
  <si>
    <t>https://twitter.com/#!/steffdaz/status/1096232891527450624</t>
  </si>
  <si>
    <t>https://twitter.com/#!/soulflytry/status/1096294244770332672</t>
  </si>
  <si>
    <t>https://twitter.com/#!/debzuniverse/status/1096350176141344768</t>
  </si>
  <si>
    <t>https://twitter.com/#!/eagleeyemsd/status/1092111991551021056</t>
  </si>
  <si>
    <t>https://twitter.com/#!/aerieyearbook/status/1091493535088558080</t>
  </si>
  <si>
    <t>https://twitter.com/#!/aerieyearbook/status/1096370332531855360</t>
  </si>
  <si>
    <t>https://twitter.com/#!/spookymulder86/status/1096391441234841600</t>
  </si>
  <si>
    <t>https://twitter.com/#!/cmeden/status/1096412440059957250</t>
  </si>
  <si>
    <t>https://twitter.com/#!/wshsroom215/status/1096415403285377025</t>
  </si>
  <si>
    <t>https://twitter.com/#!/spjfla/status/1096418647499780096</t>
  </si>
  <si>
    <t>https://twitter.com/#!/spj_tweets/status/1096419666682150915</t>
  </si>
  <si>
    <t>https://twitter.com/#!/sdkstl/status/1096420554733748224</t>
  </si>
  <si>
    <t>https://twitter.com/#!/monicarhor/status/1096060343556755456</t>
  </si>
  <si>
    <t>https://twitter.com/#!/monicarhor/status/1096423866258415618</t>
  </si>
  <si>
    <t>https://twitter.com/#!/katelyn_jou/status/1096427227040886784</t>
  </si>
  <si>
    <t>https://twitter.com/#!/newseum/status/1096446728063143936</t>
  </si>
  <si>
    <t>https://twitter.com/#!/nppa/status/1096446893293477888</t>
  </si>
  <si>
    <t>https://twitter.com/#!/freedomforumins/status/1096446896183349248</t>
  </si>
  <si>
    <t>https://twitter.com/#!/nicole_kraft/status/1096447068825096192</t>
  </si>
  <si>
    <t>https://twitter.com/#!/beanspohr/status/1096462317422854144</t>
  </si>
  <si>
    <t>https://twitter.com/#!/ernabeld/status/1096468486354808838</t>
  </si>
  <si>
    <t>https://twitter.com/#!/superscribbler/status/1096478953886367745</t>
  </si>
  <si>
    <t>https://twitter.com/#!/jhemlepp/status/1096481439070208010</t>
  </si>
  <si>
    <t>https://twitter.com/#!/tpplummer/status/1096022480144265216</t>
  </si>
  <si>
    <t>https://twitter.com/#!/tampaprep/status/1096033192765808641</t>
  </si>
  <si>
    <t>https://twitter.com/#!/lgtenglishteach/status/1096584646962397185</t>
  </si>
  <si>
    <t>https://twitter.com/#!/loisbeckett/status/1096062964325478405</t>
  </si>
  <si>
    <t>https://twitter.com/#!/loisbeckett/status/1096076707352571905</t>
  </si>
  <si>
    <t>https://twitter.com/#!/lillianhwang/status/1096621840993316864</t>
  </si>
  <si>
    <t>https://twitter.com/#!/splc/status/1096181050898829312</t>
  </si>
  <si>
    <t>https://twitter.com/#!/voicestexas/status/1096790804666953728</t>
  </si>
  <si>
    <t>https://twitter.com/#!/heroesmsd/status/1096893448156860419</t>
  </si>
  <si>
    <t>1092576149195157504</t>
  </si>
  <si>
    <t>1093262128012820482</t>
  </si>
  <si>
    <t>1093598047748149249</t>
  </si>
  <si>
    <t>1093598880204316673</t>
  </si>
  <si>
    <t>1093934309990256641</t>
  </si>
  <si>
    <t>1094958258580873216</t>
  </si>
  <si>
    <t>1093260885085356040</t>
  </si>
  <si>
    <t>1090357689895567362</t>
  </si>
  <si>
    <t>1094988327764271104</t>
  </si>
  <si>
    <t>1095852099215257601</t>
  </si>
  <si>
    <t>1095890466011258881</t>
  </si>
  <si>
    <t>1091816836168060928</t>
  </si>
  <si>
    <t>1092112142042583040</t>
  </si>
  <si>
    <t>1095293440039047168</t>
  </si>
  <si>
    <t>1096020156386603008</t>
  </si>
  <si>
    <t>1096025406405255168</t>
  </si>
  <si>
    <t>1095654822181666816</t>
  </si>
  <si>
    <t>1096017209456029696</t>
  </si>
  <si>
    <t>1096031181353701381</t>
  </si>
  <si>
    <t>1096037508461326336</t>
  </si>
  <si>
    <t>1096037670269190144</t>
  </si>
  <si>
    <t>1096041077008674817</t>
  </si>
  <si>
    <t>1096057741020446721</t>
  </si>
  <si>
    <t>1096061358880092160</t>
  </si>
  <si>
    <t>1096061366203490304</t>
  </si>
  <si>
    <t>1096062033240489990</t>
  </si>
  <si>
    <t>1096062244108918784</t>
  </si>
  <si>
    <t>1096062534271016961</t>
  </si>
  <si>
    <t>1096063037423931392</t>
  </si>
  <si>
    <t>1096063224259272707</t>
  </si>
  <si>
    <t>1096064274202386433</t>
  </si>
  <si>
    <t>1096064651979341824</t>
  </si>
  <si>
    <t>1096065194516717570</t>
  </si>
  <si>
    <t>1096065765751603201</t>
  </si>
  <si>
    <t>1096060810940608512</t>
  </si>
  <si>
    <t>1096066235853352960</t>
  </si>
  <si>
    <t>1096066601927860226</t>
  </si>
  <si>
    <t>1096067275390676993</t>
  </si>
  <si>
    <t>1096069691095859200</t>
  </si>
  <si>
    <t>1096069714042851328</t>
  </si>
  <si>
    <t>1096071146112540673</t>
  </si>
  <si>
    <t>1096071192434290690</t>
  </si>
  <si>
    <t>1096071986105720834</t>
  </si>
  <si>
    <t>1096072997415370755</t>
  </si>
  <si>
    <t>1096075512743583744</t>
  </si>
  <si>
    <t>1096075962528149504</t>
  </si>
  <si>
    <t>1096076074310496256</t>
  </si>
  <si>
    <t>1096060269522898945</t>
  </si>
  <si>
    <t>1096064245769224193</t>
  </si>
  <si>
    <t>1096076938882371584</t>
  </si>
  <si>
    <t>1096079626730909697</t>
  </si>
  <si>
    <t>1096091530274705409</t>
  </si>
  <si>
    <t>1093274903078490112</t>
  </si>
  <si>
    <t>1096078908208934913</t>
  </si>
  <si>
    <t>1096096219754127360</t>
  </si>
  <si>
    <t>1096099646148149249</t>
  </si>
  <si>
    <t>1096104373690630144</t>
  </si>
  <si>
    <t>1096104440011022337</t>
  </si>
  <si>
    <t>1096111985186328576</t>
  </si>
  <si>
    <t>1096116146103820289</t>
  </si>
  <si>
    <t>1096118108740378624</t>
  </si>
  <si>
    <t>982349571446587397</t>
  </si>
  <si>
    <t>1096120221608357888</t>
  </si>
  <si>
    <t>1096125977745334273</t>
  </si>
  <si>
    <t>1096111415226712064</t>
  </si>
  <si>
    <t>1096126805738692608</t>
  </si>
  <si>
    <t>1096108365724422146</t>
  </si>
  <si>
    <t>1096071120472756225</t>
  </si>
  <si>
    <t>1096065103328411648</t>
  </si>
  <si>
    <t>1096128628138672128</t>
  </si>
  <si>
    <t>1096133137313087489</t>
  </si>
  <si>
    <t>1096098815579348992</t>
  </si>
  <si>
    <t>1096135562686271488</t>
  </si>
  <si>
    <t>1096154081071116290</t>
  </si>
  <si>
    <t>1096162152958910464</t>
  </si>
  <si>
    <t>1096039219691167745</t>
  </si>
  <si>
    <t>1096199484793647104</t>
  </si>
  <si>
    <t>1096200416730247169</t>
  </si>
  <si>
    <t>1096221611596935168</t>
  </si>
  <si>
    <t>1096228659097190405</t>
  </si>
  <si>
    <t>1096232891527450624</t>
  </si>
  <si>
    <t>1096294244770332672</t>
  </si>
  <si>
    <t>1096350176141344768</t>
  </si>
  <si>
    <t>1092111991551021056</t>
  </si>
  <si>
    <t>1091493535088558080</t>
  </si>
  <si>
    <t>1096370332531855360</t>
  </si>
  <si>
    <t>1096391441234841600</t>
  </si>
  <si>
    <t>1096412440059957250</t>
  </si>
  <si>
    <t>1096415403285377025</t>
  </si>
  <si>
    <t>1096418647499780096</t>
  </si>
  <si>
    <t>1096419666682150915</t>
  </si>
  <si>
    <t>1096420554733748224</t>
  </si>
  <si>
    <t>1096060343556755456</t>
  </si>
  <si>
    <t>1096423866258415618</t>
  </si>
  <si>
    <t>1096427227040886784</t>
  </si>
  <si>
    <t>1096446728063143936</t>
  </si>
  <si>
    <t>1096446893293477888</t>
  </si>
  <si>
    <t>1096446896183349248</t>
  </si>
  <si>
    <t>1096447068825096192</t>
  </si>
  <si>
    <t>1096462317422854144</t>
  </si>
  <si>
    <t>1096468486354808838</t>
  </si>
  <si>
    <t>1096478953886367745</t>
  </si>
  <si>
    <t>1096481439070208010</t>
  </si>
  <si>
    <t>1096022480144265216</t>
  </si>
  <si>
    <t>1096033192765808641</t>
  </si>
  <si>
    <t>1096584646962397185</t>
  </si>
  <si>
    <t>1096062964325478405</t>
  </si>
  <si>
    <t>1096076707352571905</t>
  </si>
  <si>
    <t>1096621840993316864</t>
  </si>
  <si>
    <t>1096181050898829312</t>
  </si>
  <si>
    <t>1096790804666953728</t>
  </si>
  <si>
    <t>1096893448156860419</t>
  </si>
  <si>
    <t>1095860137649205249</t>
  </si>
  <si>
    <t>1096017319657127936</t>
  </si>
  <si>
    <t>1096058721157828614</t>
  </si>
  <si>
    <t>1096063264847474688</t>
  </si>
  <si>
    <t/>
  </si>
  <si>
    <t>22306296</t>
  </si>
  <si>
    <t>3786996743</t>
  </si>
  <si>
    <t>49992683</t>
  </si>
  <si>
    <t>17071331</t>
  </si>
  <si>
    <t>21134925</t>
  </si>
  <si>
    <t>978684389340123136</t>
  </si>
  <si>
    <t>en</t>
  </si>
  <si>
    <t>und</t>
  </si>
  <si>
    <t>Twitter for iPhone</t>
  </si>
  <si>
    <t>Twitter Web Client</t>
  </si>
  <si>
    <t>Hootsuite Inc.</t>
  </si>
  <si>
    <t>TweetDeck</t>
  </si>
  <si>
    <t>Twitter for iPad</t>
  </si>
  <si>
    <t>Twitter Web App</t>
  </si>
  <si>
    <t>Twitter for Android</t>
  </si>
  <si>
    <t>Tweetbot for iΟS</t>
  </si>
  <si>
    <t>TweetCaster for Android</t>
  </si>
  <si>
    <t>Tweetbot for Mac</t>
  </si>
  <si>
    <t>Sprout Social</t>
  </si>
  <si>
    <t>Twitter for BlackBerry</t>
  </si>
  <si>
    <t>HubSpot</t>
  </si>
  <si>
    <t>Retweet</t>
  </si>
  <si>
    <t>-114.818269,31.332246 
-114.818269,37.004261 
-109.045153,37.004261 
-109.045153,31.332246</t>
  </si>
  <si>
    <t>-74.026675,40.683935 
-74.026675,40.877483 
-73.910408,40.877483 
-73.910408,40.683935</t>
  </si>
  <si>
    <t>United States</t>
  </si>
  <si>
    <t>US</t>
  </si>
  <si>
    <t>Arizona, USA</t>
  </si>
  <si>
    <t>Manhattan, NY</t>
  </si>
  <si>
    <t>a612c69b44b2e5da</t>
  </si>
  <si>
    <t>01a9a39529b27f36</t>
  </si>
  <si>
    <t>Arizona</t>
  </si>
  <si>
    <t>Manhattan</t>
  </si>
  <si>
    <t>admin</t>
  </si>
  <si>
    <t>city</t>
  </si>
  <si>
    <t>https://api.twitter.com/1.1/geo/id/a612c69b44b2e5da.json</t>
  </si>
  <si>
    <t>https://api.twitter.com/1.1/geo/id/01a9a39529b27f36.json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</si>
  <si>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</si>
  <si>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</si>
  <si>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</si>
  <si>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</si>
  <si>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</si>
  <si>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</si>
  <si>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</si>
  <si>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</si>
  <si>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</si>
  <si>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</si>
  <si>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</si>
  <si>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</si>
  <si>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</si>
  <si>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</si>
  <si>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</si>
  <si>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</si>
  <si>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</si>
  <si>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</si>
  <si>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</si>
  <si>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</si>
  <si>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</si>
  <si>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Sarah Lerner, CJE</t>
  </si>
  <si>
    <t>Zoe Gordon</t>
  </si>
  <si>
    <t>Eagle Eye MSD</t>
  </si>
  <si>
    <t>Jody Beck</t>
  </si>
  <si>
    <t>Douglas High School</t>
  </si>
  <si>
    <t>Melissa Falkowski</t>
  </si>
  <si>
    <t>NSPA</t>
  </si>
  <si>
    <t>Jonathan Berrios</t>
  </si>
  <si>
    <t>Miramar 6353</t>
  </si>
  <si>
    <t>Ann-Marie Campbell</t>
  </si>
  <si>
    <t>Christopher Fraga</t>
  </si>
  <si>
    <t>Team Depot</t>
  </si>
  <si>
    <t>Aerie Yearbook</t>
  </si>
  <si>
    <t>William wynn</t>
  </si>
  <si>
    <t>Mary Beth Tinker</t>
  </si>
  <si>
    <t>Dow Jones News Fund</t>
  </si>
  <si>
    <t>Columbia ScholasticP</t>
  </si>
  <si>
    <t>MASPA</t>
  </si>
  <si>
    <t>Mahmoud Ibrihim</t>
  </si>
  <si>
    <t>Vincent Frettoloso</t>
  </si>
  <si>
    <t>Brandon Abzug</t>
  </si>
  <si>
    <t>Madison Leal</t>
  </si>
  <si>
    <t>Heather|ShineMSD</t>
  </si>
  <si>
    <t>Nikhita Nookala</t>
  </si>
  <si>
    <t>Jesse Guttenberg</t>
  </si>
  <si>
    <t>rain</t>
  </si>
  <si>
    <t>Eric Garner</t>
  </si>
  <si>
    <t>Parkland Talk</t>
  </si>
  <si>
    <t>Msd class of 2021</t>
  </si>
  <si>
    <t>MSD CLASS OF 2018</t>
  </si>
  <si>
    <t>MSD Class of 2019</t>
  </si>
  <si>
    <t>Principal Thompson</t>
  </si>
  <si>
    <t>MSD TV</t>
  </si>
  <si>
    <t>BECON-TV</t>
  </si>
  <si>
    <t>Deerfield Beach High</t>
  </si>
  <si>
    <t>David Hogg</t>
  </si>
  <si>
    <t>kvnngcurtis✨</t>
  </si>
  <si>
    <t>Barry Parks Jr</t>
  </si>
  <si>
    <t>Tampa Prep</t>
  </si>
  <si>
    <t>Kevin M. Plummer</t>
  </si>
  <si>
    <t>Mathew Crespo</t>
  </si>
  <si>
    <t>WKSU</t>
  </si>
  <si>
    <t>Andrew Maier _xD83D__xDCF8_</t>
  </si>
  <si>
    <t>Eastside Online</t>
  </si>
  <si>
    <t>Mads!!</t>
  </si>
  <si>
    <t>@SEKSI</t>
  </si>
  <si>
    <t>Lois Beckett</t>
  </si>
  <si>
    <t>Nicole Chung</t>
  </si>
  <si>
    <t>grace langton</t>
  </si>
  <si>
    <t>Nadege Green</t>
  </si>
  <si>
    <t>Alex McCourt</t>
  </si>
  <si>
    <t>danielle tcholakian</t>
  </si>
  <si>
    <t>Fazia Begum Rizvi</t>
  </si>
  <si>
    <t>Sean Meredith</t>
  </si>
  <si>
    <t>Don Greenwood</t>
  </si>
  <si>
    <t>Masuma Ahuja</t>
  </si>
  <si>
    <t>Sue Greenwood</t>
  </si>
  <si>
    <t>Kristi Leigh</t>
  </si>
  <si>
    <t>shy hulud</t>
  </si>
  <si>
    <t>Realist &amp; Curmudgeon</t>
  </si>
  <si>
    <t>MØ</t>
  </si>
  <si>
    <t>Guardian US</t>
  </si>
  <si>
    <t>EricP_WPTV</t>
  </si>
  <si>
    <t>WPTV</t>
  </si>
  <si>
    <t>Ryan Haas</t>
  </si>
  <si>
    <t>NPR</t>
  </si>
  <si>
    <t>Miami Herald</t>
  </si>
  <si>
    <t>Michael Mayo</t>
  </si>
  <si>
    <t>Phillip Valys</t>
  </si>
  <si>
    <t>South Florida Sun Sentinel</t>
  </si>
  <si>
    <t>Guns &amp; America</t>
  </si>
  <si>
    <t>Nox</t>
  </si>
  <si>
    <t>Samantha Roehl</t>
  </si>
  <si>
    <t>Julia Carrie Wong</t>
  </si>
  <si>
    <t>Sam Levin</t>
  </si>
  <si>
    <t>Boy Wonder</t>
  </si>
  <si>
    <t>Quinn MacDonald</t>
  </si>
  <si>
    <t>Evie Blad</t>
  </si>
  <si>
    <t>Issuu</t>
  </si>
  <si>
    <t>Marjory Stoneman Douglas High School Drama</t>
  </si>
  <si>
    <t>Terrapin Boys Hoops</t>
  </si>
  <si>
    <t>Vivian Ho</t>
  </si>
  <si>
    <t>Vinny Eng</t>
  </si>
  <si>
    <t>kenny</t>
  </si>
  <si>
    <t>Music Ascension</t>
  </si>
  <si>
    <t>Harry Slater</t>
  </si>
  <si>
    <t>Jim MacMillan</t>
  </si>
  <si>
    <t>Lauren Hogg</t>
  </si>
  <si>
    <t>Jesse Swimm</t>
  </si>
  <si>
    <t>GSS</t>
  </si>
  <si>
    <t>McClatchy</t>
  </si>
  <si>
    <t>NowThis</t>
  </si>
  <si>
    <t>The Trace</t>
  </si>
  <si>
    <t>zoe culver</t>
  </si>
  <si>
    <t>Joe Hyrkin</t>
  </si>
  <si>
    <t>Gabrielle Giffords</t>
  </si>
  <si>
    <t>Alexandria Ocasio-Cortez</t>
  </si>
  <si>
    <t>Emma González</t>
  </si>
  <si>
    <t>Fred Guttenberg</t>
  </si>
  <si>
    <t>Sharon</t>
  </si>
  <si>
    <t>Jenny Staletovich</t>
  </si>
  <si>
    <t>David Neal</t>
  </si>
  <si>
    <t>Jacob Kernis</t>
  </si>
  <si>
    <t>MTL@JPT</t>
  </si>
  <si>
    <t>avani</t>
  </si>
  <si>
    <t>Student Press Law Center</t>
  </si>
  <si>
    <t>Stefanie Dazio</t>
  </si>
  <si>
    <t>Hope E Ransom (HopeERinFL)</t>
  </si>
  <si>
    <t>debzuniverze © ®  ☺</t>
  </si>
  <si>
    <t>Supt Runcie</t>
  </si>
  <si>
    <t>MSD Class of 2022</t>
  </si>
  <si>
    <t>Sarah Queen</t>
  </si>
  <si>
    <t>Mitch Eden</t>
  </si>
  <si>
    <t>Room 215</t>
  </si>
  <si>
    <t>SPJ Florida</t>
  </si>
  <si>
    <t>Society of Professional Journalists</t>
  </si>
  <si>
    <t>Staci D Kramer</t>
  </si>
  <si>
    <t>Mónica Rhor</t>
  </si>
  <si>
    <t>Katelyn Massarelli</t>
  </si>
  <si>
    <t>Newseum</t>
  </si>
  <si>
    <t>NPPA</t>
  </si>
  <si>
    <t>Freedom Forum Institute</t>
  </si>
  <si>
    <t>Nicole Kraft</t>
  </si>
  <si>
    <t>The Bean</t>
  </si>
  <si>
    <t>Ernabel Demillo</t>
  </si>
  <si>
    <t>The Daily Prophet</t>
  </si>
  <si>
    <t>Justin Hemlepp</t>
  </si>
  <si>
    <t>Larry Theuer</t>
  </si>
  <si>
    <t>Lillian Steenblik Hwang</t>
  </si>
  <si>
    <t>New Voices Texas</t>
  </si>
  <si>
    <t>MSD Heroes Challenge</t>
  </si>
  <si>
    <t>lizzie #neveragain</t>
  </si>
  <si>
    <t>CW Network</t>
  </si>
  <si>
    <t>DaveAizer</t>
  </si>
  <si>
    <t>Super mom, amazing wife, phenomenal teacher, fancy lady, gifted writer, fantastic cook, funny girl, awesome friend. Humble.</t>
  </si>
  <si>
    <t>msd ‘20// editor for the eagle eye newspaper//#MSDstrong #neveragain</t>
  </si>
  <si>
    <t>The official Twitter page for Marjory Stoneman Douglas' Award Winning Newsmagazine, The Eagle Eye || NOT ADMINISTRATION</t>
  </si>
  <si>
    <t>Former director, Semester in Washington, Scripps Howard Foundation. Volunteer guide at the Newseum. Writer &amp; editor. JAWS member</t>
  </si>
  <si>
    <t>Marjory Stoneman Douglas High School is part of the Broward County Public School System. A Nationally ranked public HS.</t>
  </si>
  <si>
    <t>Mom. Journalism adviser. Teacher... Believe in Change and Speak Truth to Power. #neveragain</t>
  </si>
  <si>
    <t>We connect, support and award the best student media in the country. Home of the Pacemaker.</t>
  </si>
  <si>
    <t>Store 6353</t>
  </si>
  <si>
    <t>Home Depot EVP - US Stores. Proud to wear the orange apron and super proud of my HD associates!</t>
  </si>
  <si>
    <t>Blessed to work with the best associates in retail as a District Manager at The Home Depot.</t>
  </si>
  <si>
    <t>We #CHOOSETOSERVE veterans, train skilled tradespeople &amp; rebuild after natural disasters. _xD83D__xDC4A__xD83C__xDFFC_</t>
  </si>
  <si>
    <t>Official account for Aerie Yearbook of Marjory Stoneman Douglas High School #EaglePride #OurStory #AwardWinning #YearbookLife</t>
  </si>
  <si>
    <t>Nurse, teen &amp; children's rights advocate, civics instructor, public speaker, plaintiff 1969 Sup. Ct.  case Tinker v Des Moines.  @tinkertour</t>
  </si>
  <si>
    <t>Promoting journalism careers in the digital age. https://t.co/WDqs8kBPf0</t>
  </si>
  <si>
    <t>Uniting student editors and faculty advisers who produce student newspapers, magazines, yearbooks and online media since 1925. Retweets are not endorsements.</t>
  </si>
  <si>
    <t>The Massachusetts Scholastic Press Association supports journalism in Mass. schools however we can.</t>
  </si>
  <si>
    <t>Muslim Islam Allah’s Property Mujaddid</t>
  </si>
  <si>
    <t>MSDSTRONG | Gainesville</t>
  </si>
  <si>
    <t>President, student, activist, Gator.</t>
  </si>
  <si>
    <t>BML_xD83D__xDC7C__xD83C__xDFFB_</t>
  </si>
  <si>
    <t>4879_xD83C__xDFAD_ #ShineMSD✨</t>
  </si>
  <si>
    <t>msd ‘18 // uf ‘22 // chai enthusiast // not affiliated with mfol organizers</t>
  </si>
  <si>
    <t>#msdstrong</t>
  </si>
  <si>
    <t>there is no planet b</t>
  </si>
  <si>
    <t>Marjory Stoneman Douglas High broadcasting and film teacher for  WMSD-TV Productions.</t>
  </si>
  <si>
    <t>News, Views &amp; Reviews for Parkland Florida #msdstrong #parklandstrong</t>
  </si>
  <si>
    <t>Marjory Stoneman Douglas High School class of 2021’s official twitter!! Stay updated on our class and the events coming up!!</t>
  </si>
  <si>
    <t>#MSDSTRONG</t>
  </si>
  <si>
    <t>Official Twitter for MSD’s Senior Class</t>
  </si>
  <si>
    <t>GO EAGLES!!!</t>
  </si>
  <si>
    <t>The Official Instagram page of Marjory Stoneman Douglas’ award winning TV/Film Production, WMSD-TV || Follow for club updates and info</t>
  </si>
  <si>
    <t>WBEC-TV Broward Education Communications Network</t>
  </si>
  <si>
    <t>The official twitter of Deerfield Beach High School and the award winning Pathfinder Newspaper, a product of the Communication &amp; Broadcast Arts Magnet Program.</t>
  </si>
  <si>
    <t>#MarchForOurLives to get involved text change to 954954 Also I’m pro 2A &amp; gunsense contact: contactdavidhogg@gmail.com</t>
  </si>
  <si>
    <t>✨THE BEST EVER IF YOU AIN'T FIRST YOU LAST amosc thebestever47 _xD83E__xDD2A_ambassador for @TOCSPORTS _xD83C__xDFC8__xD83C__xDFC0_</t>
  </si>
  <si>
    <t>Personal Twitter Profile for all of my interests. Retweets are not endorsements. Economics, Psychology, Education, Fishing, Politics, Cooking, Dogs</t>
  </si>
  <si>
    <t>More than just a college preparatory school, a preparation for life with a higher purpose than self.</t>
  </si>
  <si>
    <t>Head of School at Tampa Preparatory School.</t>
  </si>
  <si>
    <t>https://t.co/HYQrT3sBtv</t>
  </si>
  <si>
    <t>Your source for NPR news and Information in NE Ohio. @WKSUAmanda @WKSUJeff @KabirBhatiaTime @WKSUAndrew @MarkWKSU @wksusaraht</t>
  </si>
  <si>
    <t>Photo Editor for @EastsideOnline</t>
  </si>
  <si>
    <t>The award-winning newspaper of Cherry Hill High School East, 2017 ASPA's Best Newspaper</t>
  </si>
  <si>
    <t>feminist, into dogs n rowing, community section editor @eastsideonline</t>
  </si>
  <si>
    <t>@SEKSI™️ 18+ Adults Only</t>
  </si>
  <si>
    <t>Senior reporter @GuardianUS, West Coast bureau. I cover guns and gun violence &amp; the far right. Views=mine. _xD83C__xDDFA__xD83C__xDDF8_ lois.beckett@theguardian.com</t>
  </si>
  <si>
    <t>Debut memoir ALL YOU CAN EVER KNOW out now. EIC @catapultstory mag, @TheToast alum. I stand by the number and color of heart emoji I just used.</t>
  </si>
  <si>
    <t>tampa prep varsity basketball</t>
  </si>
  <si>
    <t>Covering gun violence and social justice issues for @WLRN public radio.  Formerly of @miamiherald</t>
  </si>
  <si>
    <t>Dad. Public health lawyer &amp; policy researcher @JohnsHopkinsSPH. Faculty, @JHCGPR and the Center for Law &amp; the Public's Health.</t>
  </si>
  <si>
    <t>wandering journalist/essayist currently working with sled dogs in Wisconsin. occasional columnist &amp; journalism professor. alum @DNAinfo @metronewyork.</t>
  </si>
  <si>
    <t>Writer. Actor. Anthropologist. Geek.</t>
  </si>
  <si>
    <t>Bicycle rider. Filmmaker. Dad. Director of Track 16 Gallery. I want to end car culture, but try not to ruin parties.</t>
  </si>
  <si>
    <t>Been there, done that, next...</t>
  </si>
  <si>
    <t>journalist. reporting on gender, migration and human rights. @iwmf grantee. alum: @washingtonpost, @cnn | masuma.ahuja@gmail.com</t>
  </si>
  <si>
    <t>Journalist, entrepreneur, academic. Teaching &amp; writing about #FutureJournalism #GamesJournalism @StaffsUni Tweets my own</t>
  </si>
  <si>
    <t>Logistics/whatever’s needed for locally built up communities- Rwanda since 1992. Vertical landscape &amp; local food security gardens-U.S. She/Her.</t>
  </si>
  <si>
    <t>music / worrying / poetry</t>
  </si>
  <si>
    <t>Long Time hockey fan. 2A Supporter. Constitutionalist, Registered Independent.</t>
  </si>
  <si>
    <t>https://Instagram.com/p/BZBKcDlnPfQ/ _xD83D__xDC48_ Me myself and I _xD83E__xDD8B_ㄴㅇvㅌ _xD83E__xDD8B_ ㅐㅌㄴㄴㅇ _xD83E__xDD8B_ https://Instagram.com/p/Bm4bqyWF3sm/ _xD83D__xDC48_ Fansite since 24/8/18 #Astro #아스트로 #JustAGirl</t>
  </si>
  <si>
    <t>US news, opinion, features and sports from the Guardian.</t>
  </si>
  <si>
    <t>News Photojournalist for @WPTV @fox29WFLX . ♥️ Photography, fishing, being out on the water, watching @Yankees Pass along any story ideas. Opinions are my own.</t>
  </si>
  <si>
    <t>Breaking News in South Florida, West Palm Beach, Palm Beach County, Treasure Coast ▫️ Follow the @WPTV team: https://t.co/3hOq9nVUsW</t>
  </si>
  <si>
    <t>News content manager with @OPB. 
DMs are always open. 
Producer Bundyville podcast https://t.co/z9BM2oMnj3</t>
  </si>
  <si>
    <t>News. Arts &amp; Life. Music. Everything and more from NPR.
_xD83D__xDD75_️ Securely send us news tips: https://t.co/LPkf6Tsozm</t>
  </si>
  <si>
    <t>The news. Every day. Your way. Instagram: http://hrld.us/instagram Facebook: http://hrld.us/facebook</t>
  </si>
  <si>
    <t>Food/dining critic for South Florida Sun Sentinel. Ex-metro and sports columnist. Bklyn-born,Stuy High,Tufts,London School of Economics.SoFla rez since 1989</t>
  </si>
  <si>
    <t>Arts and entertainment writer at Sun Sentinel (@SunSentinel). Ashes to ashes, funk to funky.</t>
  </si>
  <si>
    <t>The official South Florida Sun Sentinel newspaper account covering Fort Lauderdale, Miami, Palm Beach, Broward, and Dade counties.</t>
  </si>
  <si>
    <t>Ten newsrooms, one issue: 
the role of guns in American life.</t>
  </si>
  <si>
    <t>An English Rose, (I love puns, run whilst you can), who mainly retweets others. Go follow everyone I retweet and give them your money. _xD83D__xDE18_</t>
  </si>
  <si>
    <t>Features Editor for @EastsideOnline
Member of @PHLGirlsChoir</t>
  </si>
  <si>
    <t>Senior technology reporter @GuardianUS. Very committed to crossing the roadway. DM for Signal. julia.wong@theguardian.com</t>
  </si>
  <si>
    <t>@Guardian reporter, West Coast bureau. sam.levin@theguardian.com. DM for signal.</t>
  </si>
  <si>
    <t>Pop culture junkie &amp; absolute geek :: Comics, movies, bicycles, &amp; hashtags :: Pansexual :: he/his :: #WeAreRobin</t>
  </si>
  <si>
    <t>she/her + writer/editor + The Wife of Wrath/A-Team co-captain @EODRollerDerby.
Editing services:  https://t.co/pciS6A2qgR</t>
  </si>
  <si>
    <t>Reporter at Education Week. Dog person. Kansan. School climate, SEL, marginalized kids, child well-being, health. My high school mascot was farm equipment.</t>
  </si>
  <si>
    <t>The opinions expressed are my own. But the facts are still the facts.</t>
  </si>
  <si>
    <t>The best way for creators of all kinds to build their brands online. _xD83E__xDDE1_
Sell digital magazines, zines and more _xD83D__xDC47_</t>
  </si>
  <si>
    <t>_xD83C__xDFB6__xD83D__xDD25_ A Rockin’ Midsummer Night’s Dream is coming up soon!!! Who is ready to rock with us on March 7-9?_xD83D__xDD25__xD83C__xDFB6_ | Click the link below for reserved ticketing ⤵️</t>
  </si>
  <si>
    <t>18 District Championships. 8 Bay Conference Championships. 9 State Final Four appearances. 4 time State Runner-up. 2012 State Champions. @coachfenlon 767 wins</t>
  </si>
  <si>
    <t>Journalist. Author. Joan of Narrative Arc. Words in @Guardian, @topicstories, @sfchronicle, @marieclaire. Send dog pics: vivian.ho@guardian.co.uk</t>
  </si>
  <si>
    <t>Love love. Love yoga. Love service. Love San Francisco. Start a revolution of the heart.</t>
  </si>
  <si>
    <t>Between a high, solid wall and an egg that breaks against it, I will always stand on the side of the egg.</t>
  </si>
  <si>
    <t>We are an organization dedicated to bringing about change and transformation through the power of creative expression.</t>
  </si>
  <si>
    <t>Growth and audience dev, the @Guardian. Hello.</t>
  </si>
  <si>
    <t>Journalist focused on solutions to gun violence. Fellow: @UMKnightWallace @DartCenter @PSIJ Honored: @PulitzerPrizes @PrixBayeux @PHLGeekAwards Board @PhillyMIC</t>
  </si>
  <si>
    <t>MSD class of 2021. 15 yr old activist, student, and author. Exist loudly_xD83D__xDC9B_Vote wisely 2.14.18 #Marchforourlives</t>
  </si>
  <si>
    <t>https://t.co/6dCendBWUb</t>
  </si>
  <si>
    <t>Actor, Singer, Dancer, Teacher, Chiver. KCCO. Currently rocking it out 8x a week in @SoRmusical on Broadway IG: jswimm1 Snapchat: jswimm1 Twitter:@AdultsOfRock</t>
  </si>
  <si>
    <t>Global Student Square helps high school students around the world connect, collaborate and create stories that matter. RTs ≠ endorsements</t>
  </si>
  <si>
    <t>30 newsrooms across the US producing extraordinary local journalism to strengthen and inform communities. Trading on NYSE American - MNI #readlocal</t>
  </si>
  <si>
    <t>Stories that move.</t>
  </si>
  <si>
    <t>A nonprofit newsroom dedicated to shining a light on America's gun violence crisis. Sign up for our newsletter: http://ow.ly/pBMW30fx4aN</t>
  </si>
  <si>
    <t>Dad, CEO of Issuu, Investor, Entrepreneur, Yankees Fan, Silicon Valley, Little League Coach, Awakening, Seeker of Wisdom</t>
  </si>
  <si>
    <t>Proudly served Arizona's 8th District in the United States Congress 2007-2012. Co-founded @GiffordsCourage. Married to @ShuttleCDRKelly.</t>
  </si>
  <si>
    <t>Congresswoman for NY-14 (Bronx + Queens). In a modern, moral, + wealthy society, no American should be too poor to live. _xD83D__xDCAF_% People-Funded, no corporate PAC $.</t>
  </si>
  <si>
    <t>Change ? in my country ? it's more likely than you think.</t>
  </si>
  <si>
    <t>My daughter is Jaime Guttenberg.   She was murdered in Parkland Florida on February 14, 2018.  I will dedicate the rest of my life to the cause of gun safety.</t>
  </si>
  <si>
    <t>writer, person who hates motivational quotes on twitter, etc.</t>
  </si>
  <si>
    <t>Miami Herald environmental reporter. Florida native.</t>
  </si>
  <si>
    <t>Paid journalist since 1986. Walking non-sequitur, carnivorous Mustang man forever. I write about many things. Tweet about even more things. #ReadLocal</t>
  </si>
  <si>
    <t>Sports Editor for @EastsideOnline</t>
  </si>
  <si>
    <t>Mentoring Tomorrow’s Leaders! If you cannot do great things, do small things in a great way!</t>
  </si>
  <si>
    <t>headlines editor @MV_stampede // mvhs // intersectional feminist</t>
  </si>
  <si>
    <t>The Student Press Law Center is an advocate for student press rights and provides free legal help and information to students and educators. Not @SPLCenter</t>
  </si>
  <si>
    <t>Cops, crime + criminal justice reporter for @Newsday. Triathlete in whatever time is left. Jersey Girl. I don’t write the headlines. No endorsements, ever.</t>
  </si>
  <si>
    <t>Born2Fly✈
 #Resist_xD83D__xDCAF_#TrumpRussia 
#WomenVeterans_xD83D__xDCAF_#NastyWomen #USAF✈#DisabledVeteran #DAV #EqualityForAll #Solidarity #StrongerTogether 
_xD83D__xDE4C_#COMPASSION_xD83D__xDE4C_</t>
  </si>
  <si>
    <t>Rebel/old hippie, proud liberal/progressive, #versailles #SOA  #GH - mom, granny, music, politics, space #NASAJuno #NASAtweetup ♥ #UniteBlue #resistance NDNmix</t>
  </si>
  <si>
    <t>Superintendent of the 6th largest school district in USA, educating over 270K students.</t>
  </si>
  <si>
    <t>Official MSD Class Of 2022 Twitter Page</t>
  </si>
  <si>
    <t>#horrorfan #dumptrump #EMU IG: Spookymulder86</t>
  </si>
  <si>
    <t>Husband of Tanya, father of Madison and Cameron and journalism adviser of many. Passionate about family, journalism, leadership, M&amp;Ms/coffee &amp; Duke basketball.</t>
  </si>
  <si>
    <t>I was just a classroom but I have feelings, too. #RIPRoom215</t>
  </si>
  <si>
    <t>Florida's chapter of the Society of Professional Journalists. 2010, 2014, 2016 and 2017 SPJ Chapter of the Year winner.</t>
  </si>
  <si>
    <t>SPJ is the oldest, most broad-based journalism organization dedicated to improving journalism and protecting the First Amendment. 317-927-8000. #FreePressFriday</t>
  </si>
  <si>
    <t>Staci D. Kramer writes about media, tech, sports &amp; life in 280 characters here, sometimes longer at Trust But Verify. She's the former editor of paidContent.</t>
  </si>
  <si>
    <t>National reporter, narrative writer @USAToday. Houston-based. I write about race, identity, juvenile justice, 2018 Lipman Fellow @columbiajourn #proudlatina</t>
  </si>
  <si>
    <t>Journalism Student at @UofTampa — Corespondent at @TB_Times — Editor-in-Chief at @The_Minaret</t>
  </si>
  <si>
    <t>A top attraction in Washington, D.C. dedicated to the importance of a free press and the First Amendment. @FreedomForumIns | @NewseumED | @RelFreedomCntr</t>
  </si>
  <si>
    <t>National Press Photographers Association: advancing professional visual journalism through education, info, networking, business resources &amp; advocacy - #NPPA</t>
  </si>
  <si>
    <t>We serve as a forum for First Amendment study, exploration and education. Join our panel discussions. Engage in the conversation. Educate | Inform | Discuss</t>
  </si>
  <si>
    <t>Journalism prof @OhioState. EdD. @BlueJacketsNHL @AP. Director @sportssociety. Interview advice: "Always Get the Name of the Dog"! http://go.osu.edu/kraftbook</t>
  </si>
  <si>
    <t>Journalism Prof @saintpetersuniv, 4-time Emmy nominated TV Journo @CUNYTV @AALCUNYTV, blogger, ex-@FOX5NY and mom to a teenage daughter. My blog _xD83D__xDC47__xD83C__xDFFD_</t>
  </si>
  <si>
    <t>#OBX. #Nachos. 23 years in the trenches. No longer grading papers.</t>
  </si>
  <si>
    <t>Florida attorney - Civil litigation/appeals, First Amendment, public records, open meetings, Sunshine Law, business law, landlord-tenant, domestic violence.</t>
  </si>
  <si>
    <t>Web Producer @SNStudents &amp; @ScienceNews. Former freelance fact-checker. Mom. Book Devourer. Foodie. Nerd. Geek. Perpetual kid. Traveler _xD83D__xDC99_ things fuzzy &amp; shiny</t>
  </si>
  <si>
    <t>Your voice matters. Follow us for updates on the New Voices legislative movement in Texas, resources to fight prior review/censorship and more!</t>
  </si>
  <si>
    <t>Obstacle course race &amp; yoga event for the whole family! Athletes of every skill &amp; ability welcomed! _xD83D__xDCAF_ of proceeds to fund orgs making communities safer.</t>
  </si>
  <si>
    <t>Be positive, be passionate, be proud to be an eagle ❣️_xD83E__xDD85_ @HeroesMSD</t>
  </si>
  <si>
    <t>Official Twitter account for The CW Television Network | Snapchat: CWNow</t>
  </si>
  <si>
    <t>TV host for WSFL-TV, The CW. Previously hosted The Morning Show and SlimeTime Live. Stage 3 Melanoma Survivor. Find me on facebook: https://t.co/hoZ3WxbKnI</t>
  </si>
  <si>
    <t>#NeverAgain #MSDStrong</t>
  </si>
  <si>
    <t>Parkland, FL</t>
  </si>
  <si>
    <t>Coral Springs, FL</t>
  </si>
  <si>
    <t>Minneapolis, USA  612-200-9254</t>
  </si>
  <si>
    <t>3183 SW 160th Avenue, Miramar</t>
  </si>
  <si>
    <t>Miramar, FL</t>
  </si>
  <si>
    <t>Atlanta, GA</t>
  </si>
  <si>
    <t>Miami, FL</t>
  </si>
  <si>
    <t>Atlanta</t>
  </si>
  <si>
    <t>Parkland, Florida</t>
  </si>
  <si>
    <t>Bullhead City, AZ</t>
  </si>
  <si>
    <t>Washington DC</t>
  </si>
  <si>
    <t>Princeton, New Jersey</t>
  </si>
  <si>
    <t>Columbia U, NYC</t>
  </si>
  <si>
    <t>Newton, MA</t>
  </si>
  <si>
    <t xml:space="preserve">From Water # Resistance </t>
  </si>
  <si>
    <t>Florida, USA</t>
  </si>
  <si>
    <t>Parkland FL USA</t>
  </si>
  <si>
    <t>rm 226</t>
  </si>
  <si>
    <t>Broward County, FL</t>
  </si>
  <si>
    <t>Deerfield Beach, FL</t>
  </si>
  <si>
    <t>Pembroke Pines, FL</t>
  </si>
  <si>
    <t>Tampa, FL</t>
  </si>
  <si>
    <t>Florida State University</t>
  </si>
  <si>
    <t>Kent, OH</t>
  </si>
  <si>
    <t>South Jersey</t>
  </si>
  <si>
    <t>Cherry Hill, NJ</t>
  </si>
  <si>
    <t>in the wild</t>
  </si>
  <si>
    <t>California, USA</t>
  </si>
  <si>
    <t>I don't live in New York, guys</t>
  </si>
  <si>
    <t>Miami, Fl</t>
  </si>
  <si>
    <t>Baltimore, MD</t>
  </si>
  <si>
    <t>reporterdanielle@gmail.com</t>
  </si>
  <si>
    <t>Texas</t>
  </si>
  <si>
    <t>Los Angeles</t>
  </si>
  <si>
    <t>Boston/Atlanta</t>
  </si>
  <si>
    <t xml:space="preserve">on the road </t>
  </si>
  <si>
    <t>Midlands</t>
  </si>
  <si>
    <t>Here to there and back again.</t>
  </si>
  <si>
    <t>Canada somewhere</t>
  </si>
  <si>
    <t xml:space="preserve">In the clouds </t>
  </si>
  <si>
    <t>West Palm Beach, FL</t>
  </si>
  <si>
    <t>Portland, OR</t>
  </si>
  <si>
    <t>Near Fort Lauderdale, FL</t>
  </si>
  <si>
    <t>Fort Lauderdale</t>
  </si>
  <si>
    <t>South Florida</t>
  </si>
  <si>
    <t>@wamu885 @KBSX915 @KCUR @keratx @kunc @opb @wabenews @wcpn @WNPR &amp; @wunc</t>
  </si>
  <si>
    <t>Middle Earth</t>
  </si>
  <si>
    <t>Oakland, CA</t>
  </si>
  <si>
    <t>Las Vegas</t>
  </si>
  <si>
    <t>Lekwungen or Hupačasath Terr</t>
  </si>
  <si>
    <t>San Francisco</t>
  </si>
  <si>
    <t>San Francisco, CA</t>
  </si>
  <si>
    <t>Tucson, AZ</t>
  </si>
  <si>
    <t>New York, USA</t>
  </si>
  <si>
    <t>New York, NY</t>
  </si>
  <si>
    <t>Philadelphia, PA</t>
  </si>
  <si>
    <t>Stanford, CA</t>
  </si>
  <si>
    <t>Sacramento, California</t>
  </si>
  <si>
    <t>The Internet &amp; NYC</t>
  </si>
  <si>
    <t>Tucson, Arizona</t>
  </si>
  <si>
    <t>Bronx + Queens, NYC</t>
  </si>
  <si>
    <t>Miami</t>
  </si>
  <si>
    <t>Here, now. Later, somewhere else.</t>
  </si>
  <si>
    <t>ig: avaniishah</t>
  </si>
  <si>
    <t>Washington, D.C.</t>
  </si>
  <si>
    <t>FL</t>
  </si>
  <si>
    <t xml:space="preserve"> SoFla - follow Red Road</t>
  </si>
  <si>
    <t>Broward County</t>
  </si>
  <si>
    <t>Michigan</t>
  </si>
  <si>
    <t>Columbia, IL and Kirkwood HS</t>
  </si>
  <si>
    <t>NoVa</t>
  </si>
  <si>
    <t>Florida</t>
  </si>
  <si>
    <t>Indianapolis</t>
  </si>
  <si>
    <t>University City, MO</t>
  </si>
  <si>
    <t>Houston, Texas</t>
  </si>
  <si>
    <t>Pennsylvania Avenue, DC</t>
  </si>
  <si>
    <t>Athens, GA</t>
  </si>
  <si>
    <t>555 Penn. Ave. NW, Wash, D.C.</t>
  </si>
  <si>
    <t>Columbus, Ohio</t>
  </si>
  <si>
    <t>Tampa/Tallahassee, FL</t>
  </si>
  <si>
    <t>Fairfax, VA</t>
  </si>
  <si>
    <t>Texas, USA</t>
  </si>
  <si>
    <t>Burbank, CA</t>
  </si>
  <si>
    <t>Ft Lauderdale, FL</t>
  </si>
  <si>
    <t>http://lifelonglerner.com</t>
  </si>
  <si>
    <t>https://t.co/U27U7BO7di</t>
  </si>
  <si>
    <t>http://t.co/PdCLQd38zP</t>
  </si>
  <si>
    <t>https://t.co/U27U7BwwlK</t>
  </si>
  <si>
    <t>http://studentpress.org/nspa/</t>
  </si>
  <si>
    <t>https://t.co/zDLuEYbRcT</t>
  </si>
  <si>
    <t>https://t.co/F4SJAT0KFH</t>
  </si>
  <si>
    <t>http://stonemandouglas.browardschools.com</t>
  </si>
  <si>
    <t>http://tinkertourusa.org</t>
  </si>
  <si>
    <t>http://t.co/RQ6bzvvo2M</t>
  </si>
  <si>
    <t>https://t.co/lnxy578xVY</t>
  </si>
  <si>
    <t>http://maschoolpress.org</t>
  </si>
  <si>
    <t>https://www.youtube.com/channel/UCmn0DwZgdPDKENdJPn9hmwg</t>
  </si>
  <si>
    <t>https://t.co/eOnm1trevp</t>
  </si>
  <si>
    <t>https://t.co/8r64ZxRNyF</t>
  </si>
  <si>
    <t>https://t.co/kvU1gMOrvw</t>
  </si>
  <si>
    <t>http://www.ParklandTalk.com</t>
  </si>
  <si>
    <t>http://t.co/g3itE1MUWx</t>
  </si>
  <si>
    <t>http://www.deerfieldbeachhigh.net</t>
  </si>
  <si>
    <t>https://t.co/RDsZj8oOJT</t>
  </si>
  <si>
    <t>http://t.co/7p86r29hsb</t>
  </si>
  <si>
    <t>http://www.wksu.org</t>
  </si>
  <si>
    <t>https://t.co/TDwIBmCptc</t>
  </si>
  <si>
    <t>http://awardwinningsextoys.com/</t>
  </si>
  <si>
    <t>https://t.co/WPfkaewiqp</t>
  </si>
  <si>
    <t>http://nicolechung.net</t>
  </si>
  <si>
    <t>http://wlrn.org/people/nadege-green</t>
  </si>
  <si>
    <t>https://t.co/mjguWSMAC3</t>
  </si>
  <si>
    <t>http://www.danielletcholakian.com/recent-work/</t>
  </si>
  <si>
    <t>https://t.co/lcZQi5rv4D</t>
  </si>
  <si>
    <t>http://www.masuma.net/</t>
  </si>
  <si>
    <t>https://suegreenwood.info</t>
  </si>
  <si>
    <t>http://theguardian.com/us</t>
  </si>
  <si>
    <t>https://t.co/CjxDY4t6Wa</t>
  </si>
  <si>
    <t>https://t.co/5o1Z1HAuw7</t>
  </si>
  <si>
    <t>http://t.co/SoL86ga4RI</t>
  </si>
  <si>
    <t>http://www.miamiherald.com</t>
  </si>
  <si>
    <t>https://t.co/BjeRcJzMg0</t>
  </si>
  <si>
    <t>https://www.sun-sentinel.com/phillipvalys</t>
  </si>
  <si>
    <t>http://www.sun-sentinel.com/</t>
  </si>
  <si>
    <t>http://gunsandamerica.org</t>
  </si>
  <si>
    <t>https://t.co/SAkfaz8nU9</t>
  </si>
  <si>
    <t>https://t.co/QWorM06sP4</t>
  </si>
  <si>
    <t>http://www.edweek.org</t>
  </si>
  <si>
    <t>http://bit.ly/2SEP8b2</t>
  </si>
  <si>
    <t>https://t.co/77CvwlnIMF</t>
  </si>
  <si>
    <t>https://t.co/QL2amdEpay</t>
  </si>
  <si>
    <t>http://instagram.com/kennyjacobs</t>
  </si>
  <si>
    <t>https://t.co/mBqfTKtaIq</t>
  </si>
  <si>
    <t>https://t.co/xvw2d8QhTq</t>
  </si>
  <si>
    <t>https://JimMacMillan.com</t>
  </si>
  <si>
    <t>http://jesseswimm.com</t>
  </si>
  <si>
    <t>http://globalstudentsquare.org</t>
  </si>
  <si>
    <t>http://www.mcclatchy.com</t>
  </si>
  <si>
    <t>http://nowthisnews.com/</t>
  </si>
  <si>
    <t>http://TheTrace.org</t>
  </si>
  <si>
    <t>http://t.co/wQMjY3Eu3C</t>
  </si>
  <si>
    <t>http://giffords.org</t>
  </si>
  <si>
    <t>http://www.Ocasio2018.com/</t>
  </si>
  <si>
    <t>https://marchforourlives.com/</t>
  </si>
  <si>
    <t>https://t.co/cGz1fszdOQ</t>
  </si>
  <si>
    <t>http://t.co/BzR8TZLRC3</t>
  </si>
  <si>
    <t>http://t.co/PZORRlVKq7</t>
  </si>
  <si>
    <t>https://t.co/lGjG3XlGRP</t>
  </si>
  <si>
    <t>https://t.co/dLCPB04lsy</t>
  </si>
  <si>
    <t>http://browardschools.com</t>
  </si>
  <si>
    <t>http://www.spjflorida.com</t>
  </si>
  <si>
    <t>https://t.co/mkI0j12hwt</t>
  </si>
  <si>
    <t>https://t.co/KyKa01v87n</t>
  </si>
  <si>
    <t>https://t.co/oEfV0ajrEO</t>
  </si>
  <si>
    <t>https://t.co/INjcMwQNQs</t>
  </si>
  <si>
    <t>https://t.co/JrRb4zhmxD</t>
  </si>
  <si>
    <t>http://www.nppa.org</t>
  </si>
  <si>
    <t>http://freedomforuminstitute.org</t>
  </si>
  <si>
    <t>http://nicolekraft.com</t>
  </si>
  <si>
    <t>http://www.itsabellelife.com</t>
  </si>
  <si>
    <t>http://shinyscience.com</t>
  </si>
  <si>
    <t>https://t.co/Ew4ya48VZO</t>
  </si>
  <si>
    <t>https://bit.ly/2Fj1jqg</t>
  </si>
  <si>
    <t>http://marchforourlives.com</t>
  </si>
  <si>
    <t>http://www.cwtv.com</t>
  </si>
  <si>
    <t>https://t.co/j0XyM8XeO8</t>
  </si>
  <si>
    <t>Quito</t>
  </si>
  <si>
    <t>Eastern Time (US &amp; Canada)</t>
  </si>
  <si>
    <t>https://pbs.twimg.com/profile_banners/500294769/1520563280</t>
  </si>
  <si>
    <t>https://pbs.twimg.com/profile_banners/3665017515/1442330200</t>
  </si>
  <si>
    <t>https://pbs.twimg.com/profile_banners/1265688043/1544241758</t>
  </si>
  <si>
    <t>https://pbs.twimg.com/profile_banners/293262658/1522606398</t>
  </si>
  <si>
    <t>https://pbs.twimg.com/profile_banners/22306296/1517531782</t>
  </si>
  <si>
    <t>https://pbs.twimg.com/profile_banners/763922285702983680/1470969887</t>
  </si>
  <si>
    <t>https://pbs.twimg.com/profile_banners/1645558178/1546661760</t>
  </si>
  <si>
    <t>https://pbs.twimg.com/profile_banners/1911390703/1521438059</t>
  </si>
  <si>
    <t>https://pbs.twimg.com/profile_banners/16671080/1545833285</t>
  </si>
  <si>
    <t>https://pbs.twimg.com/profile_banners/61599472/1539276065</t>
  </si>
  <si>
    <t>https://pbs.twimg.com/profile_banners/3142753250/1516702233</t>
  </si>
  <si>
    <t>https://pbs.twimg.com/profile_banners/1305504690/1367008532</t>
  </si>
  <si>
    <t>https://pbs.twimg.com/profile_banners/26013210/1547477982</t>
  </si>
  <si>
    <t>https://pbs.twimg.com/profile_banners/22272603/1446235367</t>
  </si>
  <si>
    <t>https://pbs.twimg.com/profile_banners/3228558317/1430588192</t>
  </si>
  <si>
    <t>https://pbs.twimg.com/profile_banners/3420443261/1480794103</t>
  </si>
  <si>
    <t>https://pbs.twimg.com/profile_banners/3256333982/1536805929</t>
  </si>
  <si>
    <t>https://pbs.twimg.com/profile_banners/3258064736/1500898252</t>
  </si>
  <si>
    <t>https://pbs.twimg.com/profile_banners/3295419459/1531776952</t>
  </si>
  <si>
    <t>https://pbs.twimg.com/profile_banners/3298788510/1519513221</t>
  </si>
  <si>
    <t>https://pbs.twimg.com/profile_banners/3326841488/1524680705</t>
  </si>
  <si>
    <t>https://pbs.twimg.com/profile_banners/3481496788/1521938836</t>
  </si>
  <si>
    <t>https://pbs.twimg.com/profile_banners/3786996743/1546484334</t>
  </si>
  <si>
    <t>https://pbs.twimg.com/profile_banners/37011210/1534376684</t>
  </si>
  <si>
    <t>https://pbs.twimg.com/profile_banners/864688196537503744/1546817794</t>
  </si>
  <si>
    <t>https://pbs.twimg.com/profile_banners/920728255686209538/1508458248</t>
  </si>
  <si>
    <t>https://pbs.twimg.com/profile_banners/722135545132941312/1519513789</t>
  </si>
  <si>
    <t>https://pbs.twimg.com/profile_banners/4928043430/1536363810</t>
  </si>
  <si>
    <t>https://pbs.twimg.com/profile_banners/1969747861/1441321080</t>
  </si>
  <si>
    <t>https://pbs.twimg.com/profile_banners/3515949797/1528378020</t>
  </si>
  <si>
    <t>https://pbs.twimg.com/profile_banners/49992683/1490711983</t>
  </si>
  <si>
    <t>https://pbs.twimg.com/profile_banners/1009016930/1406997900</t>
  </si>
  <si>
    <t>https://pbs.twimg.com/profile_banners/1915033663/1535730917</t>
  </si>
  <si>
    <t>https://pbs.twimg.com/profile_banners/2999602555/1549809620</t>
  </si>
  <si>
    <t>https://pbs.twimg.com/profile_banners/1467214316/1539780806</t>
  </si>
  <si>
    <t>https://pbs.twimg.com/profile_banners/817444604245114881/1483729389</t>
  </si>
  <si>
    <t>https://pbs.twimg.com/profile_banners/1260978319/1490903538</t>
  </si>
  <si>
    <t>https://pbs.twimg.com/profile_banners/17071331/1549490496</t>
  </si>
  <si>
    <t>https://pbs.twimg.com/profile_banners/1543948908/1528122496</t>
  </si>
  <si>
    <t>https://pbs.twimg.com/profile_banners/62723989/1485273040</t>
  </si>
  <si>
    <t>https://pbs.twimg.com/profile_banners/4315729332/1531104045</t>
  </si>
  <si>
    <t>https://pbs.twimg.com/profile_banners/1588841/1549383990</t>
  </si>
  <si>
    <t>https://pbs.twimg.com/profile_banners/21134925/1468853933</t>
  </si>
  <si>
    <t>https://pbs.twimg.com/profile_banners/739602678/1549902432</t>
  </si>
  <si>
    <t>https://pbs.twimg.com/profile_banners/969435036419346432/1549087719</t>
  </si>
  <si>
    <t>https://pbs.twimg.com/profile_banners/106218831/1502380363</t>
  </si>
  <si>
    <t>https://pbs.twimg.com/profile_banners/42797629/1423455398</t>
  </si>
  <si>
    <t>https://pbs.twimg.com/profile_banners/10136872/1545069692</t>
  </si>
  <si>
    <t>https://pbs.twimg.com/profile_banners/18621550/1466655386</t>
  </si>
  <si>
    <t>https://pbs.twimg.com/profile_banners/15394768/1541161220</t>
  </si>
  <si>
    <t>https://pbs.twimg.com/profile_banners/239616380/1516343450</t>
  </si>
  <si>
    <t>https://pbs.twimg.com/profile_banners/19901266/1494369319</t>
  </si>
  <si>
    <t>https://pbs.twimg.com/profile_banners/1710839269/1528707079</t>
  </si>
  <si>
    <t>https://pbs.twimg.com/profile_banners/855084058719735808/1493223874</t>
  </si>
  <si>
    <t>https://pbs.twimg.com/profile_banners/16042794/1542013665</t>
  </si>
  <si>
    <t>https://pbs.twimg.com/profile_banners/72075726/1520277997</t>
  </si>
  <si>
    <t>https://pbs.twimg.com/profile_banners/18648609/1545170936</t>
  </si>
  <si>
    <t>https://pbs.twimg.com/profile_banners/1115643691/1440196416</t>
  </si>
  <si>
    <t>https://pbs.twimg.com/profile_banners/5392522/1406560384</t>
  </si>
  <si>
    <t>https://pbs.twimg.com/profile_banners/14085040/1514843939</t>
  </si>
  <si>
    <t>https://pbs.twimg.com/profile_banners/250318997/1401645609</t>
  </si>
  <si>
    <t>https://pbs.twimg.com/profile_banners/424397598/1400260592</t>
  </si>
  <si>
    <t>https://pbs.twimg.com/profile_banners/12699932/1550011198</t>
  </si>
  <si>
    <t>https://pbs.twimg.com/profile_banners/978684389340123136/1536594130</t>
  </si>
  <si>
    <t>https://pbs.twimg.com/profile_banners/246229107/1512189140</t>
  </si>
  <si>
    <t>https://pbs.twimg.com/profile_banners/789883613613527040/1539919245</t>
  </si>
  <si>
    <t>https://pbs.twimg.com/profile_banners/481655487/1461545846</t>
  </si>
  <si>
    <t>https://pbs.twimg.com/profile_banners/151713485/1399602640</t>
  </si>
  <si>
    <t>https://pbs.twimg.com/profile_banners/1437739951/1537153335</t>
  </si>
  <si>
    <t>https://pbs.twimg.com/profile_banners/54152264/1476717686</t>
  </si>
  <si>
    <t>https://pbs.twimg.com/profile_banners/824116194/1449608550</t>
  </si>
  <si>
    <t>https://pbs.twimg.com/profile_banners/17608546/1487890438</t>
  </si>
  <si>
    <t>https://pbs.twimg.com/profile_banners/10156602/1544115592</t>
  </si>
  <si>
    <t>https://pbs.twimg.com/profile_banners/49409204/1549931296</t>
  </si>
  <si>
    <t>https://pbs.twimg.com/profile_banners/746035019618091009/1484192117</t>
  </si>
  <si>
    <t>https://pbs.twimg.com/profile_banners/130513726/1483497067</t>
  </si>
  <si>
    <t>https://pbs.twimg.com/profile_banners/32984049/1428515366</t>
  </si>
  <si>
    <t>https://pbs.twimg.com/profile_banners/15113653/1550209769</t>
  </si>
  <si>
    <t>https://pbs.twimg.com/profile_banners/1026368218083086336/1533613719</t>
  </si>
  <si>
    <t>https://pbs.twimg.com/profile_banners/47433787/1514850607</t>
  </si>
  <si>
    <t>https://pbs.twimg.com/profile_banners/9295212/1479658606</t>
  </si>
  <si>
    <t>https://pbs.twimg.com/profile_banners/907759856429527040/1521374221</t>
  </si>
  <si>
    <t>https://pbs.twimg.com/profile_banners/2384207972/1533450280</t>
  </si>
  <si>
    <t>https://pbs.twimg.com/profile_banners/726850565343432704/1510075233</t>
  </si>
  <si>
    <t>https://pbs.twimg.com/profile_banners/2970380367/1481489947</t>
  </si>
  <si>
    <t>https://pbs.twimg.com/profile_banners/66809470/1485556752</t>
  </si>
  <si>
    <t>https://pbs.twimg.com/profile_banners/701725963/1528239770</t>
  </si>
  <si>
    <t>https://pbs.twimg.com/profile_banners/3243500510/1434406541</t>
  </si>
  <si>
    <t>https://pbs.twimg.com/profile_banners/715267569847021568/1520448537</t>
  </si>
  <si>
    <t>https://pbs.twimg.com/profile_banners/44177383/1532630040</t>
  </si>
  <si>
    <t>https://pbs.twimg.com/profile_banners/138203134/1511815660</t>
  </si>
  <si>
    <t>https://pbs.twimg.com/profile_banners/965266179836252161/1522023257</t>
  </si>
  <si>
    <t>https://pbs.twimg.com/profile_banners/967027984426242053/1541792822</t>
  </si>
  <si>
    <t>https://pbs.twimg.com/profile_banners/2375449098/1521843278</t>
  </si>
  <si>
    <t>https://pbs.twimg.com/profile_banners/43406817/1527967498</t>
  </si>
  <si>
    <t>https://pbs.twimg.com/profile_banners/3080480094/1540303944</t>
  </si>
  <si>
    <t>https://pbs.twimg.com/profile_banners/2309276780/1532674240</t>
  </si>
  <si>
    <t>https://pbs.twimg.com/profile_banners/16208330/1543198484</t>
  </si>
  <si>
    <t>https://pbs.twimg.com/profile_banners/41116847/1547096104</t>
  </si>
  <si>
    <t>https://pbs.twimg.com/profile_banners/723608486593073155/1461360611</t>
  </si>
  <si>
    <t>https://pbs.twimg.com/profile_banners/18120905/1354662306</t>
  </si>
  <si>
    <t>https://pbs.twimg.com/profile_banners/2155154090/1495045367</t>
  </si>
  <si>
    <t>https://pbs.twimg.com/profile_banners/96925696/1520239751</t>
  </si>
  <si>
    <t>https://pbs.twimg.com/profile_banners/17337960/1359256106</t>
  </si>
  <si>
    <t>https://pbs.twimg.com/profile_banners/1344680761/1453073970</t>
  </si>
  <si>
    <t>https://pbs.twimg.com/profile_banners/25433310/1471192056</t>
  </si>
  <si>
    <t>https://pbs.twimg.com/profile_banners/16001827/1548251403</t>
  </si>
  <si>
    <t>https://pbs.twimg.com/profile_banners/8475532/1518536281</t>
  </si>
  <si>
    <t>https://pbs.twimg.com/profile_banners/17782240/1514994861</t>
  </si>
  <si>
    <t>https://pbs.twimg.com/profile_banners/2165744400/1532105417</t>
  </si>
  <si>
    <t>https://pbs.twimg.com/profile_banners/19781646/1548174433</t>
  </si>
  <si>
    <t>https://pbs.twimg.com/profile_banners/20546557/1512491940</t>
  </si>
  <si>
    <t>https://pbs.twimg.com/profile_banners/2250650376/1444227204</t>
  </si>
  <si>
    <t>https://pbs.twimg.com/profile_banners/134954244/1546829736</t>
  </si>
  <si>
    <t>https://pbs.twimg.com/profile_banners/2862347706/1413718452</t>
  </si>
  <si>
    <t>https://pbs.twimg.com/profile_banners/896406708/1497902693</t>
  </si>
  <si>
    <t>https://pbs.twimg.com/profile_banners/29491891/1487720704</t>
  </si>
  <si>
    <t>https://pbs.twimg.com/profile_banners/19882995/1523545270</t>
  </si>
  <si>
    <t>https://pbs.twimg.com/profile_banners/382748292/1547832694</t>
  </si>
  <si>
    <t>https://pbs.twimg.com/profile_banners/1015779582648180737/1546752541</t>
  </si>
  <si>
    <t>https://pbs.twimg.com/profile_banners/1076103633329143809/1545433778</t>
  </si>
  <si>
    <t>https://pbs.twimg.com/profile_banners/3054271339/1521477093</t>
  </si>
  <si>
    <t>https://pbs.twimg.com/profile_banners/22083910/1537899810</t>
  </si>
  <si>
    <t>https://pbs.twimg.com/profile_banners/22788791/1436820492</t>
  </si>
  <si>
    <t>http://abs.twimg.com/images/themes/theme17/bg.gif</t>
  </si>
  <si>
    <t>http://abs.twimg.com/images/themes/theme1/bg.png</t>
  </si>
  <si>
    <t>http://pbs.twimg.com/profile_background_images/70541643/Twitter.jpg</t>
  </si>
  <si>
    <t>http://abs.twimg.com/images/themes/theme6/bg.gif</t>
  </si>
  <si>
    <t>http://abs.twimg.com/images/themes/theme3/bg.gif</t>
  </si>
  <si>
    <t>http://abs.twimg.com/images/themes/theme16/bg.gif</t>
  </si>
  <si>
    <t>http://abs.twimg.com/images/themes/theme4/bg.gif</t>
  </si>
  <si>
    <t>http://abs.twimg.com/images/themes/theme15/bg.png</t>
  </si>
  <si>
    <t>http://abs.twimg.com/images/themes/theme5/bg.gif</t>
  </si>
  <si>
    <t>http://abs.twimg.com/images/themes/theme9/bg.gif</t>
  </si>
  <si>
    <t>http://abs.twimg.com/images/themes/theme18/bg.gif</t>
  </si>
  <si>
    <t>http://abs.twimg.com/images/themes/theme2/bg.gif</t>
  </si>
  <si>
    <t>http://abs.twimg.com/images/themes/theme8/bg.gif</t>
  </si>
  <si>
    <t>http://abs.twimg.com/images/themes/theme10/bg.gif</t>
  </si>
  <si>
    <t>http://abs.twimg.com/images/themes/theme14/bg.gif</t>
  </si>
  <si>
    <t>http://pbs.twimg.com/profile_images/1033426528904904705/kyBpF2TS_normal.jpg</t>
  </si>
  <si>
    <t>http://pbs.twimg.com/profile_images/400542132/eaglepridelogo_normal.png</t>
  </si>
  <si>
    <t>http://pbs.twimg.com/profile_images/735276966778114050/2K96Uraz_normal.jpg</t>
  </si>
  <si>
    <t>http://pbs.twimg.com/profile_images/1093607955130445832/uiv6Fv3h_normal.jpg</t>
  </si>
  <si>
    <t>http://pbs.twimg.com/profile_images/1035150881900118017/W78gCsu__normal.jpg</t>
  </si>
  <si>
    <t>http://pbs.twimg.com/profile_images/378800000261417870/915f019e9855b9fe3117b43da834fdbd_normal.jpeg</t>
  </si>
  <si>
    <t>http://pbs.twimg.com/profile_images/975608045865709568/tqBW-Z1f_normal.jpg</t>
  </si>
  <si>
    <t>http://pbs.twimg.com/profile_images/1077929305148141568/_TLj1OjU_normal.jpg</t>
  </si>
  <si>
    <t>http://pbs.twimg.com/profile_images/877964938609913857/I3HBCIYA_normal.jpg</t>
  </si>
  <si>
    <t>http://pbs.twimg.com/profile_images/1040068053827051520/QXT7tcGS_normal.jpg</t>
  </si>
  <si>
    <t>http://pbs.twimg.com/profile_images/1046806228503027713/r6pr9Lk2_normal.jpg</t>
  </si>
  <si>
    <t>http://pbs.twimg.com/profile_images/965108280501653505/9noXVmos_normal.jpg</t>
  </si>
  <si>
    <t>http://pbs.twimg.com/profile_images/950567403301294081/Ka6g_aaE_normal.jpg</t>
  </si>
  <si>
    <t>http://pbs.twimg.com/profile_images/1085533765231931392/xF2l2dbA_normal.jpg</t>
  </si>
  <si>
    <t>http://pbs.twimg.com/profile_images/977708453551640576/WBsC4Ht8_normal.jpg</t>
  </si>
  <si>
    <t>http://pbs.twimg.com/profile_images/1080659131546198021/xLkulcsd_normal.jpg</t>
  </si>
  <si>
    <t>http://pbs.twimg.com/profile_images/864689222606827520/PcciaSFZ_normal.jpg</t>
  </si>
  <si>
    <t>http://pbs.twimg.com/profile_images/921161036358701057/WUH2LJ9k_normal.jpg</t>
  </si>
  <si>
    <t>http://pbs.twimg.com/profile_images/722136487878242304/nPb0iZer_normal.jpg</t>
  </si>
  <si>
    <t>http://pbs.twimg.com/profile_images/700329653681184768/kNFp7gfR_normal.jpg</t>
  </si>
  <si>
    <t>http://pbs.twimg.com/profile_images/938037947424788481/p77wMXLa_normal.jpg</t>
  </si>
  <si>
    <t>http://pbs.twimg.com/profile_images/278655338/BECON-TV-square-web_normal.jpg</t>
  </si>
  <si>
    <t>http://pbs.twimg.com/profile_images/1091497694483369989/okbifPrW_normal.jpg</t>
  </si>
  <si>
    <t>http://pbs.twimg.com/profile_images/1061908487540744192/Peys3gmS_normal.jpg</t>
  </si>
  <si>
    <t>http://pbs.twimg.com/profile_images/1092627567113314304/BjzFLjt2_normal.jpg</t>
  </si>
  <si>
    <t>http://pbs.twimg.com/profile_images/969586883851440128/89OGpKS8_normal.jpg</t>
  </si>
  <si>
    <t>http://pbs.twimg.com/profile_images/722199003845304320/s2zwEoao_normal.jpg</t>
  </si>
  <si>
    <t>http://pbs.twimg.com/profile_images/875459620298522629/oMudjbQO_normal.jpg</t>
  </si>
  <si>
    <t>http://pbs.twimg.com/profile_images/1085325778227785736/pILwK13z_normal.jpg</t>
  </si>
  <si>
    <t>http://pbs.twimg.com/profile_images/996423912530567168/Rhb0OL82_normal.jpg</t>
  </si>
  <si>
    <t>http://pbs.twimg.com/profile_images/1073311891303354368/zaX_Xf1G_normal.jpg</t>
  </si>
  <si>
    <t>http://pbs.twimg.com/profile_images/1026671694457565184/_IbCJn2L_normal.jpg</t>
  </si>
  <si>
    <t>http://pbs.twimg.com/profile_images/1076120883184500738/Jx5M2ARh_normal.jpg</t>
  </si>
  <si>
    <t>http://pbs.twimg.com/profile_images/689525281359470592/1QtoZ3AM_normal.png</t>
  </si>
  <si>
    <t>http://pbs.twimg.com/profile_images/885199652924014592/rliIyFHJ_normal.jpg</t>
  </si>
  <si>
    <t>http://pbs.twimg.com/profile_images/1065251761034682368/HjiKEt_M_normal.jpg</t>
  </si>
  <si>
    <t>http://pbs.twimg.com/profile_images/917868127744086017/A4raLcFD_normal.jpg</t>
  </si>
  <si>
    <t>http://pbs.twimg.com/profile_images/1055201639072702464/48M5UMRD_normal.jpg</t>
  </si>
  <si>
    <t>http://pbs.twimg.com/profile_images/923274881197895680/AbHcStkl_normal.jpg</t>
  </si>
  <si>
    <t>http://pbs.twimg.com/profile_images/1013539752430198786/2yO-fMCv_normal.jpg</t>
  </si>
  <si>
    <t>http://pbs.twimg.com/profile_images/1076850471992680448/r8SPZMvk_normal.jpg</t>
  </si>
  <si>
    <t>http://pbs.twimg.com/profile_images/378800000646769653/abeb7717971b0808d2ff5ae620ddb252_normal.jpeg</t>
  </si>
  <si>
    <t>http://pbs.twimg.com/profile_images/1024666392329641984/q0ts6eOx_normal.jpg</t>
  </si>
  <si>
    <t>http://pbs.twimg.com/profile_images/974459616833785857/mPqw21k9_normal.jpg</t>
  </si>
  <si>
    <t>http://pbs.twimg.com/profile_images/920702815923716097/u68WCDrL_normal.jpg</t>
  </si>
  <si>
    <t>http://pbs.twimg.com/profile_images/785574933715902465/v_99ObqC_normal.jpg</t>
  </si>
  <si>
    <t>Open Twitter Page for This Person</t>
  </si>
  <si>
    <t>https://twitter.com/mrs_lerner</t>
  </si>
  <si>
    <t>https://twitter.com/zoegordyyy</t>
  </si>
  <si>
    <t>https://twitter.com/eagleeyemsd</t>
  </si>
  <si>
    <t>https://twitter.com/jodybeckdc</t>
  </si>
  <si>
    <t>https://twitter.com/douglashigh</t>
  </si>
  <si>
    <t>https://twitter.com/m_falkowski</t>
  </si>
  <si>
    <t>https://twitter.com/nspa</t>
  </si>
  <si>
    <t>https://twitter.com/hd_johnathan</t>
  </si>
  <si>
    <t>https://twitter.com/6353miramar</t>
  </si>
  <si>
    <t>https://twitter.com/amcthd</t>
  </si>
  <si>
    <t>https://twitter.com/chris_fraga_hd</t>
  </si>
  <si>
    <t>https://twitter.com/teamdepot</t>
  </si>
  <si>
    <t>https://twitter.com/aerieyearbook</t>
  </si>
  <si>
    <t>https://twitter.com/wynn_syclebill</t>
  </si>
  <si>
    <t>https://twitter.com/marybtinker</t>
  </si>
  <si>
    <t>https://twitter.com/djnf</t>
  </si>
  <si>
    <t>https://twitter.com/cspa</t>
  </si>
  <si>
    <t>https://twitter.com/maschoolpress</t>
  </si>
  <si>
    <t>https://twitter.com/mahibrihim</t>
  </si>
  <si>
    <t>https://twitter.com/vfretty</t>
  </si>
  <si>
    <t>https://twitter.com/brandonabzug</t>
  </si>
  <si>
    <t>https://twitter.com/madieleall</t>
  </si>
  <si>
    <t>https://twitter.com/heather__hart</t>
  </si>
  <si>
    <t>https://twitter.com/nikta04</t>
  </si>
  <si>
    <t>https://twitter.com/jesseguttenberg</t>
  </si>
  <si>
    <t>https://twitter.com/rainvalladares</t>
  </si>
  <si>
    <t>https://twitter.com/tvinstructor</t>
  </si>
  <si>
    <t>https://twitter.com/parklandtalk</t>
  </si>
  <si>
    <t>https://twitter.com/msdclassof2021</t>
  </si>
  <si>
    <t>https://twitter.com/msd_classof2018</t>
  </si>
  <si>
    <t>https://twitter.com/msdclassof2019</t>
  </si>
  <si>
    <t>https://twitter.com/principalmsd</t>
  </si>
  <si>
    <t>https://twitter.com/wmsdtv</t>
  </si>
  <si>
    <t>https://twitter.com/becontv</t>
  </si>
  <si>
    <t>https://twitter.com/dbhspathfinder</t>
  </si>
  <si>
    <t>https://twitter.com/davidhogg111</t>
  </si>
  <si>
    <t>https://twitter.com/curtisnewtin9</t>
  </si>
  <si>
    <t>https://twitter.com/barryparksjr</t>
  </si>
  <si>
    <t>https://twitter.com/tampaprep</t>
  </si>
  <si>
    <t>https://twitter.com/tpplummer</t>
  </si>
  <si>
    <t>https://twitter.com/st4y_cr3sp0</t>
  </si>
  <si>
    <t>https://twitter.com/wksu</t>
  </si>
  <si>
    <t>https://twitter.com/mayormaier</t>
  </si>
  <si>
    <t>https://twitter.com/eastsideonline</t>
  </si>
  <si>
    <t>https://twitter.com/mcicha1</t>
  </si>
  <si>
    <t>https://twitter.com/seksi</t>
  </si>
  <si>
    <t>https://twitter.com/loisbeckett</t>
  </si>
  <si>
    <t>https://twitter.com/nicole_soojung</t>
  </si>
  <si>
    <t>https://twitter.com/gracelangtonn</t>
  </si>
  <si>
    <t>https://twitter.com/nadegegreen</t>
  </si>
  <si>
    <t>https://twitter.com/admccourt</t>
  </si>
  <si>
    <t>https://twitter.com/danielleiat</t>
  </si>
  <si>
    <t>https://twitter.com/faziarizvi</t>
  </si>
  <si>
    <t>https://twitter.com/seanmeredith</t>
  </si>
  <si>
    <t>https://twitter.com/donbytheriver</t>
  </si>
  <si>
    <t>https://twitter.com/masumaahuja</t>
  </si>
  <si>
    <t>https://twitter.com/suegreenwood</t>
  </si>
  <si>
    <t>https://twitter.com/mountairmedia</t>
  </si>
  <si>
    <t>https://twitter.com/hyperdoxy</t>
  </si>
  <si>
    <t>https://twitter.com/penguinsfan62</t>
  </si>
  <si>
    <t>https://twitter.com/microbliterate</t>
  </si>
  <si>
    <t>https://twitter.com/guardianus</t>
  </si>
  <si>
    <t>https://twitter.com/photogericp</t>
  </si>
  <si>
    <t>https://twitter.com/wptv</t>
  </si>
  <si>
    <t>https://twitter.com/ryanjhaas</t>
  </si>
  <si>
    <t>https://twitter.com/npr</t>
  </si>
  <si>
    <t>https://twitter.com/miamiherald</t>
  </si>
  <si>
    <t>https://twitter.com/heymikemayo</t>
  </si>
  <si>
    <t>https://twitter.com/philvalys</t>
  </si>
  <si>
    <t>https://twitter.com/sunsentinel</t>
  </si>
  <si>
    <t>https://twitter.com/gunsreporting</t>
  </si>
  <si>
    <t>https://twitter.com/sleepy_bi</t>
  </si>
  <si>
    <t>https://twitter.com/samantharoehl</t>
  </si>
  <si>
    <t>https://twitter.com/juliacarriew</t>
  </si>
  <si>
    <t>https://twitter.com/samtlevin</t>
  </si>
  <si>
    <t>https://twitter.com/thatcardsharp</t>
  </si>
  <si>
    <t>https://twitter.com/quinnmacdonald</t>
  </si>
  <si>
    <t>https://twitter.com/evieblad</t>
  </si>
  <si>
    <t>https://twitter.com/jcsturino</t>
  </si>
  <si>
    <t>https://twitter.com/issuu</t>
  </si>
  <si>
    <t>https://twitter.com/douglasdrama</t>
  </si>
  <si>
    <t>https://twitter.com/tprep_boyshoops</t>
  </si>
  <si>
    <t>https://twitter.com/vivianho</t>
  </si>
  <si>
    <t>https://twitter.com/vinnyeng</t>
  </si>
  <si>
    <t>https://twitter.com/kennyjacobs</t>
  </si>
  <si>
    <t>https://twitter.com/musicascension1</t>
  </si>
  <si>
    <t>https://twitter.com/harry_slater</t>
  </si>
  <si>
    <t>https://twitter.com/jimmacmillan</t>
  </si>
  <si>
    <t>https://twitter.com/lauren_hoggs</t>
  </si>
  <si>
    <t>https://twitter.com/diamondmarin1</t>
  </si>
  <si>
    <t>https://twitter.com/jswimm1</t>
  </si>
  <si>
    <t>https://twitter.com/gssvoices</t>
  </si>
  <si>
    <t>https://twitter.com/mcclatchy</t>
  </si>
  <si>
    <t>https://twitter.com/nowthisnews</t>
  </si>
  <si>
    <t>https://twitter.com/teamtrace</t>
  </si>
  <si>
    <t>https://twitter.com/culverzoe</t>
  </si>
  <si>
    <t>https://twitter.com/yankeejoe</t>
  </si>
  <si>
    <t>https://twitter.com/gabbygiffords</t>
  </si>
  <si>
    <t>https://twitter.com/aoc</t>
  </si>
  <si>
    <t>https://twitter.com/emma4change</t>
  </si>
  <si>
    <t>https://twitter.com/fred_guttenberg</t>
  </si>
  <si>
    <t>https://twitter.com/mysharona1987</t>
  </si>
  <si>
    <t>https://twitter.com/jenstaletovich</t>
  </si>
  <si>
    <t>https://twitter.com/davidjneal</t>
  </si>
  <si>
    <t>https://twitter.com/jacobkernis</t>
  </si>
  <si>
    <t>https://twitter.com/jpmentorleaders</t>
  </si>
  <si>
    <t>https://twitter.com/avaniishah</t>
  </si>
  <si>
    <t>https://twitter.com/splc</t>
  </si>
  <si>
    <t>https://twitter.com/steffdaz</t>
  </si>
  <si>
    <t>https://twitter.com/soulflytry</t>
  </si>
  <si>
    <t>https://twitter.com/debzuniverse</t>
  </si>
  <si>
    <t>https://twitter.com/robertwruncie</t>
  </si>
  <si>
    <t>https://twitter.com/msdclassof2022</t>
  </si>
  <si>
    <t>https://twitter.com/spookymulder86</t>
  </si>
  <si>
    <t>https://twitter.com/cmeden</t>
  </si>
  <si>
    <t>https://twitter.com/wshsroom215</t>
  </si>
  <si>
    <t>https://twitter.com/spjfla</t>
  </si>
  <si>
    <t>https://twitter.com/spj_tweets</t>
  </si>
  <si>
    <t>https://twitter.com/sdkstl</t>
  </si>
  <si>
    <t>https://twitter.com/monicarhor</t>
  </si>
  <si>
    <t>https://twitter.com/katelyn_jou</t>
  </si>
  <si>
    <t>https://twitter.com/newseum</t>
  </si>
  <si>
    <t>https://twitter.com/nppa</t>
  </si>
  <si>
    <t>https://twitter.com/freedomforumins</t>
  </si>
  <si>
    <t>https://twitter.com/nicole_kraft</t>
  </si>
  <si>
    <t>https://twitter.com/beanspohr</t>
  </si>
  <si>
    <t>https://twitter.com/ernabeld</t>
  </si>
  <si>
    <t>https://twitter.com/superscribbler</t>
  </si>
  <si>
    <t>https://twitter.com/jhemlepp</t>
  </si>
  <si>
    <t>https://twitter.com/lgtenglishteach</t>
  </si>
  <si>
    <t>https://twitter.com/lillianhwang</t>
  </si>
  <si>
    <t>https://twitter.com/voicestexas</t>
  </si>
  <si>
    <t>https://twitter.com/heroesmsd</t>
  </si>
  <si>
    <t>https://twitter.com/lizjane66</t>
  </si>
  <si>
    <t>https://twitter.com/thecw</t>
  </si>
  <si>
    <t>https://twitter.com/daveaizer</t>
  </si>
  <si>
    <t>mrs_lerner
Great job, @zoegordyyy! The @EagleEyeMSD
story about #ParklandSpeaks was
well-written &amp;amp; honest. I hope
youâ€™ll read her story &amp;amp; then
read the book. https://t.co/HIg2M3URa7</t>
  </si>
  <si>
    <t xml:space="preserve">zoegordyyy
</t>
  </si>
  <si>
    <t>eagleeyemsd
RT @wmsdtv: Please support WMSD-TV,
MSDâ€™s TV Production Program,
by sharing the link or donating.
We are raising money to purchase
computerâ€¦</t>
  </si>
  <si>
    <t>jodybeckdc
RT @NSPA: Congrats to @m_falkowski,
adviser of @EagleEyeMSD at @DouglasHigh,
for earning the title of 2019 National
High School Journalism…</t>
  </si>
  <si>
    <t xml:space="preserve">douglashigh
</t>
  </si>
  <si>
    <t xml:space="preserve">m_falkowski
</t>
  </si>
  <si>
    <t>nspa
Congrats to @m_falkowski, adviser
of @EagleEyeMSD at @DouglasHigh,
for earning the title of 2019 National
High Scho… https://t.co/CI6pAawaKD</t>
  </si>
  <si>
    <t>hd_johnathan
.@TeamDepot D85 coming together
and giving back to @EagleEyeMSD
earlier today! #HomeDepot #HD #Givingback
#TeamDepot #msdstrong @Chris_Fraga_HD
@AMCTHD @6353Miramar @AerieYearbook
https://t.co/e6NP75rrRt</t>
  </si>
  <si>
    <t xml:space="preserve">6353miramar
</t>
  </si>
  <si>
    <t xml:space="preserve">amcthd
</t>
  </si>
  <si>
    <t xml:space="preserve">chris_fraga_hd
</t>
  </si>
  <si>
    <t xml:space="preserve">teamdepot
</t>
  </si>
  <si>
    <t>aerieyearbook
RT @SPLC: As we remember the tragic
Parkland shooting, let's also take
a moment to acknowledge the crucial
work of student journalists, inc…</t>
  </si>
  <si>
    <t>wynn_syclebill
Dance Marathon makes top ten list
for being the highest fundraising
chapter in the nation – The Eagle
Eye… https://t.co/IGFwXpn2JN</t>
  </si>
  <si>
    <t>marybtinker
@NSPA @m_falkowski @EagleEyeMSD
@DouglasHigh @CSPA @DJNF Congratulations
to Melissa Falkowski for being
an exemplar… https://t.co/tRTQV1SGN1</t>
  </si>
  <si>
    <t xml:space="preserve">djnf
</t>
  </si>
  <si>
    <t>cspa
RT @SPLC: As we remember the tragic
Parkland shooting, let's also take
a moment to acknowledge the crucial
work of student journalists, inc…</t>
  </si>
  <si>
    <t>maschoolpress
RT @NSPA: Congrats to @m_falkowski,
adviser of @EagleEyeMSD at @DouglasHigh,
for earning the title of 2019 National
High School Journalism…</t>
  </si>
  <si>
    <t>mahibrihim
@rainvalladares @EagleEyeMSD @JesseGuttenberg
@nikta04 @heather__hart @madieleall
@BrandonAbzug @vfretty… https://t.co/lRTatBCzHd</t>
  </si>
  <si>
    <t xml:space="preserve">vfretty
</t>
  </si>
  <si>
    <t xml:space="preserve">brandonabzug
</t>
  </si>
  <si>
    <t xml:space="preserve">madieleall
</t>
  </si>
  <si>
    <t xml:space="preserve">heather__hart
</t>
  </si>
  <si>
    <t xml:space="preserve">nikta04
</t>
  </si>
  <si>
    <t xml:space="preserve">jesseguttenberg
</t>
  </si>
  <si>
    <t xml:space="preserve">rainvalladares
</t>
  </si>
  <si>
    <t>tvinstructor
@BECONTV @wmsdtv @PrincipalMSD
@EagleEyeMSD @msdclassof2019 @Msd_classof2018
@msdclassof2021 @ParklandTalk…
https://t.co/5yBYmyoRlY</t>
  </si>
  <si>
    <t xml:space="preserve">parklandtalk
</t>
  </si>
  <si>
    <t xml:space="preserve">msdclassof2021
</t>
  </si>
  <si>
    <t xml:space="preserve">msd_classof2018
</t>
  </si>
  <si>
    <t xml:space="preserve">msdclassof2019
</t>
  </si>
  <si>
    <t xml:space="preserve">principalmsd
</t>
  </si>
  <si>
    <t>wmsdtv
Please support WMSD-TV, MSDâ€™s
TV Production Program, by sharing
the link or donating. We are raising
money to purchase computers, new
equipment and send our crew to
competitions! https://t.co/fSNGLGS7E4</t>
  </si>
  <si>
    <t xml:space="preserve">becontv
</t>
  </si>
  <si>
    <t>dbhspathfinder
One year ago today we are reminded
of the @EagleEyeMSD tragedy that
happened on #ValentinesDay. As
our… https://t.co/oSziufJMy0</t>
  </si>
  <si>
    <t xml:space="preserve">davidhogg111
</t>
  </si>
  <si>
    <t>curtisnewtin9
RT @DBHSpathfinder: One year ago
today we are reminded of the @EagleEyeMSD
tragedy that happened on #ValentinesDay.
As our #ThoughtOfTheDay…</t>
  </si>
  <si>
    <t>barryparksjr
RT @TPPlummer: Prep Nation! @TampaPrep
today we remember Marjory Stoneman
Douglas High School, their loss,
their pain. We celebrate and su…</t>
  </si>
  <si>
    <t>tampaprep
RT @TPPlummer: Prep Nation! @TampaPrep
today we remember Marjory Stoneman
Douglas High School, their loss,
their pain. We celebrate and su…</t>
  </si>
  <si>
    <t>tpplummer
Prep Nation! @TampaPrep today we
remember Marjory Stoneman Douglas
High School, their loss, their
pain. We celebra… https://t.co/zhZ3sbSRsf</t>
  </si>
  <si>
    <t>st4y_cr3sp0
RT @DBHSpathfinder: One year ago
today we are reminded of the @EagleEyeMSD
tragedy that happened on #ValentinesDay.
As our #ThoughtOfTheDay…</t>
  </si>
  <si>
    <t>wksu
A story from last year about Parkland's
student journalists @EagleEyeMSD:
"There are hundreds of questions
poppin… https://t.co/tiqZJ3z0si</t>
  </si>
  <si>
    <t>mayormaier
RT @EastsideOnline: Today and everyday,
Eastside stands with @EagleEyeMSD.
#MSDStrong</t>
  </si>
  <si>
    <t>eastsideonline
Today and everyday, Eastside stands
with @EagleEyeMSD. #MSDStrong</t>
  </si>
  <si>
    <t>mcicha1
RT @EastsideOnline: Today and everyday,
Eastside stands with @EagleEyeMSD.
#MSDStrong</t>
  </si>
  <si>
    <t>seksi
RT @loisbeckett: What is it like
now to be a student at Marjory
Stoneman Douglas? Powerful journalism
from @EagleEyeMSD, Parkland's student…</t>
  </si>
  <si>
    <t>loisbeckett
RT @loisbeckett: What is it like
now to be a student at Marjory
Stoneman Douglas? Powerful journalism
from @EagleEyeMSD, Parkland's student…</t>
  </si>
  <si>
    <t>nicole_soojung
RT @loisbeckett: What is it like
now to be a student at Marjory
Stoneman Douglas? Powerful journalism
from @EagleEyeMSD, Parkland's student…</t>
  </si>
  <si>
    <t>gracelangtonn
RT @TPPlummer: Prep Nation! @TampaPrep
today we remember Marjory Stoneman
Douglas High School, their loss,
their pain. We celebrate and su…</t>
  </si>
  <si>
    <t>nadegegreen
RT @loisbeckett: What is it like
now to be a student at Marjory
Stoneman Douglas? Powerful journalism
from @EagleEyeMSD, Parkland's student…</t>
  </si>
  <si>
    <t>admccourt
RT @loisbeckett: What is it like
now to be a student at Marjory
Stoneman Douglas? Powerful journalism
from @EagleEyeMSD, Parkland's student…</t>
  </si>
  <si>
    <t>danielleiat
RT @loisbeckett: What is it like
now to be a student at Marjory
Stoneman Douglas? Powerful journalism
from @EagleEyeMSD, Parkland's student…</t>
  </si>
  <si>
    <t>faziarizvi
RT @loisbeckett: What is it like
now to be a student at Marjory
Stoneman Douglas? Powerful journalism
from @EagleEyeMSD, Parkland's student…</t>
  </si>
  <si>
    <t>seanmeredith
RT @loisbeckett: In Parkland, there
are "code red" drills each month,
painted icons marking "hard corners"
out of the line of sight of a sh…</t>
  </si>
  <si>
    <t>donbytheriver
RT @loisbeckett: In Parkland, there
are "code red" drills each month,
painted icons marking "hard corners"
out of the line of sight of a sh…</t>
  </si>
  <si>
    <t>masumaahuja
RT @loisbeckett: In Parkland, there
are "code red" drills each month,
painted icons marking "hard corners"
out of the line of sight of a sh…</t>
  </si>
  <si>
    <t>suegreenwood
RT @loisbeckett: In Parkland, there
are "code red" drills each month,
painted icons marking "hard corners"
out of the line of sight of a sh…</t>
  </si>
  <si>
    <t>mountairmedia
RT @loisbeckett: In Parkland, there
are "code red" drills each month,
painted icons marking "hard corners"
out of the line of sight of a sh…</t>
  </si>
  <si>
    <t>hyperdoxy
RT @loisbeckett: What is it like
now to be a student at Marjory
Stoneman Douglas? Powerful journalism
from @EagleEyeMSD, Parkland's student…</t>
  </si>
  <si>
    <t>penguinsfan62
@loisbeckett @EagleEyeMSD What
would have made them safe: 1. Competent
law enforcement 2. School board
that actually cared about their
students rather than appearances
3. Both 1 &amp;amp; 2 actually recognizing
the shooters literal &amp;amp; figurative
cries for help and not ignoring
them</t>
  </si>
  <si>
    <t>microbliterate
RT @loisbeckett: In Parkland, there
are "code red" drills each month,
painted icons marking "hard corners"
out of the line of sight of a sh…</t>
  </si>
  <si>
    <t xml:space="preserve">guardianus
</t>
  </si>
  <si>
    <t>photogericp
These students at #FortLauderdaleHighSchool
paint rocks and leave messages
for #actsofkindess and those effected
at @EagleEyeMSD #MSDstrong @WPTV
https://t.co/KXxhlFlFKy</t>
  </si>
  <si>
    <t xml:space="preserve">wptv
</t>
  </si>
  <si>
    <t>ryanjhaas
RT @GunsReporting: @SunSentinel
@PhilValys @heymikemayo @EagleEyeMSD
@MiamiHerald _xD83D__xDCFA_ After #Parkland,
@NPR spoke to fifteen 17-year-old
from…</t>
  </si>
  <si>
    <t xml:space="preserve">npr
</t>
  </si>
  <si>
    <t xml:space="preserve">miamiherald
</t>
  </si>
  <si>
    <t xml:space="preserve">heymikemayo
</t>
  </si>
  <si>
    <t xml:space="preserve">philvalys
</t>
  </si>
  <si>
    <t xml:space="preserve">sunsentinel
</t>
  </si>
  <si>
    <t>gunsreporting
@SunSentinel @PhilValys @heymikemayo
@EagleEyeMSD @MiamiHerald @NPR
@MusicAscension1 @teamtrace @nowthisnews…
https://t.co/6rzVtp2UIB</t>
  </si>
  <si>
    <t>sleepy_bi
RT @loisbeckett: What is it like
now to be a student at Marjory
Stoneman Douglas? Powerful journalism
from @EagleEyeMSD, Parkland's student…</t>
  </si>
  <si>
    <t>samantharoehl
RT @EastsideOnline: Today and everyday,
Eastside stands with @EagleEyeMSD.
#MSDStrong</t>
  </si>
  <si>
    <t>juliacarriew
RT @loisbeckett: What is it like
now to be a student at Marjory
Stoneman Douglas? Powerful journalism
from @EagleEyeMSD, Parkland's student…</t>
  </si>
  <si>
    <t>samtlevin
RT @loisbeckett: What is it like
now to be a student at Marjory
Stoneman Douglas? Powerful journalism
from @EagleEyeMSD, Parkland's student…</t>
  </si>
  <si>
    <t>thatcardsharp
RT @loisbeckett: In Parkland, there
are "code red" drills each month,
painted icons marking "hard corners"
out of the line of sight of a sh…</t>
  </si>
  <si>
    <t>quinnmacdonald
RT @loisbeckett: What is it like
now to be a student at Marjory
Stoneman Douglas? Powerful journalism
from @EagleEyeMSD, Parkland's student…</t>
  </si>
  <si>
    <t>evieblad
RT @loisbeckett: What is it like
now to be a student at Marjory
Stoneman Douglas? Powerful journalism
from @EagleEyeMSD, Parkland's student…</t>
  </si>
  <si>
    <t>jcsturino
RT @issuu: The goal above anything
else is to tell the truth… this
is the core of journalism and what
we teach.” - @m_falkowski. The
studen…</t>
  </si>
  <si>
    <t>issuu
The goal above anything else is
to tell the truth… this is the
core of journalism and what we
teach.” -… https://t.co/2mpY5nhqfd</t>
  </si>
  <si>
    <t>douglasdrama
RT @TPPlummer: Prep Nation! @TampaPrep
today we remember Marjory Stoneman
Douglas High School, their loss,
their pain. We celebrate and su…</t>
  </si>
  <si>
    <t>tprep_boyshoops
RT @TPPlummer: Prep Nation! @TampaPrep
today we remember Marjory Stoneman
Douglas High School, their loss,
their pain. We celebrate and su…</t>
  </si>
  <si>
    <t>vivianho
RT @loisbeckett: What is it like
now to be a student at Marjory
Stoneman Douglas? Powerful journalism
from @EagleEyeMSD, Parkland's student…</t>
  </si>
  <si>
    <t>vinnyeng
RT @loisbeckett: What is it like
now to be a student at Marjory
Stoneman Douglas? Powerful journalism
from @EagleEyeMSD, Parkland's student…</t>
  </si>
  <si>
    <t>kennyjacobs
RT @GunsReporting: @SunSentinel
@PhilValys @heymikemayo @EagleEyeMSD
@MiamiHerald @NPR @MusicAscension1
#SinceParkland more than 1,200
Amer…</t>
  </si>
  <si>
    <t xml:space="preserve">musicascension1
</t>
  </si>
  <si>
    <t>harry_slater
RT @loisbeckett: In Parkland, there
are "code red" drills each month,
painted icons marking "hard corners"
out of the line of sight of a sh…</t>
  </si>
  <si>
    <t>jimmacmillan
RT @GunsReporting: @SunSentinel
@PhilValys @heymikemayo @EagleEyeMSD
@MiamiHerald @NPR @MusicAscension1
#SinceParkland more than 1,200
Amer…</t>
  </si>
  <si>
    <t>lauren_hoggs
Thank you @EagleEyeMSD. Today while
reading this, I cried so hard that
I had to walk out of class. Not
because it was sad but because
it was so beautifully put together
and realistic that I felt my friends
and all the 17 that passed were
there with me reading it._xD83D__xDC94_ https://t.co/daRMqTAk1W</t>
  </si>
  <si>
    <t>diamondmarin1
RT @lauren_hoggs: Thank you @EagleEyeMSD.
Today while reading this, I cried
so hard that I had to walk out
of class. Not because it was sad…</t>
  </si>
  <si>
    <t>jswimm1
I know its Valentine's Day but
a year ago today the students of
@EagleEyeMSD HS suffered a terrible
tragedy that fo… https://t.co/mCBhddOEGX</t>
  </si>
  <si>
    <t xml:space="preserve">gssvoices
</t>
  </si>
  <si>
    <t xml:space="preserve">mcclatchy
</t>
  </si>
  <si>
    <t xml:space="preserve">nowthisnews
</t>
  </si>
  <si>
    <t xml:space="preserve">teamtrace
</t>
  </si>
  <si>
    <t>culverzoe
RT @EastsideOnline: Today and everyday,
Eastside stands with @EagleEyeMSD.
#MSDStrong</t>
  </si>
  <si>
    <t>yankeejoe
Remembering those lost... "Jamie
Guttenberg lit up any room she
walked into." https://t.co/zyTvGYu79X
#MSDStrong @fred_guttenberg @EagleEyeMSD
#NeverAgain #Parkland @Emma4Change
@AOC @GabbyGiffords</t>
  </si>
  <si>
    <t xml:space="preserve">gabbygiffords
</t>
  </si>
  <si>
    <t xml:space="preserve">aoc
</t>
  </si>
  <si>
    <t xml:space="preserve">emma4change
</t>
  </si>
  <si>
    <t xml:space="preserve">fred_guttenberg
</t>
  </si>
  <si>
    <t>mysharona1987
RT @loisbeckett: What is it like
now to be a student at Marjory
Stoneman Douglas? Powerful journalism
from @EagleEyeMSD, Parkland's student…</t>
  </si>
  <si>
    <t>jenstaletovich
RT @loisbeckett: What is it like
now to be a student at Marjory
Stoneman Douglas? Powerful journalism
from @EagleEyeMSD, Parkland's student…</t>
  </si>
  <si>
    <t>davidjneal
RT @loisbeckett: What is it like
now to be a student at Marjory
Stoneman Douglas? Powerful journalism
from @EagleEyeMSD, Parkland's student…</t>
  </si>
  <si>
    <t>jacobkernis
RT @EastsideOnline: Today and everyday,
Eastside stands with @EagleEyeMSD.
#MSDStrong</t>
  </si>
  <si>
    <t>jpmentorleaders
Mentoring Tomorrow's Leaders at
JP Taravella would like to send
Marjory Stoneman Douglas all our
love and support.… https://t.co/jZQP86Wa9R</t>
  </si>
  <si>
    <t>avaniishah
RT @SPLC: As we remember the tragic
Parkland shooting, let's also take
a moment to acknowledge the crucial
work of student journalists, inc…</t>
  </si>
  <si>
    <t>splc
As we remember the tragic Parkland
shooting, let's also take a moment
to acknowledge the crucial work
of student jo… https://t.co/gHTfICwSUb</t>
  </si>
  <si>
    <t>steffdaz
RT @SPLC: As we remember the tragic
Parkland shooting, let's also take
a moment to acknowledge the crucial
work of student journalists, inc…</t>
  </si>
  <si>
    <t>soulflytry
RT @loisbeckett: What is it like
now to be a student at Marjory
Stoneman Douglas? Powerful journalism
from @EagleEyeMSD, Parkland's student…</t>
  </si>
  <si>
    <t>debzuniverse
MSD alumna Liz Stout creates #17DayofCelebration
to honor victims of the shooting
– The Eagle Eye https://t.co/yT94kwkggS
via @EagleEyeMSD</t>
  </si>
  <si>
    <t xml:space="preserve">robertwruncie
</t>
  </si>
  <si>
    <t xml:space="preserve">msdclassof2022
</t>
  </si>
  <si>
    <t>spookymulder86
What it’s like walking the halls
of MSD – The Eagle Eye https://t.co/Of1RFGrmmA
via @EagleEyeMSD</t>
  </si>
  <si>
    <t>cmeden
RT @SPLC: As we remember the tragic
Parkland shooting, let's also take
a moment to acknowledge the crucial
work of student journalists, inc…</t>
  </si>
  <si>
    <t>wshsroom215
RT @SPLC: As we remember the tragic
Parkland shooting, let's also take
a moment to acknowledge the crucial
work of student journalists, inc…</t>
  </si>
  <si>
    <t>spjfla
RT @SPLC: As we remember the tragic
Parkland shooting, let's also take
a moment to acknowledge the crucial
work of student journalists, inc…</t>
  </si>
  <si>
    <t>spj_tweets
RT @SPLC: As we remember the tragic
Parkland shooting, let's also take
a moment to acknowledge the crucial
work of student journalists, inc…</t>
  </si>
  <si>
    <t>sdkstl
RT @SPLC: As we remember the tragic
Parkland shooting, let's also take
a moment to acknowledge the crucial
work of student journalists, inc…</t>
  </si>
  <si>
    <t>monicarhor
RT @SPLC: As we remember the tragic
Parkland shooting, let's also take
a moment to acknowledge the crucial
work of student journalists, inc…</t>
  </si>
  <si>
    <t>katelyn_jou
RT @SPLC: As we remember the tragic
Parkland shooting, let's also take
a moment to acknowledge the crucial
work of student journalists, inc…</t>
  </si>
  <si>
    <t>newseum
RT @SPLC: As we remember the tragic
Parkland shooting, let's also take
a moment to acknowledge the crucial
work of student journalists, inc…</t>
  </si>
  <si>
    <t>nppa
RT @SPLC: As we remember the tragic
Parkland shooting, let's also take
a moment to acknowledge the crucial
work of student journalists, inc…</t>
  </si>
  <si>
    <t>freedomforumins
RT @SPLC: As we remember the tragic
Parkland shooting, let's also take
a moment to acknowledge the crucial
work of student journalists, inc…</t>
  </si>
  <si>
    <t>nicole_kraft
RT @SPLC: As we remember the tragic
Parkland shooting, let's also take
a moment to acknowledge the crucial
work of student journalists, inc…</t>
  </si>
  <si>
    <t>beanspohr
RT @SPLC: As we remember the tragic
Parkland shooting, let's also take
a moment to acknowledge the crucial
work of student journalists, inc…</t>
  </si>
  <si>
    <t>ernabeld
RT @SPLC: As we remember the tragic
Parkland shooting, let's also take
a moment to acknowledge the crucial
work of student journalists, inc…</t>
  </si>
  <si>
    <t>superscribbler
RT @SPLC: As we remember the tragic
Parkland shooting, let's also take
a moment to acknowledge the crucial
work of student journalists, inc…</t>
  </si>
  <si>
    <t>jhemlepp
RT @SPLC: As we remember the tragic
Parkland shooting, let's also take
a moment to acknowledge the crucial
work of student journalists, inc…</t>
  </si>
  <si>
    <t>lgtenglishteach
RT @TPPlummer: Prep Nation! @TampaPrep
today we remember Marjory Stoneman
Douglas High School, their loss,
their pain. We celebrate and su…</t>
  </si>
  <si>
    <t>lillianhwang
RT @loisbeckett: What is it like
now to be a student at Marjory
Stoneman Douglas? Powerful journalism
from @EagleEyeMSD, Parkland's student…</t>
  </si>
  <si>
    <t>voicestexas
RT @SPLC: As we remember the tragic
Parkland shooting, let's also take
a moment to acknowledge the crucial
work of student journalists, inc…</t>
  </si>
  <si>
    <t>heroesmsd
Want to know more about the #MSDHeroesChallenge?
Watch this! https://t.co/G7yJkYcJFC
@daveaizer @TheCW @lizjane66 @EagleEyeMSD</t>
  </si>
  <si>
    <t xml:space="preserve">lizjane66
</t>
  </si>
  <si>
    <t xml:space="preserve">thecw
</t>
  </si>
  <si>
    <t xml:space="preserve">daveaizer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</si>
  <si>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</si>
  <si>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</si>
  <si>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</si>
  <si>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</si>
  <si>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</si>
  <si>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</si>
  <si>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</si>
  <si>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</si>
  <si>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</si>
  <si>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</si>
  <si>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</si>
  <si>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</si>
  <si>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</si>
  <si>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</si>
  <si>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</si>
  <si>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</si>
  <si>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</si>
  <si>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</si>
  <si>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</si>
  <si>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</si>
  <si>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</si>
  <si>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</si>
  <si>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</si>
  <si>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</si>
  <si>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</si>
  <si>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</si>
  <si>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</si>
  <si>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</si>
  <si>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</si>
  <si>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</si>
  <si>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</si>
  <si>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</si>
  <si>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</si>
  <si>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</si>
  <si>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</si>
  <si>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</si>
  <si>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</si>
  <si>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</si>
  <si>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</si>
  <si>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</si>
  <si>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</si>
  <si>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</si>
  <si>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</si>
  <si>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</si>
  <si>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</si>
  <si>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</si>
  <si>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</si>
  <si>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</si>
  <si>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</si>
  <si>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</si>
  <si>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</si>
  <si>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</si>
  <si>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</si>
  <si>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</si>
  <si>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</si>
  <si>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</si>
  <si>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</si>
  <si>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</si>
  <si>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</si>
  <si>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</si>
  <si>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</si>
  <si>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</si>
  <si>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</si>
  <si>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</si>
  <si>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</si>
  <si>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</si>
  <si>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</si>
  <si>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</si>
  <si>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</si>
  <si>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</si>
  <si>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</si>
  <si>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</si>
  <si>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</si>
  <si>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</si>
  <si>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</si>
  <si>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</si>
  <si>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</si>
  <si>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</si>
  <si>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</si>
  <si>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</si>
  <si>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</si>
  <si>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</si>
  <si>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</si>
  <si>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</si>
  <si>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</si>
  <si>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</si>
  <si>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</si>
  <si>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</si>
  <si>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</si>
  <si>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</si>
  <si>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</si>
  <si>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</si>
  <si>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</si>
  <si>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</si>
  <si>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</si>
  <si>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</si>
  <si>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</si>
  <si>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</si>
  <si>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https://twitter.com/i/web/status/1096064245769224193 https://twitter.com/i/web/status/1096062964325478405 https://www.theguardian.com/us-news/2019/feb/13/parkland-shooting-anniversary-students-own-words https://eagleeye.news/editorial/what-its-like-walking-the-halls-of-msd/ https://eagleeye.news/news/superintendent-runcie-begins-meetings-with-parents-of-msd-students/ https://eagleeye.news/news/msd-alumna-liz-stout-creates-17dayofcelebration-to-honor-victims-of-the-shooting/ https://twitter.com/i/web/status/1096125977745334273 https://twitter.com/i/web/status/1096037670269190144 https://twitter.com/i/web/status/1096037508461326336 https://twitter.com/i/web/status/1095293440039047168</t>
  </si>
  <si>
    <t>https://twitter.com/i/web/status/1096126805738692608 https://twitter.com/i/web/status/1096065103328411648 https://www.youtube.com/watch?v=yxGrsxpcqeA&amp;feature=youtu.be https://www.youtube.com/watch?v=qLrgTEJm__w&amp;feature=youtu.be https://sinceparkland.org</t>
  </si>
  <si>
    <t>https://twitter.com/i/web/status/1096078908208934913 https://issuu.com/melissafalkowski4/docs/full2ndquarter2?utm_source=twitter&amp;utm_medium=issuu-social&amp;utm_campaign=expressyourselfmsd https://twitter.com/i/web/status/1090357689895567362 https://twitter.com/i/web/status/1094958258580873216</t>
  </si>
  <si>
    <t>https://twitter.com/i/web/status/1095890466011258881 https://www.snap-raise.com/fundraisers/msd-tv-production-2018-19</t>
  </si>
  <si>
    <t>https://www.issuu.com/melissafalkowski4/docs/memorial_donate/s/69165 https://twitter.com/i/web/status/1096098815579348992</t>
  </si>
  <si>
    <t>https://twitter.com/i/web/status/1093934309990256641 https://twitter.com/i/web/status/1096200416730247169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</si>
  <si>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</si>
  <si>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</si>
  <si>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</si>
  <si>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</si>
  <si>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</si>
  <si>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</si>
  <si>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</si>
  <si>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</si>
  <si>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</si>
  <si>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</si>
  <si>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</si>
  <si>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</si>
  <si>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eagleeye.news theguardian.com</t>
  </si>
  <si>
    <t>twitter.com youtube.com sinceparkland.org</t>
  </si>
  <si>
    <t>twitter.com issuu.com</t>
  </si>
  <si>
    <t>twitter.com snap-raise.com</t>
  </si>
  <si>
    <t>issuu.com twitter.com</t>
  </si>
  <si>
    <t>Top Hashtags in Tweet in Entire Graph</t>
  </si>
  <si>
    <t>thoughtoftheday</t>
  </si>
  <si>
    <t>american</t>
  </si>
  <si>
    <t>author</t>
  </si>
  <si>
    <t>student</t>
  </si>
  <si>
    <t>homedepot</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</si>
  <si>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</si>
  <si>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</si>
  <si>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</si>
  <si>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</si>
  <si>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</si>
  <si>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</si>
  <si>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</si>
  <si>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</si>
  <si>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neveragain</t>
  </si>
  <si>
    <t>Top Hashtags in Tweet in G9</t>
  </si>
  <si>
    <t>hd</t>
  </si>
  <si>
    <t>givingback</t>
  </si>
  <si>
    <t>Top Hashtags in Tweet in G10</t>
  </si>
  <si>
    <t>Top Hashtags in Tweet</t>
  </si>
  <si>
    <t>msdstrong valentinesday journalismmatters thoughtoftheday american author student 17dayofcelebration</t>
  </si>
  <si>
    <t>sinceparkland parkland stonemandouglas</t>
  </si>
  <si>
    <t>msdstrong neveragain parkland marjorystonemandouglas</t>
  </si>
  <si>
    <t>Top Words in Tweet in Entire Graph</t>
  </si>
  <si>
    <t>Words in Sentiment List#1: Positive</t>
  </si>
  <si>
    <t>Words in Sentiment List#2: Negative</t>
  </si>
  <si>
    <t>Words in Sentiment List#3: Angry/Violent</t>
  </si>
  <si>
    <t>Non-categorized Words</t>
  </si>
  <si>
    <t>Total Words</t>
  </si>
  <si>
    <t>marjory</t>
  </si>
  <si>
    <t>Top Words in Tweet in G1</t>
  </si>
  <si>
    <t>parkland's</t>
  </si>
  <si>
    <t>now</t>
  </si>
  <si>
    <t>stoneman</t>
  </si>
  <si>
    <t>douglas</t>
  </si>
  <si>
    <t>powerful</t>
  </si>
  <si>
    <t>journalism</t>
  </si>
  <si>
    <t>Top Words in Tweet in G2</t>
  </si>
  <si>
    <t>remember</t>
  </si>
  <si>
    <t>tragic</t>
  </si>
  <si>
    <t>shooting</t>
  </si>
  <si>
    <t>let's</t>
  </si>
  <si>
    <t>take</t>
  </si>
  <si>
    <t>moment</t>
  </si>
  <si>
    <t>acknowledge</t>
  </si>
  <si>
    <t>crucial</t>
  </si>
  <si>
    <t>Top Words in Tweet in G3</t>
  </si>
  <si>
    <t>more</t>
  </si>
  <si>
    <t>1</t>
  </si>
  <si>
    <t>Top Words in Tweet in G4</t>
  </si>
  <si>
    <t>congrats</t>
  </si>
  <si>
    <t>adviser</t>
  </si>
  <si>
    <t>earning</t>
  </si>
  <si>
    <t>title</t>
  </si>
  <si>
    <t>2019</t>
  </si>
  <si>
    <t>Top Words in Tweet in G5</t>
  </si>
  <si>
    <t>tv</t>
  </si>
  <si>
    <t>Top Words in Tweet in G6</t>
  </si>
  <si>
    <t>Top Words in Tweet in G7</t>
  </si>
  <si>
    <t>prep</t>
  </si>
  <si>
    <t>nation</t>
  </si>
  <si>
    <t>today</t>
  </si>
  <si>
    <t>high</t>
  </si>
  <si>
    <t>school</t>
  </si>
  <si>
    <t>Top Words in Tweet in G8</t>
  </si>
  <si>
    <t>Top Words in Tweet in G9</t>
  </si>
  <si>
    <t>d85</t>
  </si>
  <si>
    <t>coming</t>
  </si>
  <si>
    <t>together</t>
  </si>
  <si>
    <t>giving</t>
  </si>
  <si>
    <t>back</t>
  </si>
  <si>
    <t>earlier</t>
  </si>
  <si>
    <t>Top Words in Tweet in G10</t>
  </si>
  <si>
    <t>Top Words in Tweet</t>
  </si>
  <si>
    <t>student eagleeyemsd loisbeckett parkland's now marjory stoneman douglas powerful journalism</t>
  </si>
  <si>
    <t>student remember tragic parkland shooting let's take moment acknowledge crucial</t>
  </si>
  <si>
    <t>sunsentinel philvalys heymikemayo miamiherald eagleeyemsd npr musicascension1 sinceparkland more 1</t>
  </si>
  <si>
    <t>m_falkowski eagleeyemsd journalism douglashigh nspa congrats adviser earning title 2019</t>
  </si>
  <si>
    <t>prep nation tampaprep today remember marjory stoneman douglas high school</t>
  </si>
  <si>
    <t>teamdepot d85 coming together giving back eagleeyemsd earlier today homedepot</t>
  </si>
  <si>
    <t>story read</t>
  </si>
  <si>
    <t>Top Word Pairs in Tweet in Entire Graph</t>
  </si>
  <si>
    <t>marjory,stoneman</t>
  </si>
  <si>
    <t>stoneman,douglas</t>
  </si>
  <si>
    <t>parkland's,student</t>
  </si>
  <si>
    <t>now,student</t>
  </si>
  <si>
    <t>student,marjory</t>
  </si>
  <si>
    <t>douglas,powerful</t>
  </si>
  <si>
    <t>powerful,journalism</t>
  </si>
  <si>
    <t>journalism,eagleeyemsd</t>
  </si>
  <si>
    <t>eagleeyemsd,parkland's</t>
  </si>
  <si>
    <t>student,journalists</t>
  </si>
  <si>
    <t>Top Word Pairs in Tweet in G1</t>
  </si>
  <si>
    <t>loisbeckett,now</t>
  </si>
  <si>
    <t>Top Word Pairs in Tweet in G2</t>
  </si>
  <si>
    <t>remember,tragic</t>
  </si>
  <si>
    <t>tragic,parkland</t>
  </si>
  <si>
    <t>parkland,shooting</t>
  </si>
  <si>
    <t>shooting,let's</t>
  </si>
  <si>
    <t>let's,take</t>
  </si>
  <si>
    <t>take,moment</t>
  </si>
  <si>
    <t>moment,acknowledge</t>
  </si>
  <si>
    <t>acknowledge,crucial</t>
  </si>
  <si>
    <t>crucial,work</t>
  </si>
  <si>
    <t>work,student</t>
  </si>
  <si>
    <t>Top Word Pairs in Tweet in G3</t>
  </si>
  <si>
    <t>sunsentinel,philvalys</t>
  </si>
  <si>
    <t>philvalys,heymikemayo</t>
  </si>
  <si>
    <t>heymikemayo,eagleeyemsd</t>
  </si>
  <si>
    <t>eagleeyemsd,miamiherald</t>
  </si>
  <si>
    <t>miamiherald,npr</t>
  </si>
  <si>
    <t>npr,musicascension1</t>
  </si>
  <si>
    <t>musicascension1,sinceparkland</t>
  </si>
  <si>
    <t>sinceparkland,more</t>
  </si>
  <si>
    <t>more,1</t>
  </si>
  <si>
    <t>1,200</t>
  </si>
  <si>
    <t>Top Word Pairs in Tweet in G4</t>
  </si>
  <si>
    <t>eagleeyemsd,douglashigh</t>
  </si>
  <si>
    <t>congrats,m_falkowski</t>
  </si>
  <si>
    <t>m_falkowski,adviser</t>
  </si>
  <si>
    <t>adviser,eagleeyemsd</t>
  </si>
  <si>
    <t>douglashigh,earning</t>
  </si>
  <si>
    <t>earning,title</t>
  </si>
  <si>
    <t>title,2019</t>
  </si>
  <si>
    <t>2019,national</t>
  </si>
  <si>
    <t>national,high</t>
  </si>
  <si>
    <t>nspa,congrats</t>
  </si>
  <si>
    <t>Top Word Pairs in Tweet in G5</t>
  </si>
  <si>
    <t>Top Word Pairs in Tweet in G6</t>
  </si>
  <si>
    <t>Top Word Pairs in Tweet in G7</t>
  </si>
  <si>
    <t>prep,nation</t>
  </si>
  <si>
    <t>nation,tampaprep</t>
  </si>
  <si>
    <t>tampaprep,today</t>
  </si>
  <si>
    <t>today,remember</t>
  </si>
  <si>
    <t>remember,marjory</t>
  </si>
  <si>
    <t>douglas,high</t>
  </si>
  <si>
    <t>high,school</t>
  </si>
  <si>
    <t>school,loss</t>
  </si>
  <si>
    <t>Top Word Pairs in Tweet in G8</t>
  </si>
  <si>
    <t>Top Word Pairs in Tweet in G9</t>
  </si>
  <si>
    <t>teamdepot,d85</t>
  </si>
  <si>
    <t>d85,coming</t>
  </si>
  <si>
    <t>coming,together</t>
  </si>
  <si>
    <t>together,giving</t>
  </si>
  <si>
    <t>giving,back</t>
  </si>
  <si>
    <t>back,eagleeyemsd</t>
  </si>
  <si>
    <t>eagleeyemsd,earlier</t>
  </si>
  <si>
    <t>earlier,today</t>
  </si>
  <si>
    <t>today,homedepot</t>
  </si>
  <si>
    <t>homedepot,hd</t>
  </si>
  <si>
    <t>Top Word Pairs in Tweet in G10</t>
  </si>
  <si>
    <t>Top Word Pairs in Tweet</t>
  </si>
  <si>
    <t>parkland's,student  now,student  student,marjory  marjory,stoneman  stoneman,douglas  douglas,powerful  powerful,journalism  journalism,eagleeyemsd  eagleeyemsd,parkland's  loisbeckett,now</t>
  </si>
  <si>
    <t>remember,tragic  tragic,parkland  parkland,shooting  shooting,let's  let's,take  take,moment  moment,acknowledge  acknowledge,crucial  crucial,work  work,student</t>
  </si>
  <si>
    <t>sunsentinel,philvalys  philvalys,heymikemayo  heymikemayo,eagleeyemsd  eagleeyemsd,miamiherald  miamiherald,npr  npr,musicascension1  musicascension1,sinceparkland  sinceparkland,more  more,1  1,200</t>
  </si>
  <si>
    <t>eagleeyemsd,douglashigh  congrats,m_falkowski  m_falkowski,adviser  adviser,eagleeyemsd  douglashigh,earning  earning,title  title,2019  2019,national  national,high  nspa,congrats</t>
  </si>
  <si>
    <t>prep,nation  nation,tampaprep  tampaprep,today  today,remember  remember,marjory  marjory,stoneman  stoneman,douglas  douglas,high  high,school  school,loss</t>
  </si>
  <si>
    <t>teamdepot,d85  d85,coming  coming,together  together,giving  giving,back  back,eagleeyemsd  eagleeyemsd,earlier  earlier,today  today,homedepot  homedepot,hd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</si>
  <si>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</si>
  <si>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</si>
  <si>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</si>
  <si>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</si>
  <si>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</si>
  <si>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</si>
  <si>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</si>
  <si>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</si>
  <si>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</si>
  <si>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</si>
  <si>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</si>
  <si>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</si>
  <si>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</si>
  <si>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</si>
  <si>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</si>
  <si>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</si>
  <si>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</si>
  <si>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</si>
  <si>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</si>
  <si>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</si>
  <si>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</si>
  <si>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</si>
  <si>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</si>
  <si>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</si>
  <si>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eagleeyemsd loisbeckett eastsideonline guardianus msdclassof2022 robertwruncie dbhspathfinder aerieyearbook wmsdtv splc</t>
  </si>
  <si>
    <t>splc loisbeckett eagleeyemsd</t>
  </si>
  <si>
    <t>philvalys heymikemayo eagleeyemsd miamiherald npr musicascension1 gunsreporting sunsentinel teamtrace nowthisnews</t>
  </si>
  <si>
    <t>m_falkowski eagleeyemsd douglashigh nspa splc issuu cspa djnf</t>
  </si>
  <si>
    <t>wmsdtv principalmsd eagleeyemsd msdclassof2019 msd_classof2018 msdclassof2021 parklandtalk</t>
  </si>
  <si>
    <t>eagleeyemsd jesseguttenberg nikta04 heather__hart madieleall brandonabzug vfretty</t>
  </si>
  <si>
    <t>tampaprep tpplummer</t>
  </si>
  <si>
    <t>fred_guttenberg eagleeyemsd emma4change aoc gabbygiffords</t>
  </si>
  <si>
    <t>teamdepot eagleeyemsd chris_fraga_hd amcthd 6353miramar aerieyearbook</t>
  </si>
  <si>
    <t>daveaizer thecw lizjane66 eagleeyemsd</t>
  </si>
  <si>
    <t>eagleeyemsd wptv</t>
  </si>
  <si>
    <t>zoegordyyy eagleeyemsd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</si>
  <si>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</si>
  <si>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</si>
  <si>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</si>
  <si>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</si>
  <si>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</si>
  <si>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</si>
  <si>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</si>
  <si>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</si>
  <si>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</si>
  <si>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</si>
  <si>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</si>
  <si>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</si>
  <si>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guardianus soulflytry danielleiat davidjneal nicole_soojung donbytheriver penguinsfan62 diamondmarin1 vinnyeng faziarizvi</t>
  </si>
  <si>
    <t>sdkstl monicarhor steffdaz newseum nicole_kraft superscribbler spj_tweets ernabeld splc cmeden</t>
  </si>
  <si>
    <t>miamiherald npr sunsentinel nowthisnews jimmacmillan kennyjacobs teamtrace ryanjhaas heymikemayo mcclatchy</t>
  </si>
  <si>
    <t>cspa issuu nspa jodybeckdc djnf maschoolpress marybtinker jcsturino m_falkowski douglashigh</t>
  </si>
  <si>
    <t>principalmsd tvinstructor becontv parklandtalk wmsdtv msdclassof2019 msd_classof2018 msdclassof2021</t>
  </si>
  <si>
    <t>mahibrihim madieleall nikta04 rainvalladares brandonabzug vfretty jesseguttenberg heather__hart</t>
  </si>
  <si>
    <t>tampaprep barryparksjr douglasdrama tprep_boyshoops tpplummer lgtenglishteach gracelangtonn</t>
  </si>
  <si>
    <t>fred_guttenberg aoc gabbygiffords yankeejoe emma4change</t>
  </si>
  <si>
    <t>teamdepot chris_fraga_hd amcthd hd_johnathan 6353miramar</t>
  </si>
  <si>
    <t>thecw daveaizer lizjane66 heroesmsd</t>
  </si>
  <si>
    <t>wptv photogericp</t>
  </si>
  <si>
    <t>mrs_lerner zoegordyyy</t>
  </si>
  <si>
    <t>wynn_syclebill jpmentorleaders</t>
  </si>
  <si>
    <t>Top URLs in Tweet by Count</t>
  </si>
  <si>
    <t>https://twitter.com/i/web/status/1095293440039047168 https://twitter.com/i/web/status/1096017209456029696 https://twitter.com/i/web/status/1095654822181666816</t>
  </si>
  <si>
    <t>https://twitter.com/i/web/status/1096037670269190144 https://twitter.com/i/web/status/1096037508461326336</t>
  </si>
  <si>
    <t>https://twitter.com/i/web/status/1096064245769224193 https://www.theguardian.com/us-news/2019/feb/13/parkland-shooting-anniversary-students-own-words https://twitter.com/i/web/status/1096062964325478405</t>
  </si>
  <si>
    <t>https://twitter.com/i/web/status/1096126805738692608 https://sinceparkland.org https://www.youtube.com/watch?v=qLrgTEJm__w&amp;feature=youtu.be https://www.youtube.com/watch?v=yxGrsxpcqeA&amp;feature=youtu.be https://twitter.com/i/web/status/1096065103328411648</t>
  </si>
  <si>
    <t>https://twitter.com/i/web/status/1096078908208934913 https://issuu.com/melissafalkowski4/docs/full2ndquarter2?utm_source=twitter&amp;utm_medium=issuu-social&amp;utm_campaign=expressyourselfmsd</t>
  </si>
  <si>
    <t>Top URLs in Tweet by Salience</t>
  </si>
  <si>
    <t>Top Domains in Tweet by Count</t>
  </si>
  <si>
    <t>twitter.com theguardian.com</t>
  </si>
  <si>
    <t>Top Domains in Tweet by Salience</t>
  </si>
  <si>
    <t>theguardian.com twitter.com</t>
  </si>
  <si>
    <t>Top Hashtags in Tweet by Count</t>
  </si>
  <si>
    <t>valentinesday american author student</t>
  </si>
  <si>
    <t>sinceparkland stonemandouglas parkland</t>
  </si>
  <si>
    <t>Top Hashtags in Tweet by Salience</t>
  </si>
  <si>
    <t>Top Words in Tweet by Count</t>
  </si>
  <si>
    <t>story read great job zoegordyyy parklandspeaks well written honest hope</t>
  </si>
  <si>
    <t>s tv aerieyearbook story last nightâ meeting msdclassof2022 parents robertwruncie</t>
  </si>
  <si>
    <t>nspa congrats m_falkowski adviser douglashigh earning title 2019 national high</t>
  </si>
  <si>
    <t>congrats m_falkowski adviser douglashigh earning title 2019 national high scho</t>
  </si>
  <si>
    <t>teamdepot d85 coming together giving back earlier today homedepot hd</t>
  </si>
  <si>
    <t>story last nightâ s meeting msdclassof2022 parents robertwruncie journalismmatters splc</t>
  </si>
  <si>
    <t>dance marathon makes top ten list being highest fundraising chapter</t>
  </si>
  <si>
    <t>nspa m_falkowski douglashigh cspa djnf congratulations melissa falkowski being exemplar</t>
  </si>
  <si>
    <t>splc remember tragic parkland shooting let's take moment acknowledge crucial</t>
  </si>
  <si>
    <t>rainvalladares jesseguttenberg nikta04 heather__hart madieleall brandonabzug vfretty</t>
  </si>
  <si>
    <t>becontv wmsdtv principalmsd msdclassof2019 msd_classof2018 msdclassof2021 parklandtalk</t>
  </si>
  <si>
    <t>tv please support wmsd msdâ s production program sharing link</t>
  </si>
  <si>
    <t>valentinesday american author student survived shooting last davidhogg111 tells one</t>
  </si>
  <si>
    <t>dbhspathfinder one year ago today reminded tragedy happened valentinesday thoughtoftheday</t>
  </si>
  <si>
    <t>tpplummer prep nation tampaprep today remember marjory stoneman douglas high</t>
  </si>
  <si>
    <t>story last year parkland's student journalists hundreds questions poppin</t>
  </si>
  <si>
    <t>eastsideonline today everyday eastside stands msdstrong</t>
  </si>
  <si>
    <t>today everyday eastside stands msdstrong</t>
  </si>
  <si>
    <t>student loisbeckett now marjory stoneman douglas powerful journalism parkland's</t>
  </si>
  <si>
    <t>student guardianus parkland now marjory stoneman douglas powerful journalism parkland's</t>
  </si>
  <si>
    <t>loisbeckett parkland code red drills each month painted icons marking</t>
  </si>
  <si>
    <t>loisbeckett student parkland code red drills each month painted icons</t>
  </si>
  <si>
    <t>1 2 actually loisbeckett made safe competent law enforcement school</t>
  </si>
  <si>
    <t>loisbeckett parkland proud guardianus again featuring stories students themselves think</t>
  </si>
  <si>
    <t>students fortlauderdalehighschool paint rocks leave messages actsofkindess those effected msdstrong</t>
  </si>
  <si>
    <t>gunsreporting sunsentinel philvalys heymikemayo miamiherald parkland npr spoke fifteen 17</t>
  </si>
  <si>
    <t>sunsentinel philvalys heymikemayo miamiherald npr musicascension1 teamtrace nowthisnews sinceparkland more</t>
  </si>
  <si>
    <t>issuu goal above anything tell truth core journalism teach m_falkowski</t>
  </si>
  <si>
    <t>goal above anything tell truth core journalism teach express yourself</t>
  </si>
  <si>
    <t>gunsreporting sunsentinel philvalys heymikemayo miamiherald npr musicascension1 sinceparkland more 1</t>
  </si>
  <si>
    <t>reading thank today cried hard walk out class sad beautifully</t>
  </si>
  <si>
    <t>lauren_hoggs thank today reading cried hard walk out class sad</t>
  </si>
  <si>
    <t>know valentine's day year ago today students hs suffered terrible</t>
  </si>
  <si>
    <t>remembering those lost jamie guttenberg lit up room walked msdstrong</t>
  </si>
  <si>
    <t>mentoring tomorrow's leaders jp taravella send marjory stoneman douglas love</t>
  </si>
  <si>
    <t>remember tragic parkland shooting let's take moment acknowledge crucial work</t>
  </si>
  <si>
    <t>msd alumna liz stout creates 17dayofcelebration honor victims shooting eagle</t>
  </si>
  <si>
    <t>s walking halls msd eagle eye via</t>
  </si>
  <si>
    <t>student splc remember tragic parkland shooting let's take moment acknowledge</t>
  </si>
  <si>
    <t>want know more msdheroeschallenge watch daveaizer thecw lizjane66</t>
  </si>
  <si>
    <t>Top Words in Tweet by Salience</t>
  </si>
  <si>
    <t>tv aerieyearbook story last nightâ meeting msdclassof2022 parents robertwruncie journalismmatters</t>
  </si>
  <si>
    <t>cspa djnf congratulations melissa falkowski being exemplar congrats adviser earning</t>
  </si>
  <si>
    <t>last davidhogg111 tells one year ago today reminded tragedy happened</t>
  </si>
  <si>
    <t>student parkland code red drills each month painted icons marking</t>
  </si>
  <si>
    <t>proud guardianus again featuring stories students themselves think need more</t>
  </si>
  <si>
    <t>teamtrace nowthisnews sinceparkland more 1 200 american kids fatally shot</t>
  </si>
  <si>
    <t>Top Word Pairs in Tweet by Count</t>
  </si>
  <si>
    <t>great,job  job,zoegordyyy  zoegordyyy,eagleeyemsd  eagleeyemsd,story  story,parklandspeaks  parklandspeaks,well  well,written  written,honest  honest,hope  hope,youâ</t>
  </si>
  <si>
    <t>aerieyearbook,story  story,eagleeyemsd  eagleeyemsd,last  last,nightâ  nightâ,s  s,meeting  meeting,msdclassof2022  msdclassof2022,parents  parents,robertwruncie  robertwruncie,journalismmatters</t>
  </si>
  <si>
    <t>nspa,congrats  congrats,m_falkowski  m_falkowski,adviser  adviser,eagleeyemsd  eagleeyemsd,douglashigh  douglashigh,earning  earning,title  title,2019  2019,national  national,high</t>
  </si>
  <si>
    <t>congrats,m_falkowski  m_falkowski,adviser  adviser,eagleeyemsd  eagleeyemsd,douglashigh  douglashigh,earning  earning,title  title,2019  2019,national  national,high  high,scho</t>
  </si>
  <si>
    <t>story,eagleeyemsd  eagleeyemsd,last  last,nightâ  nightâ,s  s,meeting  meeting,msdclassof2022  msdclassof2022,parents  parents,robertwruncie  robertwruncie,journalismmatters  splc,remember</t>
  </si>
  <si>
    <t>dance,marathon  marathon,makes  makes,top  top,ten  ten,list  list,being  being,highest  highest,fundraising  fundraising,chapter  chapter,nation</t>
  </si>
  <si>
    <t>eagleeyemsd,douglashigh  nspa,m_falkowski  m_falkowski,eagleeyemsd  douglashigh,cspa  cspa,djnf  djnf,congratulations  congratulations,melissa  melissa,falkowski  falkowski,being  being,exemplar</t>
  </si>
  <si>
    <t>splc,remember  remember,tragic  tragic,parkland  parkland,shooting  shooting,let's  let's,take  take,moment  moment,acknowledge  acknowledge,crucial  crucial,work</t>
  </si>
  <si>
    <t>rainvalladares,eagleeyemsd  eagleeyemsd,jesseguttenberg  jesseguttenberg,nikta04  nikta04,heather__hart  heather__hart,madieleall  madieleall,brandonabzug  brandonabzug,vfretty</t>
  </si>
  <si>
    <t>becontv,wmsdtv  wmsdtv,principalmsd  principalmsd,eagleeyemsd  eagleeyemsd,msdclassof2019  msdclassof2019,msd_classof2018  msd_classof2018,msdclassof2021  msdclassof2021,parklandtalk</t>
  </si>
  <si>
    <t>please,support  support,wmsd  wmsd,tv  tv,msdâ  msdâ,s  s,tv  tv,production  production,program  program,sharing  sharing,link</t>
  </si>
  <si>
    <t>american,author  author,student  student,survived  survived,eagleeyemsd  eagleeyemsd,shooting  shooting,last  last,valentinesday  valentinesday,davidhogg111  davidhogg111,tells  one,year</t>
  </si>
  <si>
    <t>dbhspathfinder,one  one,year  year,ago  ago,today  today,reminded  reminded,eagleeyemsd  eagleeyemsd,tragedy  tragedy,happened  happened,valentinesday  valentinesday,thoughtoftheday</t>
  </si>
  <si>
    <t>tpplummer,prep  prep,nation  nation,tampaprep  tampaprep,today  today,remember  remember,marjory  marjory,stoneman  stoneman,douglas  douglas,high  high,school</t>
  </si>
  <si>
    <t>story,last  last,year  year,parkland's  parkland's,student  student,journalists  journalists,eagleeyemsd  eagleeyemsd,hundreds  hundreds,questions  questions,poppin</t>
  </si>
  <si>
    <t>eastsideonline,today  today,everyday  everyday,eastside  eastside,stands  stands,eagleeyemsd  eagleeyemsd,msdstrong</t>
  </si>
  <si>
    <t>today,everyday  everyday,eastside  eastside,stands  stands,eagleeyemsd  eagleeyemsd,msdstrong</t>
  </si>
  <si>
    <t>loisbeckett,now  now,student  student,marjory  marjory,stoneman  stoneman,douglas  douglas,powerful  powerful,journalism  journalism,eagleeyemsd  eagleeyemsd,parkland's  parkland's,student</t>
  </si>
  <si>
    <t>now,student  student,marjory  marjory,stoneman  stoneman,douglas  douglas,powerful  powerful,journalism  journalism,eagleeyemsd  eagleeyemsd,parkland's  parkland's,student  proud,guardianus</t>
  </si>
  <si>
    <t>loisbeckett,parkland  parkland,code  code,red  red,drills  drills,each  each,month  month,painted  painted,icons  icons,marking  marking,hard</t>
  </si>
  <si>
    <t>loisbeckett,eagleeyemsd  eagleeyemsd,made  made,safe  safe,1  1,competent  competent,law  law,enforcement  enforcement,2  2,school  school,board</t>
  </si>
  <si>
    <t>loisbeckett,proud  proud,guardianus  guardianus,again  again,featuring  featuring,stories  stories,parkland  parkland,students  students,themselves  themselves,think  think,need</t>
  </si>
  <si>
    <t>students,fortlauderdalehighschool  fortlauderdalehighschool,paint  paint,rocks  rocks,leave  leave,messages  messages,actsofkindess  actsofkindess,those  those,effected  effected,eagleeyemsd  eagleeyemsd,msdstrong</t>
  </si>
  <si>
    <t>gunsreporting,sunsentinel  sunsentinel,philvalys  philvalys,heymikemayo  heymikemayo,eagleeyemsd  eagleeyemsd,miamiherald  miamiherald,parkland  parkland,npr  npr,spoke  spoke,fifteen  fifteen,17</t>
  </si>
  <si>
    <t>sunsentinel,philvalys  philvalys,heymikemayo  heymikemayo,eagleeyemsd  eagleeyemsd,miamiherald  miamiherald,npr  npr,musicascension1  musicascension1,teamtrace  teamtrace,nowthisnews  musicascension1,sinceparkland  sinceparkland,more</t>
  </si>
  <si>
    <t>issuu,goal  goal,above  above,anything  anything,tell  tell,truth  truth,core  core,journalism  journalism,teach  teach,m_falkowski  m_falkowski,studen</t>
  </si>
  <si>
    <t>goal,above  above,anything  anything,tell  tell,truth  truth,core  core,journalism  journalism,teach  express,yourself  yourself,latest  latest,issue</t>
  </si>
  <si>
    <t>gunsreporting,sunsentinel  sunsentinel,philvalys  philvalys,heymikemayo  heymikemayo,eagleeyemsd  eagleeyemsd,miamiherald  miamiherald,npr  npr,musicascension1  musicascension1,sinceparkland  sinceparkland,more  more,1</t>
  </si>
  <si>
    <t>thank,eagleeyemsd  eagleeyemsd,today  today,reading  reading,cried  cried,hard  hard,walk  walk,out  out,class  class,sad  sad,beautifully</t>
  </si>
  <si>
    <t>lauren_hoggs,thank  thank,eagleeyemsd  eagleeyemsd,today  today,reading  reading,cried  cried,hard  hard,walk  walk,out  out,class  class,sad</t>
  </si>
  <si>
    <t>know,valentine's  valentine's,day  day,year  year,ago  ago,today  today,students  students,eagleeyemsd  eagleeyemsd,hs  hs,suffered  suffered,terrible</t>
  </si>
  <si>
    <t>remembering,those  those,lost  lost,jamie  jamie,guttenberg  guttenberg,lit  lit,up  up,room  room,walked  walked,msdstrong  msdstrong,fred_guttenberg</t>
  </si>
  <si>
    <t>mentoring,tomorrow's  tomorrow's,leaders  leaders,jp  jp,taravella  taravella,send  send,marjory  marjory,stoneman  stoneman,douglas  douglas,love  love,support</t>
  </si>
  <si>
    <t>msd,alumna  alumna,liz  liz,stout  stout,creates  creates,17dayofcelebration  17dayofcelebration,honor  honor,victims  victims,shooting  shooting,eagle  eagle,eye</t>
  </si>
  <si>
    <t>s,walking  walking,halls  halls,msd  msd,eagle  eagle,eye  eye,via  via,eagleeyemsd</t>
  </si>
  <si>
    <t>want,know  know,more  more,msdheroeschallenge  msdheroeschallenge,watch  watch,daveaizer  daveaizer,thecw  thecw,lizjane66  lizjane66,eagleeyemsd</t>
  </si>
  <si>
    <t>Top Word Pairs in Tweet by Salience</t>
  </si>
  <si>
    <t>nspa,m_falkowski  m_falkowski,eagleeyemsd  douglashigh,cspa  cspa,djnf  djnf,congratulations  congratulations,melissa  melissa,falkowski  falkowski,being  being,exemplar  nspa,congrats</t>
  </si>
  <si>
    <t>shooting,last  last,valentinesday  valentinesday,davidhogg111  davidhogg111,tells  one,year  year,ago  ago,today  today,reminded  reminded,eagleeyemsd  eagleeyemsd,tragedy</t>
  </si>
  <si>
    <t>npr,musicascension1  musicascension1,teamtrace  teamtrace,nowthisnews  musicascension1,sinceparkland  sinceparkland,more  more,1  1,200  200,american  american,kids  kids,fatally</t>
  </si>
  <si>
    <t>Word</t>
  </si>
  <si>
    <t>journalists</t>
  </si>
  <si>
    <t>work</t>
  </si>
  <si>
    <t>inc</t>
  </si>
  <si>
    <t>out</t>
  </si>
  <si>
    <t>hard</t>
  </si>
  <si>
    <t>year</t>
  </si>
  <si>
    <t>code</t>
  </si>
  <si>
    <t>red</t>
  </si>
  <si>
    <t>drills</t>
  </si>
  <si>
    <t>each</t>
  </si>
  <si>
    <t>month</t>
  </si>
  <si>
    <t>painted</t>
  </si>
  <si>
    <t>icons</t>
  </si>
  <si>
    <t>marking</t>
  </si>
  <si>
    <t>corners</t>
  </si>
  <si>
    <t>line</t>
  </si>
  <si>
    <t>sight</t>
  </si>
  <si>
    <t>story</t>
  </si>
  <si>
    <t>sh</t>
  </si>
  <si>
    <t>loss</t>
  </si>
  <si>
    <t>pain</t>
  </si>
  <si>
    <t>students</t>
  </si>
  <si>
    <t>celebrate</t>
  </si>
  <si>
    <t>everyday</t>
  </si>
  <si>
    <t>eastside</t>
  </si>
  <si>
    <t>stands</t>
  </si>
  <si>
    <t>s</t>
  </si>
  <si>
    <t>last</t>
  </si>
  <si>
    <t>ago</t>
  </si>
  <si>
    <t>tragedy</t>
  </si>
  <si>
    <t>national</t>
  </si>
  <si>
    <t>know</t>
  </si>
  <si>
    <t>eagle</t>
  </si>
  <si>
    <t>eye</t>
  </si>
  <si>
    <t>support</t>
  </si>
  <si>
    <t>themselves</t>
  </si>
  <si>
    <t>200</t>
  </si>
  <si>
    <t>stories</t>
  </si>
  <si>
    <t>reading</t>
  </si>
  <si>
    <t>17</t>
  </si>
  <si>
    <t>one</t>
  </si>
  <si>
    <t>reminded</t>
  </si>
  <si>
    <t>happened</t>
  </si>
  <si>
    <t>msd</t>
  </si>
  <si>
    <t>nightâ</t>
  </si>
  <si>
    <t>meeting</t>
  </si>
  <si>
    <t>parents</t>
  </si>
  <si>
    <t>send</t>
  </si>
  <si>
    <t>those</t>
  </si>
  <si>
    <t>express</t>
  </si>
  <si>
    <t>thank</t>
  </si>
  <si>
    <t>cried</t>
  </si>
  <si>
    <t>walk</t>
  </si>
  <si>
    <t>class</t>
  </si>
  <si>
    <t>sad</t>
  </si>
  <si>
    <t>amer</t>
  </si>
  <si>
    <t>tells</t>
  </si>
  <si>
    <t>goal</t>
  </si>
  <si>
    <t>above</t>
  </si>
  <si>
    <t>anything</t>
  </si>
  <si>
    <t>tell</t>
  </si>
  <si>
    <t>truth</t>
  </si>
  <si>
    <t>core</t>
  </si>
  <si>
    <t>teach</t>
  </si>
  <si>
    <t>spoke</t>
  </si>
  <si>
    <t>fifteen</t>
  </si>
  <si>
    <t>old</t>
  </si>
  <si>
    <t>proud</t>
  </si>
  <si>
    <t>again</t>
  </si>
  <si>
    <t>featuring</t>
  </si>
  <si>
    <t>think</t>
  </si>
  <si>
    <t>need</t>
  </si>
  <si>
    <t>2</t>
  </si>
  <si>
    <t>actually</t>
  </si>
  <si>
    <t>hundreds</t>
  </si>
  <si>
    <t>questions</t>
  </si>
  <si>
    <t>poppin</t>
  </si>
  <si>
    <t>survived</t>
  </si>
  <si>
    <t>please</t>
  </si>
  <si>
    <t>wmsd</t>
  </si>
  <si>
    <t>msdâ</t>
  </si>
  <si>
    <t>production</t>
  </si>
  <si>
    <t>program</t>
  </si>
  <si>
    <t>sharing</t>
  </si>
  <si>
    <t>link</t>
  </si>
  <si>
    <t>donating</t>
  </si>
  <si>
    <t>raising</t>
  </si>
  <si>
    <t>money</t>
  </si>
  <si>
    <t>purchase</t>
  </si>
  <si>
    <t>being</t>
  </si>
  <si>
    <t>read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</si>
  <si>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</si>
  <si>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</si>
  <si>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</si>
  <si>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</si>
  <si>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</si>
  <si>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</si>
  <si>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</si>
  <si>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</si>
  <si>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</si>
  <si>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</si>
  <si>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</si>
  <si>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</si>
  <si>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</si>
  <si>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</si>
  <si>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</si>
  <si>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</si>
  <si>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</si>
  <si>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</si>
  <si>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</si>
  <si>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</si>
  <si>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</si>
  <si>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</si>
  <si>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</si>
  <si>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</si>
  <si>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</si>
  <si>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</si>
  <si>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</si>
  <si>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</si>
  <si>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</si>
  <si>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</si>
  <si>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</si>
  <si>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</si>
  <si>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Apr</t>
  </si>
  <si>
    <t>6-Apr</t>
  </si>
  <si>
    <t>8 PM</t>
  </si>
  <si>
    <t>Jan</t>
  </si>
  <si>
    <t>29-Jan</t>
  </si>
  <si>
    <t>9 PM</t>
  </si>
  <si>
    <t>Feb</t>
  </si>
  <si>
    <t>2-Feb</t>
  </si>
  <si>
    <t>12 AM</t>
  </si>
  <si>
    <t>3-Feb</t>
  </si>
  <si>
    <t>5 PM</t>
  </si>
  <si>
    <t>5-Feb</t>
  </si>
  <si>
    <t>6-Feb</t>
  </si>
  <si>
    <t>10 PM</t>
  </si>
  <si>
    <t>7-Feb</t>
  </si>
  <si>
    <t>7 PM</t>
  </si>
  <si>
    <t>8-Feb</t>
  </si>
  <si>
    <t>6 PM</t>
  </si>
  <si>
    <t>11-Feb</t>
  </si>
  <si>
    <t>1 PM</t>
  </si>
  <si>
    <t>3 PM</t>
  </si>
  <si>
    <t>12-Feb</t>
  </si>
  <si>
    <t>12 PM</t>
  </si>
  <si>
    <t>13-Feb</t>
  </si>
  <si>
    <t>14-Feb</t>
  </si>
  <si>
    <t>1 AM</t>
  </si>
  <si>
    <t>3 AM</t>
  </si>
  <si>
    <t>2 PM</t>
  </si>
  <si>
    <t>4 PM</t>
  </si>
  <si>
    <t>15-Feb</t>
  </si>
  <si>
    <t>2 AM</t>
  </si>
  <si>
    <t>6 AM</t>
  </si>
  <si>
    <t>10 AM</t>
  </si>
  <si>
    <t>11 AM</t>
  </si>
  <si>
    <t>16-Feb</t>
  </si>
  <si>
    <t>4 AM</t>
  </si>
  <si>
    <t>128, 128, 128</t>
  </si>
  <si>
    <t>Red</t>
  </si>
  <si>
    <t>G1: student eagleeyemsd loisbeckett parkland's now marjory stoneman douglas powerful journalism</t>
  </si>
  <si>
    <t>G2: student remember tragic parkland shooting let's take moment acknowledge crucial</t>
  </si>
  <si>
    <t>G3: sunsentinel philvalys heymikemayo miamiherald eagleeyemsd npr musicascension1 sinceparkland more 1</t>
  </si>
  <si>
    <t>G4: m_falkowski eagleeyemsd journalism douglashigh nspa congrats adviser earning title 2019</t>
  </si>
  <si>
    <t>G5: tv</t>
  </si>
  <si>
    <t>G7: prep nation tampaprep today remember marjory stoneman douglas high school</t>
  </si>
  <si>
    <t>G9: teamdepot d85 coming together giving back eagleeyemsd earlier today homedepot</t>
  </si>
  <si>
    <t>G12: story read</t>
  </si>
  <si>
    <t>Autofill Workbook Results</t>
  </si>
  <si>
    <t>Edge Weight▓1▓2▓0▓True▓Gray▓Red▓▓Edge Weight▓1▓2▓0▓3▓10▓False▓Edge Weight▓1▓2▓0▓35▓12▓False▓▓0▓0▓0▓True▓Black▓Black▓▓Followers▓1▓421110▓0▓162▓1000▓False▓▓0▓0▓0▓0▓0▓False▓▓0▓0▓0▓0▓0▓False▓▓0▓0▓0▓0▓0▓False</t>
  </si>
  <si>
    <t>GraphSource░GraphServerTwitterSearch▓GraphTerm░EagleEyeMSD▓ImportDescription░The graph represents a network of 136 Twitter users whose tweets in the requested range contained "EagleEyeMSD", or who were replied to or mentioned in those tweets.  The network was obtained from the NodeXL Graph Server on Sunday, 17 February 2019 at 20:06 UTC.
The requested start date was Sunday, 17 February 2019 at 01:01 UTC and the maximum number of days (going backward) was 14.
The maximum number of tweets collected was 5,000.
The tweets in the network were tweeted over the 13-day, 4-hour, 39-minute period from Sunday, 03 February 2019 at 17:26 UTC to Saturday, 16 February 2019 at 22:05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</si>
</sst>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5840688"/>
        <c:axId val="55695281"/>
      </c:barChart>
      <c:catAx>
        <c:axId val="658406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695281"/>
        <c:crosses val="autoZero"/>
        <c:auto val="1"/>
        <c:lblOffset val="100"/>
        <c:noMultiLvlLbl val="0"/>
      </c:catAx>
      <c:valAx>
        <c:axId val="55695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40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EagleEyeMSD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Series'!$A$26:$A$87</c:f>
              <c:strCache>
                <c:ptCount val="42"/>
                <c:pt idx="0">
                  <c:v>8 PM
6-Apr
Apr
2018</c:v>
                </c:pt>
                <c:pt idx="1">
                  <c:v>9 PM
29-Jan
Jan
2019</c:v>
                </c:pt>
                <c:pt idx="2">
                  <c:v>12 AM
2-Feb
Feb</c:v>
                </c:pt>
                <c:pt idx="3">
                  <c:v>9 PM</c:v>
                </c:pt>
                <c:pt idx="4">
                  <c:v>5 PM
3-Feb</c:v>
                </c:pt>
                <c:pt idx="5">
                  <c:v>12 AM
5-Feb</c:v>
                </c:pt>
                <c:pt idx="6">
                  <c:v>9 PM
6-Feb</c:v>
                </c:pt>
                <c:pt idx="7">
                  <c:v>10 PM</c:v>
                </c:pt>
                <c:pt idx="8">
                  <c:v>7 PM
7-Feb</c:v>
                </c:pt>
                <c:pt idx="9">
                  <c:v>6 PM
8-Feb</c:v>
                </c:pt>
                <c:pt idx="10">
                  <c:v>1 PM
11-Feb</c:v>
                </c:pt>
                <c:pt idx="11">
                  <c:v>3 PM</c:v>
                </c:pt>
                <c:pt idx="12">
                  <c:v>12 PM
12-Feb</c:v>
                </c:pt>
                <c:pt idx="13">
                  <c:v>12 PM
13-Feb</c:v>
                </c:pt>
                <c:pt idx="14">
                  <c:v>1 AM
14-Feb</c:v>
                </c:pt>
                <c:pt idx="15">
                  <c:v>3 AM</c:v>
                </c:pt>
                <c:pt idx="16">
                  <c:v>12 PM</c:v>
                </c:pt>
                <c:pt idx="17">
                  <c:v>1 PM</c:v>
                </c:pt>
                <c:pt idx="18">
                  <c:v>2 PM</c:v>
                </c:pt>
                <c:pt idx="19">
                  <c:v>3 PM</c:v>
                </c:pt>
                <c:pt idx="20">
                  <c:v>4 PM</c:v>
                </c:pt>
                <c:pt idx="21">
                  <c:v>5 PM</c:v>
                </c:pt>
                <c:pt idx="22">
                  <c:v>6 PM</c:v>
                </c:pt>
                <c:pt idx="23">
                  <c:v>7 PM</c:v>
                </c:pt>
                <c:pt idx="24">
                  <c:v>9 PM</c:v>
                </c:pt>
                <c:pt idx="25">
                  <c:v>10 PM</c:v>
                </c:pt>
                <c:pt idx="26">
                  <c:v>12 AM
15-Feb</c:v>
                </c:pt>
                <c:pt idx="27">
                  <c:v>1 AM</c:v>
                </c:pt>
                <c:pt idx="28">
                  <c:v>2 AM</c:v>
                </c:pt>
                <c:pt idx="29">
                  <c:v>6 AM</c:v>
                </c:pt>
                <c:pt idx="30">
                  <c:v>10 AM</c:v>
                </c:pt>
                <c:pt idx="31">
                  <c:v>11 AM</c:v>
                </c:pt>
                <c:pt idx="32">
                  <c:v>12 PM</c:v>
                </c:pt>
                <c:pt idx="33">
                  <c:v>2 PM</c:v>
                </c:pt>
                <c:pt idx="34">
                  <c:v>3 PM</c:v>
                </c:pt>
                <c:pt idx="35">
                  <c:v>4 PM</c:v>
                </c:pt>
                <c:pt idx="36">
                  <c:v>5 PM</c:v>
                </c:pt>
                <c:pt idx="37">
                  <c:v>6 PM</c:v>
                </c:pt>
                <c:pt idx="38">
                  <c:v>1 AM
16-Feb</c:v>
                </c:pt>
                <c:pt idx="39">
                  <c:v>4 AM</c:v>
                </c:pt>
                <c:pt idx="40">
                  <c:v>3 PM</c:v>
                </c:pt>
                <c:pt idx="41">
                  <c:v>10 PM</c:v>
                </c:pt>
              </c:strCache>
            </c:strRef>
          </c:cat>
          <c:val>
            <c:numRef>
              <c:f>'Time Series'!$B$26:$B$87</c:f>
              <c:numCache>
                <c:formatCode>General</c:formatCode>
                <c:ptCount val="42"/>
                <c:pt idx="0">
                  <c:v>1</c:v>
                </c:pt>
                <c:pt idx="1">
                  <c:v>1</c:v>
                </c:pt>
                <c:pt idx="2">
                  <c:v>1</c:v>
                </c:pt>
                <c:pt idx="3">
                  <c:v>1</c:v>
                </c:pt>
                <c:pt idx="4">
                  <c:v>2</c:v>
                </c:pt>
                <c:pt idx="5">
                  <c:v>1</c:v>
                </c:pt>
                <c:pt idx="6">
                  <c:v>2</c:v>
                </c:pt>
                <c:pt idx="7">
                  <c:v>1</c:v>
                </c:pt>
                <c:pt idx="8">
                  <c:v>2</c:v>
                </c:pt>
                <c:pt idx="9">
                  <c:v>1</c:v>
                </c:pt>
                <c:pt idx="10">
                  <c:v>1</c:v>
                </c:pt>
                <c:pt idx="11">
                  <c:v>1</c:v>
                </c:pt>
                <c:pt idx="12">
                  <c:v>1</c:v>
                </c:pt>
                <c:pt idx="13">
                  <c:v>1</c:v>
                </c:pt>
                <c:pt idx="14">
                  <c:v>1</c:v>
                </c:pt>
                <c:pt idx="15">
                  <c:v>1</c:v>
                </c:pt>
                <c:pt idx="16">
                  <c:v>5</c:v>
                </c:pt>
                <c:pt idx="17">
                  <c:v>5</c:v>
                </c:pt>
                <c:pt idx="18">
                  <c:v>6</c:v>
                </c:pt>
                <c:pt idx="19">
                  <c:v>25</c:v>
                </c:pt>
                <c:pt idx="20">
                  <c:v>5</c:v>
                </c:pt>
                <c:pt idx="21">
                  <c:v>5</c:v>
                </c:pt>
                <c:pt idx="22">
                  <c:v>6</c:v>
                </c:pt>
                <c:pt idx="23">
                  <c:v>5</c:v>
                </c:pt>
                <c:pt idx="24">
                  <c:v>2</c:v>
                </c:pt>
                <c:pt idx="25">
                  <c:v>1</c:v>
                </c:pt>
                <c:pt idx="26">
                  <c:v>2</c:v>
                </c:pt>
                <c:pt idx="27">
                  <c:v>1</c:v>
                </c:pt>
                <c:pt idx="28">
                  <c:v>2</c:v>
                </c:pt>
                <c:pt idx="29">
                  <c:v>1</c:v>
                </c:pt>
                <c:pt idx="30">
                  <c:v>1</c:v>
                </c:pt>
                <c:pt idx="31">
                  <c:v>1</c:v>
                </c:pt>
                <c:pt idx="32">
                  <c:v>1</c:v>
                </c:pt>
                <c:pt idx="33">
                  <c:v>6</c:v>
                </c:pt>
                <c:pt idx="34">
                  <c:v>1</c:v>
                </c:pt>
                <c:pt idx="35">
                  <c:v>4</c:v>
                </c:pt>
                <c:pt idx="36">
                  <c:v>2</c:v>
                </c:pt>
                <c:pt idx="37">
                  <c:v>2</c:v>
                </c:pt>
                <c:pt idx="38">
                  <c:v>1</c:v>
                </c:pt>
                <c:pt idx="39">
                  <c:v>1</c:v>
                </c:pt>
                <c:pt idx="40">
                  <c:v>1</c:v>
                </c:pt>
                <c:pt idx="41">
                  <c:v>1</c:v>
                </c:pt>
              </c:numCache>
            </c:numRef>
          </c:val>
        </c:ser>
        <c:axId val="56559114"/>
        <c:axId val="39269979"/>
      </c:barChart>
      <c:catAx>
        <c:axId val="56559114"/>
        <c:scaling>
          <c:orientation val="minMax"/>
        </c:scaling>
        <c:axPos val="b"/>
        <c:delete val="0"/>
        <c:numFmt formatCode="General" sourceLinked="1"/>
        <c:majorTickMark val="out"/>
        <c:minorTickMark val="none"/>
        <c:tickLblPos val="nextTo"/>
        <c:crossAx val="39269979"/>
        <c:crosses val="autoZero"/>
        <c:auto val="1"/>
        <c:lblOffset val="100"/>
        <c:noMultiLvlLbl val="0"/>
      </c:catAx>
      <c:valAx>
        <c:axId val="39269979"/>
        <c:scaling>
          <c:orientation val="minMax"/>
        </c:scaling>
        <c:axPos val="l"/>
        <c:majorGridlines/>
        <c:delete val="0"/>
        <c:numFmt formatCode="General" sourceLinked="1"/>
        <c:majorTickMark val="out"/>
        <c:minorTickMark val="none"/>
        <c:tickLblPos val="nextTo"/>
        <c:crossAx val="565591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1495482"/>
        <c:axId val="15023883"/>
      </c:barChart>
      <c:catAx>
        <c:axId val="314954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023883"/>
        <c:crosses val="autoZero"/>
        <c:auto val="1"/>
        <c:lblOffset val="100"/>
        <c:noMultiLvlLbl val="0"/>
      </c:catAx>
      <c:valAx>
        <c:axId val="15023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95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997220"/>
        <c:axId val="8974981"/>
      </c:barChart>
      <c:catAx>
        <c:axId val="9972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974981"/>
        <c:crosses val="autoZero"/>
        <c:auto val="1"/>
        <c:lblOffset val="100"/>
        <c:noMultiLvlLbl val="0"/>
      </c:catAx>
      <c:valAx>
        <c:axId val="8974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7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3665966"/>
        <c:axId val="55884831"/>
      </c:barChart>
      <c:catAx>
        <c:axId val="136659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884831"/>
        <c:crosses val="autoZero"/>
        <c:auto val="1"/>
        <c:lblOffset val="100"/>
        <c:noMultiLvlLbl val="0"/>
      </c:catAx>
      <c:valAx>
        <c:axId val="55884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65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3201432"/>
        <c:axId val="30377433"/>
      </c:barChart>
      <c:catAx>
        <c:axId val="332014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377433"/>
        <c:crosses val="autoZero"/>
        <c:auto val="1"/>
        <c:lblOffset val="100"/>
        <c:noMultiLvlLbl val="0"/>
      </c:catAx>
      <c:valAx>
        <c:axId val="30377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01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961442"/>
        <c:axId val="44652979"/>
      </c:barChart>
      <c:catAx>
        <c:axId val="49614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652979"/>
        <c:crosses val="autoZero"/>
        <c:auto val="1"/>
        <c:lblOffset val="100"/>
        <c:noMultiLvlLbl val="0"/>
      </c:catAx>
      <c:valAx>
        <c:axId val="44652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1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6332492"/>
        <c:axId val="60121517"/>
      </c:barChart>
      <c:catAx>
        <c:axId val="663324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121517"/>
        <c:crosses val="autoZero"/>
        <c:auto val="1"/>
        <c:lblOffset val="100"/>
        <c:noMultiLvlLbl val="0"/>
      </c:catAx>
      <c:valAx>
        <c:axId val="60121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32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222742"/>
        <c:axId val="38004679"/>
      </c:barChart>
      <c:catAx>
        <c:axId val="42227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004679"/>
        <c:crosses val="autoZero"/>
        <c:auto val="1"/>
        <c:lblOffset val="100"/>
        <c:noMultiLvlLbl val="0"/>
      </c:catAx>
      <c:valAx>
        <c:axId val="38004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2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497792"/>
        <c:axId val="58480129"/>
      </c:barChart>
      <c:catAx>
        <c:axId val="6497792"/>
        <c:scaling>
          <c:orientation val="minMax"/>
        </c:scaling>
        <c:axPos val="b"/>
        <c:delete val="1"/>
        <c:majorTickMark val="out"/>
        <c:minorTickMark val="none"/>
        <c:tickLblPos val="none"/>
        <c:crossAx val="58480129"/>
        <c:crosses val="autoZero"/>
        <c:auto val="1"/>
        <c:lblOffset val="100"/>
        <c:noMultiLvlLbl val="0"/>
      </c:catAx>
      <c:valAx>
        <c:axId val="58480129"/>
        <c:scaling>
          <c:orientation val="minMax"/>
        </c:scaling>
        <c:axPos val="l"/>
        <c:delete val="1"/>
        <c:majorTickMark val="out"/>
        <c:minorTickMark val="none"/>
        <c:tickLblPos val="none"/>
        <c:crossAx val="64977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2" refreshedBy="Marc Smith" refreshedVersion="5">
  <cacheSource type="worksheet">
    <worksheetSource ref="A2:BL11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parklandspeaks"/>
        <m/>
        <s v="homedepot hd givingback teamdepot msdstrong"/>
        <s v="american author student valentinesday"/>
        <s v="valentinesday thoughtoftheday"/>
        <s v="valentinesday"/>
        <s v="msdstrong"/>
        <s v="fortlauderdalehighschool actsofkindess msdstrong"/>
        <s v="parkland"/>
        <s v="sinceparkland"/>
        <s v="stonemandouglas"/>
        <s v="msdstrong neveragain parkland"/>
        <s v="marjorystonemandouglas"/>
        <s v="17dayofcelebration"/>
        <s v="journalismmatters"/>
        <s v="msdheroeschalleng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1">
        <d v="2019-02-05T00:10:27.000"/>
        <d v="2019-02-06T21:36:17.000"/>
        <d v="2019-02-07T19:51:07.000"/>
        <d v="2019-02-07T19:54:25.000"/>
        <d v="2019-02-08T18:07:18.000"/>
        <d v="2019-02-11T13:56:06.000"/>
        <d v="2019-02-06T21:31:21.000"/>
        <d v="2019-01-29T21:15:05.000"/>
        <d v="2019-02-11T15:55:35.000"/>
        <d v="2019-02-14T01:07:55.000"/>
        <d v="2019-02-14T03:40:22.000"/>
        <d v="2019-02-02T21:53:13.000"/>
        <d v="2019-02-03T17:26:39.000"/>
        <d v="2019-02-12T12:08:00.000"/>
        <d v="2019-02-14T12:15:43.000"/>
        <d v="2019-02-14T12:36:34.000"/>
        <d v="2019-02-13T12:04:00.000"/>
        <d v="2019-02-14T12:04:00.000"/>
        <d v="2019-02-14T12:59:31.000"/>
        <d v="2019-02-14T13:24:40.000"/>
        <d v="2019-02-14T13:25:18.000"/>
        <d v="2019-02-14T13:38:50.000"/>
        <d v="2019-02-14T14:45:03.000"/>
        <d v="2019-02-14T14:59:26.000"/>
        <d v="2019-02-14T14:59:28.000"/>
        <d v="2019-02-14T15:02:07.000"/>
        <d v="2019-02-14T15:02:57.000"/>
        <d v="2019-02-14T15:04:06.000"/>
        <d v="2019-02-14T15:06:06.000"/>
        <d v="2019-02-14T15:06:51.000"/>
        <d v="2019-02-14T15:11:01.000"/>
        <d v="2019-02-14T15:12:31.000"/>
        <d v="2019-02-14T15:14:40.000"/>
        <d v="2019-02-14T15:16:57.000"/>
        <d v="2019-02-14T14:57:15.000"/>
        <d v="2019-02-14T15:18:49.000"/>
        <d v="2019-02-14T15:20:16.000"/>
        <d v="2019-02-14T15:22:57.000"/>
        <d v="2019-02-14T15:32:33.000"/>
        <d v="2019-02-14T15:32:38.000"/>
        <d v="2019-02-14T15:38:19.000"/>
        <d v="2019-02-14T15:38:30.000"/>
        <d v="2019-02-14T15:41:40.000"/>
        <d v="2019-02-14T15:45:41.000"/>
        <d v="2019-02-14T15:55:40.000"/>
        <d v="2019-02-14T15:57:28.000"/>
        <d v="2019-02-14T15:57:54.000"/>
        <d v="2019-02-14T14:55:06.000"/>
        <d v="2019-02-14T15:10:54.000"/>
        <d v="2019-02-14T16:01:21.000"/>
        <d v="2019-02-14T16:12:01.000"/>
        <d v="2019-02-14T16:59:19.000"/>
        <d v="2019-02-06T22:27:03.000"/>
        <d v="2019-02-14T16:09:10.000"/>
        <d v="2019-02-14T17:17:57.000"/>
        <d v="2019-02-14T17:31:34.000"/>
        <d v="2019-02-14T17:50:21.000"/>
        <d v="2019-02-14T17:50:37.000"/>
        <d v="2019-02-14T18:20:36.000"/>
        <d v="2019-02-14T18:37:08.000"/>
        <d v="2019-02-14T18:44:56.000"/>
        <d v="2018-04-06T20:09:23.000"/>
        <d v="2019-02-14T18:53:20.000"/>
        <d v="2019-02-14T19:16:12.000"/>
        <d v="2019-02-14T18:18:20.000"/>
        <d v="2019-02-14T19:19:30.000"/>
        <d v="2019-02-14T18:06:13.000"/>
        <d v="2019-02-14T15:38:13.000"/>
        <d v="2019-02-14T15:14:19.000"/>
        <d v="2019-02-14T19:26:44.000"/>
        <d v="2019-02-14T19:44:39.000"/>
        <d v="2019-02-14T17:28:16.000"/>
        <d v="2019-02-14T19:54:18.000"/>
        <d v="2019-02-14T21:07:53.000"/>
        <d v="2019-02-14T21:39:57.000"/>
        <d v="2019-02-14T13:31:28.000"/>
        <d v="2019-02-15T00:08:18.000"/>
        <d v="2019-02-15T00:12:00.000"/>
        <d v="2019-02-15T01:36:13.000"/>
        <d v="2019-02-15T02:04:13.000"/>
        <d v="2019-02-15T02:21:03.000"/>
        <d v="2019-02-15T06:24:50.000"/>
        <d v="2019-02-15T10:07:05.000"/>
        <d v="2019-02-03T17:26:03.000"/>
        <d v="2019-02-02T00:28:32.000"/>
        <d v="2019-02-15T11:27:11.000"/>
        <d v="2019-02-15T12:51:04.000"/>
        <d v="2019-02-15T14:14:30.000"/>
        <d v="2019-02-15T14:26:17.000"/>
        <d v="2019-02-15T14:39:10.000"/>
        <d v="2019-02-15T14:43:13.000"/>
        <d v="2019-02-15T14:46:45.000"/>
        <d v="2019-02-14T14:55:24.000"/>
        <d v="2019-02-15T14:59:54.000"/>
        <d v="2019-02-15T15:13:16.000"/>
        <d v="2019-02-15T16:30:45.000"/>
        <d v="2019-02-15T16:31:25.000"/>
        <d v="2019-02-15T16:32:06.000"/>
        <d v="2019-02-15T17:32:42.000"/>
        <d v="2019-02-15T17:57:13.000"/>
        <d v="2019-02-15T18:38:48.000"/>
        <d v="2019-02-15T18:48:41.000"/>
        <d v="2019-02-14T12:24:57.000"/>
        <d v="2019-02-14T13:07:31.000"/>
        <d v="2019-02-16T01:38:48.000"/>
        <d v="2019-02-14T15:05:49.000"/>
        <d v="2019-02-14T16:00:25.000"/>
        <d v="2019-02-16T04:06:35.000"/>
        <d v="2019-02-14T22:55:03.000"/>
        <d v="2019-02-16T15:17:59.000"/>
        <d v="2019-02-16T22:05:51.000"/>
      </sharedItems>
      <fieldGroup par="66" base="22">
        <rangePr groupBy="hours" autoEnd="1" autoStart="1" startDate="2018-04-06T20:09:23.000" endDate="2019-02-16T22:05:51.000"/>
        <groupItems count="26">
          <s v="&lt;4/6/2018"/>
          <s v="12 AM"/>
          <s v="1 AM"/>
          <s v="2 AM"/>
          <s v="3 AM"/>
          <s v="4 AM"/>
          <s v="5 AM"/>
          <s v="6 AM"/>
          <s v="7 AM"/>
          <s v="8 AM"/>
          <s v="9 AM"/>
          <s v="10 AM"/>
          <s v="11 AM"/>
          <s v="12 PM"/>
          <s v="1 PM"/>
          <s v="2 PM"/>
          <s v="3 PM"/>
          <s v="4 PM"/>
          <s v="5 PM"/>
          <s v="6 PM"/>
          <s v="7 PM"/>
          <s v="8 PM"/>
          <s v="9 PM"/>
          <s v="10 PM"/>
          <s v="11 PM"/>
          <s v="&gt;2/16/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4-06T20:09:23.000" endDate="2019-02-16T22:05:51.000"/>
        <groupItems count="368">
          <s v="&lt;4/6/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6/2019"/>
        </groupItems>
      </fieldGroup>
    </cacheField>
    <cacheField name="Months" databaseField="0">
      <sharedItems containsMixedTypes="0" count="0"/>
      <fieldGroup base="22">
        <rangePr groupBy="months" autoEnd="1" autoStart="1" startDate="2018-04-06T20:09:23.000" endDate="2019-02-16T22:05:51.000"/>
        <groupItems count="14">
          <s v="&lt;4/6/2018"/>
          <s v="Jan"/>
          <s v="Feb"/>
          <s v="Mar"/>
          <s v="Apr"/>
          <s v="May"/>
          <s v="Jun"/>
          <s v="Jul"/>
          <s v="Aug"/>
          <s v="Sep"/>
          <s v="Oct"/>
          <s v="Nov"/>
          <s v="Dec"/>
          <s v="&gt;2/16/2019"/>
        </groupItems>
      </fieldGroup>
    </cacheField>
    <cacheField name="Years" databaseField="0">
      <sharedItems containsMixedTypes="0" count="0"/>
      <fieldGroup base="22">
        <rangePr groupBy="years" autoEnd="1" autoStart="1" startDate="2018-04-06T20:09:23.000" endDate="2019-02-16T22:05:51.000"/>
        <groupItems count="4">
          <s v="&lt;4/6/2018"/>
          <s v="2018"/>
          <s v="2019"/>
          <s v="&gt;2/1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2">
  <r>
    <s v="mrs_lerner"/>
    <s v="zoegordyyy"/>
    <m/>
    <m/>
    <m/>
    <m/>
    <m/>
    <m/>
    <m/>
    <m/>
    <s v="No"/>
    <n v="3"/>
    <m/>
    <m/>
    <x v="0"/>
    <d v="2019-02-05T00:10:27.000"/>
    <s v="Great job, @zoegordyyy! The @EagleEyeMSD story about #ParklandSpeaks was well-written &amp;amp; honest. I hope youâ€™ll read her story &amp;amp; then read the book. https://t.co/HIg2M3URa7"/>
    <s v="https://eagleeye.news/news/yearbook-adviser-sarah-lerner-releases-parkland-speaks-book-featuring-msd-students/"/>
    <s v="eagleeye.news"/>
    <x v="0"/>
    <m/>
    <s v="http://pbs.twimg.com/profile_images/1096599774432759809/pUluK2dx_normal.jpg"/>
    <x v="0"/>
    <s v="https://twitter.com/#!/mrs_lerner/status/1092576149195157504"/>
    <m/>
    <m/>
    <s v="1092576149195157504"/>
    <m/>
    <b v="0"/>
    <n v="1"/>
    <s v=""/>
    <b v="0"/>
    <s v="en"/>
    <m/>
    <s v=""/>
    <b v="0"/>
    <n v="0"/>
    <s v=""/>
    <s v="Twitter for iPhone"/>
    <b v="0"/>
    <s v="1092576149195157504"/>
    <s v="Tweet"/>
    <n v="0"/>
    <n v="0"/>
    <m/>
    <m/>
    <m/>
    <m/>
    <m/>
    <m/>
    <m/>
    <m/>
    <n v="1"/>
    <s v="12"/>
    <s v="12"/>
    <m/>
    <m/>
    <m/>
    <m/>
    <m/>
    <m/>
    <m/>
    <m/>
    <m/>
  </r>
  <r>
    <s v="jodybeckdc"/>
    <s v="douglashigh"/>
    <m/>
    <m/>
    <m/>
    <m/>
    <m/>
    <m/>
    <m/>
    <m/>
    <s v="No"/>
    <n v="5"/>
    <m/>
    <m/>
    <x v="0"/>
    <d v="2019-02-06T21:36:17.000"/>
    <s v="RT @NSPA: Congrats to @m_falkowski, adviser of @EagleEyeMSD at @DouglasHigh, for earning the title of 2019 National High School Journalism…"/>
    <m/>
    <m/>
    <x v="1"/>
    <m/>
    <s v="http://pbs.twimg.com/profile_images/3376664713/1298e7c833bddbfd96fffd4ed1faef69_normal.jpeg"/>
    <x v="1"/>
    <s v="https://twitter.com/#!/jodybeckdc/status/1093262128012820482"/>
    <m/>
    <m/>
    <s v="1093262128012820482"/>
    <m/>
    <b v="0"/>
    <n v="0"/>
    <s v=""/>
    <b v="0"/>
    <s v="en"/>
    <m/>
    <s v=""/>
    <b v="0"/>
    <n v="10"/>
    <s v="1090357689895567362"/>
    <s v="Twitter for iPhone"/>
    <b v="0"/>
    <s v="1090357689895567362"/>
    <s v="Tweet"/>
    <n v="0"/>
    <n v="0"/>
    <m/>
    <m/>
    <m/>
    <m/>
    <m/>
    <m/>
    <m/>
    <m/>
    <n v="1"/>
    <s v="4"/>
    <s v="4"/>
    <m/>
    <m/>
    <m/>
    <m/>
    <m/>
    <m/>
    <m/>
    <m/>
    <m/>
  </r>
  <r>
    <s v="hd_johnathan"/>
    <s v="6353miramar"/>
    <m/>
    <m/>
    <m/>
    <m/>
    <m/>
    <m/>
    <m/>
    <m/>
    <s v="No"/>
    <n v="9"/>
    <m/>
    <m/>
    <x v="0"/>
    <d v="2019-02-07T19:51:07.000"/>
    <s v=".@TeamDepot D85 coming together and giving back to @EagleEyeMSD earlier today! #HomeDepot #HD #Givingback #TeamDepot #msdstrong @Chris_Fraga_HD @AMCTHD @6353Miramar @AerieYearbook https://t.co/9XX8M62cIp"/>
    <m/>
    <m/>
    <x v="2"/>
    <s v="https://pbs.twimg.com/media/Dy09mqPXQAAo7Iq.jpg"/>
    <s v="https://pbs.twimg.com/media/Dy09mqPXQAAo7Iq.jpg"/>
    <x v="2"/>
    <s v="https://twitter.com/#!/hd_johnathan/status/1093598047748149249"/>
    <m/>
    <m/>
    <s v="1093598047748149249"/>
    <m/>
    <b v="0"/>
    <n v="0"/>
    <s v=""/>
    <b v="0"/>
    <s v="en"/>
    <m/>
    <s v=""/>
    <b v="0"/>
    <n v="0"/>
    <s v=""/>
    <s v="Twitter for iPhone"/>
    <b v="0"/>
    <s v="1093598047748149249"/>
    <s v="Tweet"/>
    <n v="0"/>
    <n v="0"/>
    <m/>
    <m/>
    <m/>
    <m/>
    <m/>
    <m/>
    <m/>
    <m/>
    <n v="2"/>
    <s v="9"/>
    <s v="9"/>
    <m/>
    <m/>
    <m/>
    <m/>
    <m/>
    <m/>
    <m/>
    <m/>
    <m/>
  </r>
  <r>
    <s v="hd_johnathan"/>
    <s v="6353miramar"/>
    <m/>
    <m/>
    <m/>
    <m/>
    <m/>
    <m/>
    <m/>
    <m/>
    <s v="No"/>
    <n v="10"/>
    <m/>
    <m/>
    <x v="0"/>
    <d v="2019-02-07T19:54:25.000"/>
    <s v=".@TeamDepot D85 coming together and giving back to @EagleEyeMSD earlier today! #HomeDepot #HD #Givingback #TeamDepot #msdstrong @Chris_Fraga_HD @AMCTHD @6353Miramar @AerieYearbook https://t.co/e6NP75rrRt"/>
    <m/>
    <m/>
    <x v="2"/>
    <s v="https://pbs.twimg.com/media/Dy0-Xj2X0AApKkZ.jpg"/>
    <s v="https://pbs.twimg.com/media/Dy0-Xj2X0AApKkZ.jpg"/>
    <x v="3"/>
    <s v="https://twitter.com/#!/hd_johnathan/status/1093598880204316673"/>
    <m/>
    <m/>
    <s v="1093598880204316673"/>
    <m/>
    <b v="0"/>
    <n v="0"/>
    <s v=""/>
    <b v="0"/>
    <s v="en"/>
    <m/>
    <s v=""/>
    <b v="0"/>
    <n v="0"/>
    <s v=""/>
    <s v="Twitter for iPhone"/>
    <b v="0"/>
    <s v="1093598880204316673"/>
    <s v="Tweet"/>
    <n v="0"/>
    <n v="0"/>
    <m/>
    <m/>
    <m/>
    <m/>
    <m/>
    <m/>
    <m/>
    <m/>
    <n v="2"/>
    <s v="9"/>
    <s v="9"/>
    <m/>
    <m/>
    <m/>
    <m/>
    <m/>
    <m/>
    <m/>
    <m/>
    <m/>
  </r>
  <r>
    <s v="wynn_syclebill"/>
    <s v="wynn_syclebill"/>
    <m/>
    <m/>
    <m/>
    <m/>
    <m/>
    <m/>
    <m/>
    <m/>
    <s v="No"/>
    <n v="21"/>
    <m/>
    <m/>
    <x v="1"/>
    <d v="2019-02-08T18:07:18.000"/>
    <s v="Dance Marathon makes top ten list for being the highest fundraising chapter in the nation – The Eagle Eye… https://t.co/IGFwXpn2JN"/>
    <s v="https://twitter.com/i/web/status/1093934309990256641"/>
    <s v="twitter.com"/>
    <x v="1"/>
    <m/>
    <s v="http://pbs.twimg.com/profile_images/955744293989244928/wFDDvPMb_normal.jpg"/>
    <x v="4"/>
    <s v="https://twitter.com/#!/wynn_syclebill/status/1093934309990256641"/>
    <m/>
    <m/>
    <s v="1093934309990256641"/>
    <m/>
    <b v="0"/>
    <n v="0"/>
    <s v=""/>
    <b v="0"/>
    <s v="en"/>
    <m/>
    <s v=""/>
    <b v="0"/>
    <n v="0"/>
    <s v=""/>
    <s v="Twitter for iPhone"/>
    <b v="1"/>
    <s v="1093934309990256641"/>
    <s v="Tweet"/>
    <n v="0"/>
    <n v="0"/>
    <s v="-114.818269,31.332246 _x000a_-114.818269,37.004261 _x000a_-109.045153,37.004261 _x000a_-109.045153,31.332246"/>
    <s v="United States"/>
    <s v="US"/>
    <s v="Arizona, USA"/>
    <s v="a612c69b44b2e5da"/>
    <s v="Arizona"/>
    <s v="admin"/>
    <s v="https://api.twitter.com/1.1/geo/id/a612c69b44b2e5da.json"/>
    <n v="1"/>
    <s v="13"/>
    <s v="13"/>
    <n v="1"/>
    <n v="5.555555555555555"/>
    <n v="0"/>
    <n v="0"/>
    <n v="0"/>
    <n v="0"/>
    <n v="17"/>
    <n v="94.44444444444444"/>
    <n v="18"/>
  </r>
  <r>
    <s v="marybtinker"/>
    <s v="djnf"/>
    <m/>
    <m/>
    <m/>
    <m/>
    <m/>
    <m/>
    <m/>
    <m/>
    <s v="No"/>
    <n v="22"/>
    <m/>
    <m/>
    <x v="0"/>
    <d v="2019-02-11T13:56:06.000"/>
    <s v="@NSPA @m_falkowski @EagleEyeMSD @DouglasHigh @CSPA @DJNF Congratulations to Melissa Falkowski for being an exemplar… https://t.co/tRTQV1SGN1"/>
    <s v="https://twitter.com/i/web/status/1094958258580873216"/>
    <s v="twitter.com"/>
    <x v="1"/>
    <m/>
    <s v="http://pbs.twimg.com/profile_images/3699910274/4994426b69ffb7c21ef9d9f6ab02ad61_normal.jpeg"/>
    <x v="5"/>
    <s v="https://twitter.com/#!/marybtinker/status/1094958258580873216"/>
    <m/>
    <m/>
    <s v="1094958258580873216"/>
    <s v="1090357689895567362"/>
    <b v="0"/>
    <n v="0"/>
    <s v="22306296"/>
    <b v="0"/>
    <s v="en"/>
    <m/>
    <s v=""/>
    <b v="0"/>
    <n v="0"/>
    <s v=""/>
    <s v="Twitter Web Client"/>
    <b v="1"/>
    <s v="1090357689895567362"/>
    <s v="Tweet"/>
    <n v="0"/>
    <n v="0"/>
    <m/>
    <m/>
    <m/>
    <m/>
    <m/>
    <m/>
    <m/>
    <m/>
    <n v="1"/>
    <s v="4"/>
    <s v="4"/>
    <m/>
    <m/>
    <m/>
    <m/>
    <m/>
    <m/>
    <m/>
    <m/>
    <m/>
  </r>
  <r>
    <s v="marybtinker"/>
    <s v="douglashigh"/>
    <m/>
    <m/>
    <m/>
    <m/>
    <m/>
    <m/>
    <m/>
    <m/>
    <s v="No"/>
    <n v="23"/>
    <m/>
    <m/>
    <x v="0"/>
    <d v="2019-02-06T21:31:21.000"/>
    <s v="RT @NSPA: Congrats to @m_falkowski, adviser of @EagleEyeMSD at @DouglasHigh, for earning the title of 2019 National High School Journalism…"/>
    <m/>
    <m/>
    <x v="1"/>
    <m/>
    <s v="http://pbs.twimg.com/profile_images/3699910274/4994426b69ffb7c21ef9d9f6ab02ad61_normal.jpeg"/>
    <x v="6"/>
    <s v="https://twitter.com/#!/marybtinker/status/1093260885085356040"/>
    <m/>
    <m/>
    <s v="1093260885085356040"/>
    <m/>
    <b v="0"/>
    <n v="0"/>
    <s v=""/>
    <b v="0"/>
    <s v="en"/>
    <m/>
    <s v=""/>
    <b v="0"/>
    <n v="10"/>
    <s v="1090357689895567362"/>
    <s v="Twitter for iPhone"/>
    <b v="0"/>
    <s v="1090357689895567362"/>
    <s v="Tweet"/>
    <n v="0"/>
    <n v="0"/>
    <m/>
    <m/>
    <m/>
    <m/>
    <m/>
    <m/>
    <m/>
    <m/>
    <n v="2"/>
    <s v="4"/>
    <s v="4"/>
    <m/>
    <m/>
    <m/>
    <m/>
    <m/>
    <m/>
    <m/>
    <m/>
    <m/>
  </r>
  <r>
    <s v="nspa"/>
    <s v="douglashigh"/>
    <m/>
    <m/>
    <m/>
    <m/>
    <m/>
    <m/>
    <m/>
    <m/>
    <s v="No"/>
    <n v="32"/>
    <m/>
    <m/>
    <x v="0"/>
    <d v="2019-01-29T21:15:05.000"/>
    <s v="Congrats to @m_falkowski, adviser of @EagleEyeMSD at @DouglasHigh, for earning the title of 2019 National High Scho… https://t.co/CI6pAawaKD"/>
    <s v="https://twitter.com/i/web/status/1090357689895567362"/>
    <s v="twitter.com"/>
    <x v="1"/>
    <m/>
    <s v="http://pbs.twimg.com/profile_images/959223190902923264/yJGznYd4_normal.jpg"/>
    <x v="7"/>
    <s v="https://twitter.com/#!/nspa/status/1090357689895567362"/>
    <m/>
    <m/>
    <s v="1090357689895567362"/>
    <m/>
    <b v="0"/>
    <n v="49"/>
    <s v=""/>
    <b v="0"/>
    <s v="en"/>
    <m/>
    <s v=""/>
    <b v="0"/>
    <n v="11"/>
    <s v=""/>
    <s v="Hootsuite Inc."/>
    <b v="1"/>
    <s v="1090357689895567362"/>
    <s v="Retweet"/>
    <n v="0"/>
    <n v="0"/>
    <m/>
    <m/>
    <m/>
    <m/>
    <m/>
    <m/>
    <m/>
    <m/>
    <n v="1"/>
    <s v="4"/>
    <s v="4"/>
    <m/>
    <m/>
    <m/>
    <m/>
    <m/>
    <m/>
    <m/>
    <m/>
    <m/>
  </r>
  <r>
    <s v="maschoolpress"/>
    <s v="douglashigh"/>
    <m/>
    <m/>
    <m/>
    <m/>
    <m/>
    <m/>
    <m/>
    <m/>
    <s v="No"/>
    <n v="33"/>
    <m/>
    <m/>
    <x v="0"/>
    <d v="2019-02-11T15:55:35.000"/>
    <s v="RT @NSPA: Congrats to @m_falkowski, adviser of @EagleEyeMSD at @DouglasHigh, for earning the title of 2019 National High School Journalism…"/>
    <m/>
    <m/>
    <x v="1"/>
    <m/>
    <s v="http://pbs.twimg.com/profile_images/594596677962616832/BQyPFJ7I_normal.png"/>
    <x v="8"/>
    <s v="https://twitter.com/#!/maschoolpress/status/1094988327764271104"/>
    <m/>
    <m/>
    <s v="1094988327764271104"/>
    <m/>
    <b v="0"/>
    <n v="0"/>
    <s v=""/>
    <b v="0"/>
    <s v="en"/>
    <m/>
    <s v=""/>
    <b v="0"/>
    <n v="0"/>
    <s v="1090357689895567362"/>
    <s v="Twitter for iPhone"/>
    <b v="0"/>
    <s v="1090357689895567362"/>
    <s v="Tweet"/>
    <n v="0"/>
    <n v="0"/>
    <m/>
    <m/>
    <m/>
    <m/>
    <m/>
    <m/>
    <m/>
    <m/>
    <n v="1"/>
    <s v="4"/>
    <s v="4"/>
    <m/>
    <m/>
    <m/>
    <m/>
    <m/>
    <m/>
    <m/>
    <m/>
    <m/>
  </r>
  <r>
    <s v="mahibrihim"/>
    <s v="vfretty"/>
    <m/>
    <m/>
    <m/>
    <m/>
    <m/>
    <m/>
    <m/>
    <m/>
    <s v="No"/>
    <n v="39"/>
    <m/>
    <m/>
    <x v="0"/>
    <d v="2019-02-14T01:07:55.000"/>
    <s v="@rainvalladares_x000a__x000a_@EagleEyeMSD_x000a__x000a_@JesseGuttenberg_x000a__x000a_@nikta04_x000a__x000a_@heather__hart_x000a__x000a_@madieleall_x000a__x000a_@BrandonAbzug_x000a__x000a_@vfretty… https://t.co/lRTatBCzHd"/>
    <s v="https://twitter.com/i/web/status/1095852099215257601"/>
    <s v="twitter.com"/>
    <x v="1"/>
    <m/>
    <s v="http://pbs.twimg.com/profile_images/631867254401994752/5C99ApqG_normal.jpg"/>
    <x v="9"/>
    <s v="https://twitter.com/#!/mahibrihim/status/1095852099215257601"/>
    <m/>
    <m/>
    <s v="1095852099215257601"/>
    <m/>
    <b v="0"/>
    <n v="0"/>
    <s v="3786996743"/>
    <b v="0"/>
    <s v="und"/>
    <m/>
    <s v=""/>
    <b v="0"/>
    <n v="0"/>
    <s v=""/>
    <s v="Twitter Web Client"/>
    <b v="1"/>
    <s v="1095852099215257601"/>
    <s v="Tweet"/>
    <n v="0"/>
    <n v="0"/>
    <m/>
    <m/>
    <m/>
    <m/>
    <m/>
    <m/>
    <m/>
    <m/>
    <n v="1"/>
    <s v="6"/>
    <s v="6"/>
    <m/>
    <m/>
    <m/>
    <m/>
    <m/>
    <m/>
    <m/>
    <m/>
    <m/>
  </r>
  <r>
    <s v="tvinstructor"/>
    <s v="parklandtalk"/>
    <m/>
    <m/>
    <m/>
    <m/>
    <m/>
    <m/>
    <m/>
    <m/>
    <s v="No"/>
    <n v="47"/>
    <m/>
    <m/>
    <x v="0"/>
    <d v="2019-02-14T03:40:22.000"/>
    <s v="@BECONTV @wmsdtv @PrincipalMSD @EagleEyeMSD @msdclassof2019 @Msd_classof2018 @msdclassof2021 @ParklandTalk… https://t.co/5yBYmyoRlY"/>
    <s v="https://twitter.com/i/web/status/1095890466011258881"/>
    <s v="twitter.com"/>
    <x v="1"/>
    <m/>
    <s v="http://pbs.twimg.com/profile_images/964339839427637248/tFg3vxsD_normal.jpg"/>
    <x v="10"/>
    <s v="https://twitter.com/#!/tvinstructor/status/1095890466011258881"/>
    <m/>
    <m/>
    <s v="1095890466011258881"/>
    <s v="1095860137649205249"/>
    <b v="0"/>
    <n v="0"/>
    <s v="49992683"/>
    <b v="0"/>
    <s v="en"/>
    <m/>
    <s v=""/>
    <b v="0"/>
    <n v="0"/>
    <s v=""/>
    <s v="Twitter for iPhone"/>
    <b v="1"/>
    <s v="1095860137649205249"/>
    <s v="Tweet"/>
    <n v="0"/>
    <n v="0"/>
    <m/>
    <m/>
    <m/>
    <m/>
    <m/>
    <m/>
    <m/>
    <m/>
    <n v="1"/>
    <s v="5"/>
    <s v="5"/>
    <m/>
    <m/>
    <m/>
    <m/>
    <m/>
    <m/>
    <m/>
    <m/>
    <m/>
  </r>
  <r>
    <s v="wmsdtv"/>
    <s v="wmsdtv"/>
    <m/>
    <m/>
    <m/>
    <m/>
    <m/>
    <m/>
    <m/>
    <m/>
    <s v="No"/>
    <n v="52"/>
    <m/>
    <m/>
    <x v="1"/>
    <d v="2019-02-02T21:53:13.000"/>
    <s v="Please support WMSD-TV, MSDâ€™s TV Production Program, by sharing the link or donating. We are raising money to purchase computers, new equipment and send our crew to competitions!_x000a_https://t.co/fSNGLGS7E4"/>
    <s v="https://www.snap-raise.com/fundraisers/msd-tv-production-2018-19"/>
    <s v="snap-raise.com"/>
    <x v="1"/>
    <m/>
    <s v="http://pbs.twimg.com/profile_images/771076478587068416/qXJ0jHK2_normal.jpg"/>
    <x v="11"/>
    <s v="https://twitter.com/#!/wmsdtv/status/1091816836168060928"/>
    <m/>
    <m/>
    <s v="1091816836168060928"/>
    <m/>
    <b v="0"/>
    <n v="22"/>
    <s v=""/>
    <b v="0"/>
    <s v="en"/>
    <m/>
    <s v=""/>
    <b v="0"/>
    <n v="16"/>
    <s v=""/>
    <s v="Twitter for iPhone"/>
    <b v="0"/>
    <s v="1091816836168060928"/>
    <s v="Retweet"/>
    <n v="0"/>
    <n v="0"/>
    <m/>
    <m/>
    <m/>
    <m/>
    <m/>
    <m/>
    <m/>
    <m/>
    <n v="1"/>
    <s v="5"/>
    <s v="5"/>
    <n v="1"/>
    <n v="3.3333333333333335"/>
    <n v="0"/>
    <n v="0"/>
    <n v="0"/>
    <n v="0"/>
    <n v="29"/>
    <n v="96.66666666666667"/>
    <n v="30"/>
  </r>
  <r>
    <s v="eagleeyemsd"/>
    <s v="wmsdtv"/>
    <m/>
    <m/>
    <m/>
    <m/>
    <m/>
    <m/>
    <m/>
    <m/>
    <s v="No"/>
    <n v="53"/>
    <m/>
    <m/>
    <x v="0"/>
    <d v="2019-02-03T17:26:39.000"/>
    <s v="RT @wmsdtv: Please support WMSD-TV, MSDâ€™s TV Production Program, by sharing the link or donating. We are raising money to purchase computerâ€¦"/>
    <m/>
    <m/>
    <x v="1"/>
    <m/>
    <s v="http://pbs.twimg.com/profile_images/644337895164219392/u-_fRFTv_normal.jpg"/>
    <x v="12"/>
    <s v="https://twitter.com/#!/eagleeyemsd/status/1092112142042583040"/>
    <m/>
    <m/>
    <s v="1092112142042583040"/>
    <m/>
    <b v="0"/>
    <n v="0"/>
    <s v=""/>
    <b v="0"/>
    <s v="en"/>
    <m/>
    <s v=""/>
    <b v="0"/>
    <n v="16"/>
    <s v="1091816836168060928"/>
    <s v="Twitter for iPhone"/>
    <b v="0"/>
    <s v="1091816836168060928"/>
    <s v="Tweet"/>
    <n v="0"/>
    <n v="0"/>
    <m/>
    <m/>
    <m/>
    <m/>
    <m/>
    <m/>
    <m/>
    <m/>
    <n v="1"/>
    <s v="1"/>
    <s v="5"/>
    <n v="1"/>
    <n v="4.166666666666667"/>
    <n v="0"/>
    <n v="0"/>
    <n v="0"/>
    <n v="0"/>
    <n v="23"/>
    <n v="95.83333333333333"/>
    <n v="24"/>
  </r>
  <r>
    <s v="dbhspathfinder"/>
    <s v="davidhogg111"/>
    <m/>
    <m/>
    <m/>
    <m/>
    <m/>
    <m/>
    <m/>
    <m/>
    <s v="No"/>
    <n v="57"/>
    <m/>
    <m/>
    <x v="0"/>
    <d v="2019-02-12T12:08:00.000"/>
    <s v="An #American #Author and #Student who survived the @EagleEyeMSD shooting last #ValentinesDay @davidhogg111 tells us… https://t.co/HKPxIxrM3d"/>
    <s v="https://twitter.com/i/web/status/1095293440039047168"/>
    <s v="twitter.com"/>
    <x v="3"/>
    <m/>
    <s v="http://pbs.twimg.com/profile_images/616242583241682944/PMgn-PGA_normal.jpg"/>
    <x v="13"/>
    <s v="https://twitter.com/#!/dbhspathfinder/status/1095293440039047168"/>
    <m/>
    <m/>
    <s v="1095293440039047168"/>
    <m/>
    <b v="0"/>
    <n v="0"/>
    <s v=""/>
    <b v="0"/>
    <s v="en"/>
    <m/>
    <s v=""/>
    <b v="0"/>
    <n v="0"/>
    <s v=""/>
    <s v="TweetDeck"/>
    <b v="1"/>
    <s v="1095293440039047168"/>
    <s v="Tweet"/>
    <n v="0"/>
    <n v="0"/>
    <m/>
    <m/>
    <m/>
    <m/>
    <m/>
    <m/>
    <m/>
    <m/>
    <n v="1"/>
    <s v="1"/>
    <s v="1"/>
    <n v="0"/>
    <n v="0"/>
    <n v="0"/>
    <n v="0"/>
    <n v="0"/>
    <n v="0"/>
    <n v="15"/>
    <n v="100"/>
    <n v="15"/>
  </r>
  <r>
    <s v="curtisnewtin9"/>
    <s v="eagleeyemsd"/>
    <m/>
    <m/>
    <m/>
    <m/>
    <m/>
    <m/>
    <m/>
    <m/>
    <s v="No"/>
    <n v="58"/>
    <m/>
    <m/>
    <x v="0"/>
    <d v="2019-02-14T12:15:43.000"/>
    <s v="RT @DBHSpathfinder: One year ago today we are reminded of the @EagleEyeMSD tragedy that happened on #ValentinesDay. As our #ThoughtOfTheDay…"/>
    <m/>
    <m/>
    <x v="4"/>
    <m/>
    <s v="http://pbs.twimg.com/profile_images/1092983237167714304/j7b37NIF_normal.jpg"/>
    <x v="14"/>
    <s v="https://twitter.com/#!/curtisnewtin9/status/1096020156386603008"/>
    <m/>
    <m/>
    <s v="1096020156386603008"/>
    <m/>
    <b v="0"/>
    <n v="0"/>
    <s v=""/>
    <b v="0"/>
    <s v="en"/>
    <m/>
    <s v=""/>
    <b v="0"/>
    <n v="0"/>
    <s v="1096017209456029696"/>
    <s v="Twitter Web Client"/>
    <b v="0"/>
    <s v="1096017209456029696"/>
    <s v="Tweet"/>
    <n v="0"/>
    <n v="0"/>
    <m/>
    <m/>
    <m/>
    <m/>
    <m/>
    <m/>
    <m/>
    <m/>
    <n v="1"/>
    <s v="1"/>
    <s v="1"/>
    <m/>
    <m/>
    <m/>
    <m/>
    <m/>
    <m/>
    <m/>
    <m/>
    <m/>
  </r>
  <r>
    <s v="barryparksjr"/>
    <s v="tampaprep"/>
    <m/>
    <m/>
    <m/>
    <m/>
    <m/>
    <m/>
    <m/>
    <m/>
    <s v="No"/>
    <n v="60"/>
    <m/>
    <m/>
    <x v="0"/>
    <d v="2019-02-14T12:36:34.000"/>
    <s v="RT @TPPlummer: Prep Nation!  @TampaPrep today we remember Marjory Stoneman Douglas High School, their loss, their pain. We celebrate and su…"/>
    <m/>
    <m/>
    <x v="1"/>
    <m/>
    <s v="http://pbs.twimg.com/profile_images/779718259738288128/6McL8UTk_normal.jpg"/>
    <x v="15"/>
    <s v="https://twitter.com/#!/barryparksjr/status/1096025406405255168"/>
    <m/>
    <m/>
    <s v="1096025406405255168"/>
    <m/>
    <b v="0"/>
    <n v="0"/>
    <s v=""/>
    <b v="0"/>
    <s v="en"/>
    <m/>
    <s v=""/>
    <b v="0"/>
    <n v="5"/>
    <s v="1096022480144265216"/>
    <s v="Twitter for iPhone"/>
    <b v="0"/>
    <s v="1096022480144265216"/>
    <s v="Tweet"/>
    <n v="0"/>
    <n v="0"/>
    <m/>
    <m/>
    <m/>
    <m/>
    <m/>
    <m/>
    <m/>
    <m/>
    <n v="1"/>
    <s v="7"/>
    <s v="7"/>
    <m/>
    <m/>
    <m/>
    <m/>
    <m/>
    <m/>
    <m/>
    <m/>
    <m/>
  </r>
  <r>
    <s v="dbhspathfinder"/>
    <s v="eagleeyemsd"/>
    <m/>
    <m/>
    <m/>
    <m/>
    <m/>
    <m/>
    <m/>
    <m/>
    <s v="No"/>
    <n v="63"/>
    <m/>
    <m/>
    <x v="0"/>
    <d v="2019-02-13T12:04:00.000"/>
    <s v="An #American #Author and #Student who survived the @EagleEyeMSD shooting on #ValentinesDay &amp;amp; afterward became a gun… https://t.co/xzX3Dk6ylV"/>
    <s v="https://twitter.com/i/web/status/1095654822181666816"/>
    <s v="twitter.com"/>
    <x v="3"/>
    <m/>
    <s v="http://pbs.twimg.com/profile_images/616242583241682944/PMgn-PGA_normal.jpg"/>
    <x v="16"/>
    <s v="https://twitter.com/#!/dbhspathfinder/status/1095654822181666816"/>
    <m/>
    <m/>
    <s v="1095654822181666816"/>
    <m/>
    <b v="0"/>
    <n v="0"/>
    <s v=""/>
    <b v="0"/>
    <s v="en"/>
    <m/>
    <s v=""/>
    <b v="0"/>
    <n v="0"/>
    <s v=""/>
    <s v="TweetDeck"/>
    <b v="1"/>
    <s v="1095654822181666816"/>
    <s v="Tweet"/>
    <n v="0"/>
    <n v="0"/>
    <m/>
    <m/>
    <m/>
    <m/>
    <m/>
    <m/>
    <m/>
    <m/>
    <n v="3"/>
    <s v="1"/>
    <s v="1"/>
    <n v="0"/>
    <n v="0"/>
    <n v="0"/>
    <n v="0"/>
    <n v="0"/>
    <n v="0"/>
    <n v="17"/>
    <n v="100"/>
    <n v="17"/>
  </r>
  <r>
    <s v="dbhspathfinder"/>
    <s v="eagleeyemsd"/>
    <m/>
    <m/>
    <m/>
    <m/>
    <m/>
    <m/>
    <m/>
    <m/>
    <s v="No"/>
    <n v="64"/>
    <m/>
    <m/>
    <x v="0"/>
    <d v="2019-02-14T12:04:00.000"/>
    <s v="One year ago today we are reminded of the @EagleEyeMSD tragedy that happened on #ValentinesDay. As our… https://t.co/oSziufJMy0"/>
    <s v="https://twitter.com/i/web/status/1096017209456029696"/>
    <s v="twitter.com"/>
    <x v="5"/>
    <m/>
    <s v="http://pbs.twimg.com/profile_images/616242583241682944/PMgn-PGA_normal.jpg"/>
    <x v="17"/>
    <s v="https://twitter.com/#!/dbhspathfinder/status/1096017209456029696"/>
    <m/>
    <m/>
    <s v="1096017209456029696"/>
    <m/>
    <b v="0"/>
    <n v="0"/>
    <s v=""/>
    <b v="0"/>
    <s v="en"/>
    <m/>
    <s v=""/>
    <b v="0"/>
    <n v="0"/>
    <s v=""/>
    <s v="TweetDeck"/>
    <b v="1"/>
    <s v="1096017209456029696"/>
    <s v="Tweet"/>
    <n v="0"/>
    <n v="0"/>
    <m/>
    <m/>
    <m/>
    <m/>
    <m/>
    <m/>
    <m/>
    <m/>
    <n v="3"/>
    <s v="1"/>
    <s v="1"/>
    <n v="0"/>
    <n v="0"/>
    <n v="1"/>
    <n v="5.882352941176471"/>
    <n v="0"/>
    <n v="0"/>
    <n v="16"/>
    <n v="94.11764705882354"/>
    <n v="17"/>
  </r>
  <r>
    <s v="st4y_cr3sp0"/>
    <s v="dbhspathfinder"/>
    <m/>
    <m/>
    <m/>
    <m/>
    <m/>
    <m/>
    <m/>
    <m/>
    <s v="No"/>
    <n v="65"/>
    <m/>
    <m/>
    <x v="0"/>
    <d v="2019-02-14T12:59:31.000"/>
    <s v="RT @DBHSpathfinder: One year ago today we are reminded of the @EagleEyeMSD tragedy that happened on #ValentinesDay. As our #ThoughtOfTheDay…"/>
    <m/>
    <m/>
    <x v="4"/>
    <m/>
    <s v="http://pbs.twimg.com/profile_images/950041760977309697/2A9fT8eQ_normal.jpg"/>
    <x v="18"/>
    <s v="https://twitter.com/#!/st4y_cr3sp0/status/1096031181353701381"/>
    <m/>
    <m/>
    <s v="1096031181353701381"/>
    <m/>
    <b v="0"/>
    <n v="0"/>
    <s v=""/>
    <b v="0"/>
    <s v="en"/>
    <m/>
    <s v=""/>
    <b v="0"/>
    <n v="4"/>
    <s v="1096017209456029696"/>
    <s v="Twitter for iPhone"/>
    <b v="0"/>
    <s v="1096017209456029696"/>
    <s v="Tweet"/>
    <n v="0"/>
    <n v="0"/>
    <m/>
    <m/>
    <m/>
    <m/>
    <m/>
    <m/>
    <m/>
    <m/>
    <n v="1"/>
    <s v="1"/>
    <s v="1"/>
    <m/>
    <m/>
    <m/>
    <m/>
    <m/>
    <m/>
    <m/>
    <m/>
    <m/>
  </r>
  <r>
    <s v="wksu"/>
    <s v="eagleeyemsd"/>
    <m/>
    <m/>
    <m/>
    <m/>
    <m/>
    <m/>
    <m/>
    <m/>
    <s v="No"/>
    <n v="67"/>
    <m/>
    <m/>
    <x v="0"/>
    <d v="2019-02-14T13:24:40.000"/>
    <s v="A story from last year about Parkland's student journalists @EagleEyeMSD: _x000a__x000a_&quot;There are hundreds of questions poppin… https://t.co/qf7eJDv69w"/>
    <s v="https://twitter.com/i/web/status/1096037508461326336"/>
    <s v="twitter.com"/>
    <x v="1"/>
    <m/>
    <s v="http://pbs.twimg.com/profile_images/1093261487907504141/-TOIL8wz_normal.jpg"/>
    <x v="19"/>
    <s v="https://twitter.com/#!/wksu/status/1096037508461326336"/>
    <m/>
    <m/>
    <s v="1096037508461326336"/>
    <s v="1096017319657127936"/>
    <b v="0"/>
    <n v="0"/>
    <s v="17071331"/>
    <b v="0"/>
    <s v="en"/>
    <m/>
    <s v=""/>
    <b v="0"/>
    <n v="0"/>
    <s v=""/>
    <s v="Twitter Web Client"/>
    <b v="1"/>
    <s v="1096017319657127936"/>
    <s v="Tweet"/>
    <n v="0"/>
    <n v="0"/>
    <m/>
    <m/>
    <m/>
    <m/>
    <m/>
    <m/>
    <m/>
    <m/>
    <n v="2"/>
    <s v="1"/>
    <s v="1"/>
    <n v="0"/>
    <n v="0"/>
    <n v="0"/>
    <n v="0"/>
    <n v="0"/>
    <n v="0"/>
    <n v="16"/>
    <n v="100"/>
    <n v="16"/>
  </r>
  <r>
    <s v="wksu"/>
    <s v="eagleeyemsd"/>
    <m/>
    <m/>
    <m/>
    <m/>
    <m/>
    <m/>
    <m/>
    <m/>
    <s v="No"/>
    <n v="68"/>
    <m/>
    <m/>
    <x v="0"/>
    <d v="2019-02-14T13:25:18.000"/>
    <s v="A story from last year about Parkland's student journalists @EagleEyeMSD: _x000a__x000a_&quot;There are hundreds of questions poppin… https://t.co/tiqZJ3z0si"/>
    <s v="https://twitter.com/i/web/status/1096037670269190144"/>
    <s v="twitter.com"/>
    <x v="1"/>
    <m/>
    <s v="http://pbs.twimg.com/profile_images/1093261487907504141/-TOIL8wz_normal.jpg"/>
    <x v="20"/>
    <s v="https://twitter.com/#!/wksu/status/1096037670269190144"/>
    <m/>
    <m/>
    <s v="1096037670269190144"/>
    <s v="1096017319657127936"/>
    <b v="0"/>
    <n v="0"/>
    <s v="17071331"/>
    <b v="0"/>
    <s v="en"/>
    <m/>
    <s v=""/>
    <b v="0"/>
    <n v="0"/>
    <s v=""/>
    <s v="Twitter Web Client"/>
    <b v="1"/>
    <s v="1096017319657127936"/>
    <s v="Tweet"/>
    <n v="0"/>
    <n v="0"/>
    <m/>
    <m/>
    <m/>
    <m/>
    <m/>
    <m/>
    <m/>
    <m/>
    <n v="2"/>
    <s v="1"/>
    <s v="1"/>
    <n v="0"/>
    <n v="0"/>
    <n v="0"/>
    <n v="0"/>
    <n v="0"/>
    <n v="0"/>
    <n v="16"/>
    <n v="100"/>
    <n v="16"/>
  </r>
  <r>
    <s v="mayormaier"/>
    <s v="eagleeyemsd"/>
    <m/>
    <m/>
    <m/>
    <m/>
    <m/>
    <m/>
    <m/>
    <m/>
    <s v="No"/>
    <n v="69"/>
    <m/>
    <m/>
    <x v="0"/>
    <d v="2019-02-14T13:38:50.000"/>
    <s v="RT @EastsideOnline: Today and everyday, Eastside stands with @EagleEyeMSD. #MSDStrong"/>
    <m/>
    <m/>
    <x v="6"/>
    <m/>
    <s v="http://pbs.twimg.com/profile_images/1044249639447396352/WYwc7SQ9_normal.jpg"/>
    <x v="21"/>
    <s v="https://twitter.com/#!/mayormaier/status/1096041077008674817"/>
    <m/>
    <m/>
    <s v="1096041077008674817"/>
    <m/>
    <b v="0"/>
    <n v="0"/>
    <s v=""/>
    <b v="0"/>
    <s v="en"/>
    <m/>
    <s v=""/>
    <b v="0"/>
    <n v="0"/>
    <s v="1096039219691167745"/>
    <s v="Twitter for iPad"/>
    <b v="0"/>
    <s v="1096039219691167745"/>
    <s v="Tweet"/>
    <n v="0"/>
    <n v="0"/>
    <m/>
    <m/>
    <m/>
    <m/>
    <m/>
    <m/>
    <m/>
    <m/>
    <n v="1"/>
    <s v="1"/>
    <s v="1"/>
    <m/>
    <m/>
    <m/>
    <m/>
    <m/>
    <m/>
    <m/>
    <m/>
    <m/>
  </r>
  <r>
    <s v="mcicha1"/>
    <s v="eagleeyemsd"/>
    <m/>
    <m/>
    <m/>
    <m/>
    <m/>
    <m/>
    <m/>
    <m/>
    <s v="No"/>
    <n v="71"/>
    <m/>
    <m/>
    <x v="0"/>
    <d v="2019-02-14T14:45:03.000"/>
    <s v="RT @EastsideOnline: Today and everyday, Eastside stands with @EagleEyeMSD. #MSDStrong"/>
    <m/>
    <m/>
    <x v="6"/>
    <m/>
    <s v="http://pbs.twimg.com/profile_images/1000212163171151872/KFeQpkEx_normal.jpg"/>
    <x v="22"/>
    <s v="https://twitter.com/#!/mcicha1/status/1096057741020446721"/>
    <m/>
    <m/>
    <s v="1096057741020446721"/>
    <m/>
    <b v="0"/>
    <n v="0"/>
    <s v=""/>
    <b v="0"/>
    <s v="en"/>
    <m/>
    <s v=""/>
    <b v="0"/>
    <n v="4"/>
    <s v="1096039219691167745"/>
    <s v="Twitter for iPhone"/>
    <b v="0"/>
    <s v="1096039219691167745"/>
    <s v="Tweet"/>
    <n v="0"/>
    <n v="0"/>
    <m/>
    <m/>
    <m/>
    <m/>
    <m/>
    <m/>
    <m/>
    <m/>
    <n v="1"/>
    <s v="1"/>
    <s v="1"/>
    <m/>
    <m/>
    <m/>
    <m/>
    <m/>
    <m/>
    <m/>
    <m/>
    <m/>
  </r>
  <r>
    <s v="seksi"/>
    <s v="eagleeyemsd"/>
    <m/>
    <m/>
    <m/>
    <m/>
    <m/>
    <m/>
    <m/>
    <m/>
    <s v="No"/>
    <n v="73"/>
    <m/>
    <m/>
    <x v="0"/>
    <d v="2019-02-14T14:59:26.000"/>
    <s v="RT @loisbeckett: What is it like now to be a student at Marjory Stoneman Douglas? Powerful journalism from @EagleEyeMSD, Parkland's student…"/>
    <m/>
    <m/>
    <x v="1"/>
    <m/>
    <s v="http://pbs.twimg.com/profile_images/1092803009325813771/HvCW0DXH_normal.jpg"/>
    <x v="23"/>
    <s v="https://twitter.com/#!/seksi/status/1096061358880092160"/>
    <m/>
    <m/>
    <s v="1096061358880092160"/>
    <m/>
    <b v="0"/>
    <n v="0"/>
    <s v=""/>
    <b v="0"/>
    <s v="en"/>
    <m/>
    <s v=""/>
    <b v="0"/>
    <n v="0"/>
    <s v="1096060269522898945"/>
    <s v="Twitter Web App"/>
    <b v="0"/>
    <s v="1096060269522898945"/>
    <s v="Tweet"/>
    <n v="0"/>
    <n v="0"/>
    <m/>
    <m/>
    <m/>
    <m/>
    <m/>
    <m/>
    <m/>
    <m/>
    <n v="1"/>
    <s v="1"/>
    <s v="1"/>
    <m/>
    <m/>
    <m/>
    <m/>
    <m/>
    <m/>
    <m/>
    <m/>
    <m/>
  </r>
  <r>
    <s v="nicole_soojung"/>
    <s v="eagleeyemsd"/>
    <m/>
    <m/>
    <m/>
    <m/>
    <m/>
    <m/>
    <m/>
    <m/>
    <s v="No"/>
    <n v="75"/>
    <m/>
    <m/>
    <x v="0"/>
    <d v="2019-02-14T14:59:28.000"/>
    <s v="RT @loisbeckett: What is it like now to be a student at Marjory Stoneman Douglas? Powerful journalism from @EagleEyeMSD, Parkland's student…"/>
    <m/>
    <m/>
    <x v="1"/>
    <m/>
    <s v="http://pbs.twimg.com/profile_images/1081081825555107840/wHza8u6b_normal.jpg"/>
    <x v="24"/>
    <s v="https://twitter.com/#!/nicole_soojung/status/1096061366203490304"/>
    <m/>
    <m/>
    <s v="1096061366203490304"/>
    <m/>
    <b v="0"/>
    <n v="0"/>
    <s v=""/>
    <b v="0"/>
    <s v="en"/>
    <m/>
    <s v=""/>
    <b v="0"/>
    <n v="0"/>
    <s v="1096060269522898945"/>
    <s v="Twitter for Android"/>
    <b v="0"/>
    <s v="1096060269522898945"/>
    <s v="Tweet"/>
    <n v="0"/>
    <n v="0"/>
    <m/>
    <m/>
    <m/>
    <m/>
    <m/>
    <m/>
    <m/>
    <m/>
    <n v="1"/>
    <s v="1"/>
    <s v="1"/>
    <m/>
    <m/>
    <m/>
    <m/>
    <m/>
    <m/>
    <m/>
    <m/>
    <m/>
  </r>
  <r>
    <s v="gracelangtonn"/>
    <s v="tampaprep"/>
    <m/>
    <m/>
    <m/>
    <m/>
    <m/>
    <m/>
    <m/>
    <m/>
    <s v="No"/>
    <n v="77"/>
    <m/>
    <m/>
    <x v="0"/>
    <d v="2019-02-14T15:02:07.000"/>
    <s v="RT @TPPlummer: Prep Nation!  @TampaPrep today we remember Marjory Stoneman Douglas High School, their loss, their pain. We celebrate and su…"/>
    <m/>
    <m/>
    <x v="1"/>
    <m/>
    <s v="http://pbs.twimg.com/profile_images/1081747484253265920/TcCPq-Hl_normal.jpg"/>
    <x v="25"/>
    <s v="https://twitter.com/#!/gracelangtonn/status/1096062033240489990"/>
    <m/>
    <m/>
    <s v="1096062033240489990"/>
    <m/>
    <b v="0"/>
    <n v="0"/>
    <s v=""/>
    <b v="0"/>
    <s v="en"/>
    <m/>
    <s v=""/>
    <b v="0"/>
    <n v="5"/>
    <s v="1096022480144265216"/>
    <s v="Twitter for iPad"/>
    <b v="0"/>
    <s v="1096022480144265216"/>
    <s v="Tweet"/>
    <n v="0"/>
    <n v="0"/>
    <m/>
    <m/>
    <m/>
    <m/>
    <m/>
    <m/>
    <m/>
    <m/>
    <n v="1"/>
    <s v="7"/>
    <s v="7"/>
    <m/>
    <m/>
    <m/>
    <m/>
    <m/>
    <m/>
    <m/>
    <m/>
    <m/>
  </r>
  <r>
    <s v="nadegegreen"/>
    <s v="eagleeyemsd"/>
    <m/>
    <m/>
    <m/>
    <m/>
    <m/>
    <m/>
    <m/>
    <m/>
    <s v="No"/>
    <n v="79"/>
    <m/>
    <m/>
    <x v="0"/>
    <d v="2019-02-14T15:02:57.000"/>
    <s v="RT @loisbeckett: What is it like now to be a student at Marjory Stoneman Douglas? Powerful journalism from @EagleEyeMSD, Parkland's student…"/>
    <m/>
    <m/>
    <x v="1"/>
    <m/>
    <s v="http://pbs.twimg.com/profile_images/1003936288133865477/cPMhCjAT_normal.jpg"/>
    <x v="26"/>
    <s v="https://twitter.com/#!/nadegegreen/status/1096062244108918784"/>
    <m/>
    <m/>
    <s v="1096062244108918784"/>
    <m/>
    <b v="0"/>
    <n v="0"/>
    <s v=""/>
    <b v="0"/>
    <s v="en"/>
    <m/>
    <s v=""/>
    <b v="0"/>
    <n v="0"/>
    <s v="1096060269522898945"/>
    <s v="Twitter Web Client"/>
    <b v="0"/>
    <s v="1096060269522898945"/>
    <s v="Tweet"/>
    <n v="0"/>
    <n v="0"/>
    <m/>
    <m/>
    <m/>
    <m/>
    <m/>
    <m/>
    <m/>
    <m/>
    <n v="1"/>
    <s v="1"/>
    <s v="1"/>
    <m/>
    <m/>
    <m/>
    <m/>
    <m/>
    <m/>
    <m/>
    <m/>
    <m/>
  </r>
  <r>
    <s v="admccourt"/>
    <s v="eagleeyemsd"/>
    <m/>
    <m/>
    <m/>
    <m/>
    <m/>
    <m/>
    <m/>
    <m/>
    <s v="No"/>
    <n v="81"/>
    <m/>
    <m/>
    <x v="0"/>
    <d v="2019-02-14T15:04:06.000"/>
    <s v="RT @loisbeckett: What is it like now to be a student at Marjory Stoneman Douglas? Powerful journalism from @EagleEyeMSD, Parkland's student…"/>
    <m/>
    <m/>
    <x v="1"/>
    <m/>
    <s v="http://pbs.twimg.com/profile_images/971171236821721089/O6ilUh2s_normal.jpg"/>
    <x v="27"/>
    <s v="https://twitter.com/#!/admccourt/status/1096062534271016961"/>
    <m/>
    <m/>
    <s v="1096062534271016961"/>
    <m/>
    <b v="0"/>
    <n v="0"/>
    <s v=""/>
    <b v="0"/>
    <s v="en"/>
    <m/>
    <s v=""/>
    <b v="0"/>
    <n v="0"/>
    <s v="1096060269522898945"/>
    <s v="TweetDeck"/>
    <b v="0"/>
    <s v="1096060269522898945"/>
    <s v="Tweet"/>
    <n v="0"/>
    <n v="0"/>
    <m/>
    <m/>
    <m/>
    <m/>
    <m/>
    <m/>
    <m/>
    <m/>
    <n v="1"/>
    <s v="1"/>
    <s v="1"/>
    <m/>
    <m/>
    <m/>
    <m/>
    <m/>
    <m/>
    <m/>
    <m/>
    <m/>
  </r>
  <r>
    <s v="danielleiat"/>
    <s v="eagleeyemsd"/>
    <m/>
    <m/>
    <m/>
    <m/>
    <m/>
    <m/>
    <m/>
    <m/>
    <s v="No"/>
    <n v="83"/>
    <m/>
    <m/>
    <x v="0"/>
    <d v="2019-02-14T15:06:06.000"/>
    <s v="RT @loisbeckett: What is it like now to be a student at Marjory Stoneman Douglas? Powerful journalism from @EagleEyeMSD, Parkland's student…"/>
    <m/>
    <m/>
    <x v="1"/>
    <m/>
    <s v="http://pbs.twimg.com/profile_images/1077951175734059009/oPiqObGt_normal.jpg"/>
    <x v="28"/>
    <s v="https://twitter.com/#!/danielleiat/status/1096063037423931392"/>
    <m/>
    <m/>
    <s v="1096063037423931392"/>
    <m/>
    <b v="0"/>
    <n v="0"/>
    <s v=""/>
    <b v="0"/>
    <s v="en"/>
    <m/>
    <s v=""/>
    <b v="0"/>
    <n v="0"/>
    <s v="1096060269522898945"/>
    <s v="Twitter for iPhone"/>
    <b v="0"/>
    <s v="1096060269522898945"/>
    <s v="Tweet"/>
    <n v="0"/>
    <n v="0"/>
    <m/>
    <m/>
    <m/>
    <m/>
    <m/>
    <m/>
    <m/>
    <m/>
    <n v="1"/>
    <s v="1"/>
    <s v="1"/>
    <m/>
    <m/>
    <m/>
    <m/>
    <m/>
    <m/>
    <m/>
    <m/>
    <m/>
  </r>
  <r>
    <s v="faziarizvi"/>
    <s v="eagleeyemsd"/>
    <m/>
    <m/>
    <m/>
    <m/>
    <m/>
    <m/>
    <m/>
    <m/>
    <s v="No"/>
    <n v="85"/>
    <m/>
    <m/>
    <x v="0"/>
    <d v="2019-02-14T15:06:51.000"/>
    <s v="RT @loisbeckett: What is it like now to be a student at Marjory Stoneman Douglas? Powerful journalism from @EagleEyeMSD, Parkland's student…"/>
    <m/>
    <m/>
    <x v="1"/>
    <m/>
    <s v="http://pbs.twimg.com/profile_images/537347315590119425/qCRk2e7M_normal.jpeg"/>
    <x v="29"/>
    <s v="https://twitter.com/#!/faziarizvi/status/1096063224259272707"/>
    <m/>
    <m/>
    <s v="1096063224259272707"/>
    <m/>
    <b v="0"/>
    <n v="0"/>
    <s v=""/>
    <b v="0"/>
    <s v="en"/>
    <m/>
    <s v=""/>
    <b v="0"/>
    <n v="0"/>
    <s v="1096060269522898945"/>
    <s v="Tweetbot for iΟS"/>
    <b v="0"/>
    <s v="1096060269522898945"/>
    <s v="Tweet"/>
    <n v="0"/>
    <n v="0"/>
    <m/>
    <m/>
    <m/>
    <m/>
    <m/>
    <m/>
    <m/>
    <m/>
    <n v="1"/>
    <s v="1"/>
    <s v="1"/>
    <m/>
    <m/>
    <m/>
    <m/>
    <m/>
    <m/>
    <m/>
    <m/>
    <m/>
  </r>
  <r>
    <s v="seanmeredith"/>
    <s v="loisbeckett"/>
    <m/>
    <m/>
    <m/>
    <m/>
    <m/>
    <m/>
    <m/>
    <m/>
    <s v="No"/>
    <n v="87"/>
    <m/>
    <m/>
    <x v="0"/>
    <d v="2019-02-14T15:11:01.000"/>
    <s v="RT @loisbeckett: In Parkland, there are &quot;code red&quot; drills each month, painted icons marking &quot;hard corners&quot; out of the line of sight of a sh…"/>
    <m/>
    <m/>
    <x v="1"/>
    <m/>
    <s v="http://pbs.twimg.com/profile_images/1024701390499786753/FsOeAoZx_normal.jpg"/>
    <x v="30"/>
    <s v="https://twitter.com/#!/seanmeredith/status/1096064274202386433"/>
    <m/>
    <m/>
    <s v="1096064274202386433"/>
    <m/>
    <b v="0"/>
    <n v="0"/>
    <s v=""/>
    <b v="0"/>
    <s v="en"/>
    <m/>
    <s v=""/>
    <b v="0"/>
    <n v="7"/>
    <s v="1096062964325478405"/>
    <s v="Twitter for iPhone"/>
    <b v="0"/>
    <s v="1096062964325478405"/>
    <s v="Tweet"/>
    <n v="0"/>
    <n v="0"/>
    <m/>
    <m/>
    <m/>
    <m/>
    <m/>
    <m/>
    <m/>
    <m/>
    <n v="1"/>
    <s v="1"/>
    <s v="1"/>
    <n v="0"/>
    <n v="0"/>
    <n v="1"/>
    <n v="4"/>
    <n v="0"/>
    <n v="0"/>
    <n v="24"/>
    <n v="96"/>
    <n v="25"/>
  </r>
  <r>
    <s v="donbytheriver"/>
    <s v="loisbeckett"/>
    <m/>
    <m/>
    <m/>
    <m/>
    <m/>
    <m/>
    <m/>
    <m/>
    <s v="No"/>
    <n v="88"/>
    <m/>
    <m/>
    <x v="0"/>
    <d v="2019-02-14T15:12:31.000"/>
    <s v="RT @loisbeckett: In Parkland, there are &quot;code red&quot; drills each month, painted icons marking &quot;hard corners&quot; out of the line of sight of a sh…"/>
    <m/>
    <m/>
    <x v="1"/>
    <m/>
    <s v="http://pbs.twimg.com/profile_images/810232022492991489/yVA11aNH_normal.jpg"/>
    <x v="31"/>
    <s v="https://twitter.com/#!/donbytheriver/status/1096064651979341824"/>
    <m/>
    <m/>
    <s v="1096064651979341824"/>
    <m/>
    <b v="0"/>
    <n v="0"/>
    <s v=""/>
    <b v="0"/>
    <s v="en"/>
    <m/>
    <s v=""/>
    <b v="0"/>
    <n v="7"/>
    <s v="1096062964325478405"/>
    <s v="TweetCaster for Android"/>
    <b v="0"/>
    <s v="1096062964325478405"/>
    <s v="Tweet"/>
    <n v="0"/>
    <n v="0"/>
    <m/>
    <m/>
    <m/>
    <m/>
    <m/>
    <m/>
    <m/>
    <m/>
    <n v="1"/>
    <s v="1"/>
    <s v="1"/>
    <n v="0"/>
    <n v="0"/>
    <n v="1"/>
    <n v="4"/>
    <n v="0"/>
    <n v="0"/>
    <n v="24"/>
    <n v="96"/>
    <n v="25"/>
  </r>
  <r>
    <s v="masumaahuja"/>
    <s v="loisbeckett"/>
    <m/>
    <m/>
    <m/>
    <m/>
    <m/>
    <m/>
    <m/>
    <m/>
    <s v="No"/>
    <n v="89"/>
    <m/>
    <m/>
    <x v="0"/>
    <d v="2019-02-14T15:14:40.000"/>
    <s v="RT @loisbeckett: In Parkland, there are &quot;code red&quot; drills each month, painted icons marking &quot;hard corners&quot; out of the line of sight of a sh…"/>
    <m/>
    <m/>
    <x v="1"/>
    <m/>
    <s v="http://pbs.twimg.com/profile_images/877288932899254275/1l1dABve_normal.jpg"/>
    <x v="32"/>
    <s v="https://twitter.com/#!/masumaahuja/status/1096065194516717570"/>
    <m/>
    <m/>
    <s v="1096065194516717570"/>
    <m/>
    <b v="0"/>
    <n v="0"/>
    <s v=""/>
    <b v="0"/>
    <s v="en"/>
    <m/>
    <s v=""/>
    <b v="0"/>
    <n v="7"/>
    <s v="1096062964325478405"/>
    <s v="Twitter for iPhone"/>
    <b v="0"/>
    <s v="1096062964325478405"/>
    <s v="Tweet"/>
    <n v="0"/>
    <n v="0"/>
    <m/>
    <m/>
    <m/>
    <m/>
    <m/>
    <m/>
    <m/>
    <m/>
    <n v="1"/>
    <s v="1"/>
    <s v="1"/>
    <n v="0"/>
    <n v="0"/>
    <n v="1"/>
    <n v="4"/>
    <n v="0"/>
    <n v="0"/>
    <n v="24"/>
    <n v="96"/>
    <n v="25"/>
  </r>
  <r>
    <s v="suegreenwood"/>
    <s v="loisbeckett"/>
    <m/>
    <m/>
    <m/>
    <m/>
    <m/>
    <m/>
    <m/>
    <m/>
    <s v="No"/>
    <n v="90"/>
    <m/>
    <m/>
    <x v="0"/>
    <d v="2019-02-14T15:16:57.000"/>
    <s v="RT @loisbeckett: In Parkland, there are &quot;code red&quot; drills each month, painted icons marking &quot;hard corners&quot; out of the line of sight of a sh…"/>
    <m/>
    <m/>
    <x v="1"/>
    <m/>
    <s v="http://pbs.twimg.com/profile_images/1064634143034785792/Yuk1vI9e_normal.jpg"/>
    <x v="33"/>
    <s v="https://twitter.com/#!/suegreenwood/status/1096065765751603201"/>
    <m/>
    <m/>
    <s v="1096065765751603201"/>
    <m/>
    <b v="0"/>
    <n v="0"/>
    <s v=""/>
    <b v="0"/>
    <s v="en"/>
    <m/>
    <s v=""/>
    <b v="0"/>
    <n v="7"/>
    <s v="1096062964325478405"/>
    <s v="Twitter for iPhone"/>
    <b v="0"/>
    <s v="1096062964325478405"/>
    <s v="Tweet"/>
    <n v="0"/>
    <n v="0"/>
    <m/>
    <m/>
    <m/>
    <m/>
    <m/>
    <m/>
    <m/>
    <m/>
    <n v="1"/>
    <s v="1"/>
    <s v="1"/>
    <n v="0"/>
    <n v="0"/>
    <n v="1"/>
    <n v="4"/>
    <n v="0"/>
    <n v="0"/>
    <n v="24"/>
    <n v="96"/>
    <n v="25"/>
  </r>
  <r>
    <s v="mountairmedia"/>
    <s v="eagleeyemsd"/>
    <m/>
    <m/>
    <m/>
    <m/>
    <m/>
    <m/>
    <m/>
    <m/>
    <s v="No"/>
    <n v="91"/>
    <m/>
    <m/>
    <x v="0"/>
    <d v="2019-02-14T14:57:15.000"/>
    <s v="RT @loisbeckett: What is it like now to be a student at Marjory Stoneman Douglas? Powerful journalism from @EagleEyeMSD, Parkland's student…"/>
    <m/>
    <m/>
    <x v="1"/>
    <m/>
    <s v="http://pbs.twimg.com/profile_images/1006104551676575744/HSx9hkoT_normal.jpg"/>
    <x v="34"/>
    <s v="https://twitter.com/#!/mountairmedia/status/1096060810940608512"/>
    <m/>
    <m/>
    <s v="1096060810940608512"/>
    <m/>
    <b v="0"/>
    <n v="0"/>
    <s v=""/>
    <b v="0"/>
    <s v="en"/>
    <m/>
    <s v=""/>
    <b v="0"/>
    <n v="17"/>
    <s v="1096060269522898945"/>
    <s v="Twitter for iPhone"/>
    <b v="0"/>
    <s v="1096060269522898945"/>
    <s v="Tweet"/>
    <n v="0"/>
    <n v="0"/>
    <m/>
    <m/>
    <m/>
    <m/>
    <m/>
    <m/>
    <m/>
    <m/>
    <n v="1"/>
    <s v="1"/>
    <s v="1"/>
    <m/>
    <m/>
    <m/>
    <m/>
    <m/>
    <m/>
    <m/>
    <m/>
    <m/>
  </r>
  <r>
    <s v="mountairmedia"/>
    <s v="loisbeckett"/>
    <m/>
    <m/>
    <m/>
    <m/>
    <m/>
    <m/>
    <m/>
    <m/>
    <s v="No"/>
    <n v="93"/>
    <m/>
    <m/>
    <x v="0"/>
    <d v="2019-02-14T15:18:49.000"/>
    <s v="RT @loisbeckett: In Parkland, there are &quot;code red&quot; drills each month, painted icons marking &quot;hard corners&quot; out of the line of sight of a sh…"/>
    <m/>
    <m/>
    <x v="1"/>
    <m/>
    <s v="http://pbs.twimg.com/profile_images/1006104551676575744/HSx9hkoT_normal.jpg"/>
    <x v="35"/>
    <s v="https://twitter.com/#!/mountairmedia/status/1096066235853352960"/>
    <m/>
    <m/>
    <s v="1096066235853352960"/>
    <m/>
    <b v="0"/>
    <n v="0"/>
    <s v=""/>
    <b v="0"/>
    <s v="en"/>
    <m/>
    <s v=""/>
    <b v="0"/>
    <n v="7"/>
    <s v="1096062964325478405"/>
    <s v="Twitter for iPhone"/>
    <b v="0"/>
    <s v="1096062964325478405"/>
    <s v="Tweet"/>
    <n v="0"/>
    <n v="0"/>
    <m/>
    <m/>
    <m/>
    <m/>
    <m/>
    <m/>
    <m/>
    <m/>
    <n v="2"/>
    <s v="1"/>
    <s v="1"/>
    <n v="0"/>
    <n v="0"/>
    <n v="1"/>
    <n v="4"/>
    <n v="0"/>
    <n v="0"/>
    <n v="24"/>
    <n v="96"/>
    <n v="25"/>
  </r>
  <r>
    <s v="hyperdoxy"/>
    <s v="eagleeyemsd"/>
    <m/>
    <m/>
    <m/>
    <m/>
    <m/>
    <m/>
    <m/>
    <m/>
    <s v="No"/>
    <n v="94"/>
    <m/>
    <m/>
    <x v="0"/>
    <d v="2019-02-14T15:20:16.000"/>
    <s v="RT @loisbeckett: What is it like now to be a student at Marjory Stoneman Douglas? Powerful journalism from @EagleEyeMSD, Parkland's student…"/>
    <m/>
    <m/>
    <x v="1"/>
    <m/>
    <s v="http://pbs.twimg.com/profile_images/1017851387571363841/ZlvWQtSp_normal.jpg"/>
    <x v="36"/>
    <s v="https://twitter.com/#!/hyperdoxy/status/1096066601927860226"/>
    <m/>
    <m/>
    <s v="1096066601927860226"/>
    <m/>
    <b v="0"/>
    <n v="0"/>
    <s v=""/>
    <b v="0"/>
    <s v="en"/>
    <m/>
    <s v=""/>
    <b v="0"/>
    <n v="0"/>
    <s v="1096060269522898945"/>
    <s v="Twitter for Android"/>
    <b v="0"/>
    <s v="1096060269522898945"/>
    <s v="Tweet"/>
    <n v="0"/>
    <n v="0"/>
    <m/>
    <m/>
    <m/>
    <m/>
    <m/>
    <m/>
    <m/>
    <m/>
    <n v="1"/>
    <s v="1"/>
    <s v="1"/>
    <m/>
    <m/>
    <m/>
    <m/>
    <m/>
    <m/>
    <m/>
    <m/>
    <m/>
  </r>
  <r>
    <s v="penguinsfan62"/>
    <s v="eagleeyemsd"/>
    <m/>
    <m/>
    <m/>
    <m/>
    <m/>
    <m/>
    <m/>
    <m/>
    <s v="No"/>
    <n v="96"/>
    <m/>
    <m/>
    <x v="0"/>
    <d v="2019-02-14T15:22:57.000"/>
    <s v="@loisbeckett @EagleEyeMSD What would have made them safe:_x000a_1. Competent law enforcement_x000a_2. School board that actually cared about their students rather than appearances_x000a_3. Both 1 &amp;amp; 2 actually recognizing the shooters literal &amp;amp; figurative cries for help and not ignoring them"/>
    <m/>
    <m/>
    <x v="1"/>
    <m/>
    <s v="http://pbs.twimg.com/profile_images/1008686530175684609/9KUsCOYq_normal.jpg"/>
    <x v="37"/>
    <s v="https://twitter.com/#!/penguinsfan62/status/1096067275390676993"/>
    <m/>
    <m/>
    <s v="1096067275390676993"/>
    <s v="1096062964325478405"/>
    <b v="0"/>
    <n v="0"/>
    <s v="21134925"/>
    <b v="0"/>
    <s v="en"/>
    <m/>
    <s v=""/>
    <b v="0"/>
    <n v="0"/>
    <s v=""/>
    <s v="Tweetbot for Mac"/>
    <b v="0"/>
    <s v="1096062964325478405"/>
    <s v="Tweet"/>
    <n v="0"/>
    <n v="0"/>
    <m/>
    <m/>
    <m/>
    <m/>
    <m/>
    <m/>
    <m/>
    <m/>
    <n v="1"/>
    <s v="1"/>
    <s v="1"/>
    <m/>
    <m/>
    <m/>
    <m/>
    <m/>
    <m/>
    <m/>
    <m/>
    <m/>
  </r>
  <r>
    <s v="microbliterate"/>
    <s v="guardianus"/>
    <m/>
    <m/>
    <m/>
    <m/>
    <m/>
    <m/>
    <m/>
    <m/>
    <s v="No"/>
    <n v="98"/>
    <m/>
    <m/>
    <x v="0"/>
    <d v="2019-02-14T15:32:33.000"/>
    <s v="RT @loisbeckett: So proud that @GuardianUS is again featuring the stories that Parkland students themselves think need more attention, incl…"/>
    <m/>
    <m/>
    <x v="1"/>
    <m/>
    <s v="http://pbs.twimg.com/profile_images/857269168298754048/6bMgC0_K_normal.jpg"/>
    <x v="38"/>
    <s v="https://twitter.com/#!/microbliterate/status/1096069691095859200"/>
    <m/>
    <m/>
    <s v="1096069691095859200"/>
    <m/>
    <b v="0"/>
    <n v="0"/>
    <s v=""/>
    <b v="0"/>
    <s v="en"/>
    <m/>
    <s v=""/>
    <b v="0"/>
    <n v="1"/>
    <s v="1096064245769224193"/>
    <s v="Twitter for iPhone"/>
    <b v="0"/>
    <s v="1096064245769224193"/>
    <s v="Tweet"/>
    <n v="0"/>
    <n v="0"/>
    <m/>
    <m/>
    <m/>
    <m/>
    <m/>
    <m/>
    <m/>
    <m/>
    <n v="1"/>
    <s v="1"/>
    <s v="1"/>
    <n v="1"/>
    <n v="5"/>
    <n v="0"/>
    <n v="0"/>
    <n v="0"/>
    <n v="0"/>
    <n v="19"/>
    <n v="95"/>
    <n v="20"/>
  </r>
  <r>
    <s v="microbliterate"/>
    <s v="loisbeckett"/>
    <m/>
    <m/>
    <m/>
    <m/>
    <m/>
    <m/>
    <m/>
    <m/>
    <s v="No"/>
    <n v="100"/>
    <m/>
    <m/>
    <x v="0"/>
    <d v="2019-02-14T15:32:38.000"/>
    <s v="RT @loisbeckett: In Parkland, there are &quot;code red&quot; drills each month, painted icons marking &quot;hard corners&quot; out of the line of sight of a sh…"/>
    <m/>
    <m/>
    <x v="1"/>
    <m/>
    <s v="http://pbs.twimg.com/profile_images/857269168298754048/6bMgC0_K_normal.jpg"/>
    <x v="39"/>
    <s v="https://twitter.com/#!/microbliterate/status/1096069714042851328"/>
    <m/>
    <m/>
    <s v="1096069714042851328"/>
    <m/>
    <b v="0"/>
    <n v="0"/>
    <s v=""/>
    <b v="0"/>
    <s v="en"/>
    <m/>
    <s v=""/>
    <b v="0"/>
    <n v="7"/>
    <s v="1096062964325478405"/>
    <s v="Twitter for iPhone"/>
    <b v="0"/>
    <s v="1096062964325478405"/>
    <s v="Tweet"/>
    <n v="0"/>
    <n v="0"/>
    <m/>
    <m/>
    <m/>
    <m/>
    <m/>
    <m/>
    <m/>
    <m/>
    <n v="2"/>
    <s v="1"/>
    <s v="1"/>
    <n v="0"/>
    <n v="0"/>
    <n v="1"/>
    <n v="4"/>
    <n v="0"/>
    <n v="0"/>
    <n v="24"/>
    <n v="96"/>
    <n v="25"/>
  </r>
  <r>
    <s v="photogericp"/>
    <s v="wptv"/>
    <m/>
    <m/>
    <m/>
    <m/>
    <m/>
    <m/>
    <m/>
    <m/>
    <s v="No"/>
    <n v="101"/>
    <m/>
    <m/>
    <x v="0"/>
    <d v="2019-02-14T15:38:19.000"/>
    <s v="These students at #FortLauderdaleHighSchool paint rocks and leave messages for #actsofkindess and those effected at @EagleEyeMSD #MSDstrong @WPTV https://t.co/KXxhlFlFKy"/>
    <m/>
    <m/>
    <x v="7"/>
    <s v="https://pbs.twimg.com/media/DzYG42sXcAAc5bj.jpg"/>
    <s v="https://pbs.twimg.com/media/DzYG42sXcAAc5bj.jpg"/>
    <x v="40"/>
    <s v="https://twitter.com/#!/photogericp/status/1096071146112540673"/>
    <m/>
    <m/>
    <s v="1096071146112540673"/>
    <m/>
    <b v="0"/>
    <n v="0"/>
    <s v=""/>
    <b v="0"/>
    <s v="en"/>
    <m/>
    <s v=""/>
    <b v="0"/>
    <n v="0"/>
    <s v=""/>
    <s v="Twitter for iPhone"/>
    <b v="0"/>
    <s v="1096071146112540673"/>
    <s v="Tweet"/>
    <n v="0"/>
    <n v="0"/>
    <m/>
    <m/>
    <m/>
    <m/>
    <m/>
    <m/>
    <m/>
    <m/>
    <n v="1"/>
    <s v="11"/>
    <s v="11"/>
    <n v="0"/>
    <n v="0"/>
    <n v="0"/>
    <n v="0"/>
    <n v="0"/>
    <n v="0"/>
    <n v="18"/>
    <n v="100"/>
    <n v="18"/>
  </r>
  <r>
    <s v="ryanjhaas"/>
    <s v="npr"/>
    <m/>
    <m/>
    <m/>
    <m/>
    <m/>
    <m/>
    <m/>
    <m/>
    <s v="No"/>
    <n v="103"/>
    <m/>
    <m/>
    <x v="0"/>
    <d v="2019-02-14T15:38:30.000"/>
    <s v="RT @GunsReporting: @SunSentinel @PhilValys @heymikemayo @EagleEyeMSD @MiamiHerald 📺 After #Parkland, @NPR spoke to fifteen 17-year-old from…"/>
    <m/>
    <m/>
    <x v="8"/>
    <m/>
    <s v="http://pbs.twimg.com/profile_images/778082330925641728/nsEGHCS3_normal.jpg"/>
    <x v="41"/>
    <s v="https://twitter.com/#!/ryanjhaas/status/1096071192434290690"/>
    <m/>
    <m/>
    <s v="1096071192434290690"/>
    <m/>
    <b v="0"/>
    <n v="0"/>
    <s v=""/>
    <b v="0"/>
    <s v="en"/>
    <m/>
    <s v=""/>
    <b v="0"/>
    <n v="1"/>
    <s v="1096071120472756225"/>
    <s v="Twitter for Android"/>
    <b v="0"/>
    <s v="1096071120472756225"/>
    <s v="Tweet"/>
    <n v="0"/>
    <n v="0"/>
    <m/>
    <m/>
    <m/>
    <m/>
    <m/>
    <m/>
    <m/>
    <m/>
    <n v="1"/>
    <s v="3"/>
    <s v="3"/>
    <m/>
    <m/>
    <m/>
    <m/>
    <m/>
    <m/>
    <m/>
    <m/>
    <m/>
  </r>
  <r>
    <s v="sleepy_bi"/>
    <s v="eagleeyemsd"/>
    <m/>
    <m/>
    <m/>
    <m/>
    <m/>
    <m/>
    <m/>
    <m/>
    <s v="No"/>
    <n v="110"/>
    <m/>
    <m/>
    <x v="0"/>
    <d v="2019-02-14T15:41:40.000"/>
    <s v="RT @loisbeckett: What is it like now to be a student at Marjory Stoneman Douglas? Powerful journalism from @EagleEyeMSD, Parkland's student…"/>
    <m/>
    <m/>
    <x v="1"/>
    <m/>
    <s v="http://pbs.twimg.com/profile_images/1058685898496327680/KwAFVmfE_normal.jpg"/>
    <x v="42"/>
    <s v="https://twitter.com/#!/sleepy_bi/status/1096071986105720834"/>
    <m/>
    <m/>
    <s v="1096071986105720834"/>
    <m/>
    <b v="0"/>
    <n v="0"/>
    <s v=""/>
    <b v="0"/>
    <s v="en"/>
    <m/>
    <s v=""/>
    <b v="0"/>
    <n v="17"/>
    <s v="1096060269522898945"/>
    <s v="Twitter Web Client"/>
    <b v="0"/>
    <s v="1096060269522898945"/>
    <s v="Tweet"/>
    <n v="0"/>
    <n v="0"/>
    <m/>
    <m/>
    <m/>
    <m/>
    <m/>
    <m/>
    <m/>
    <m/>
    <n v="1"/>
    <s v="1"/>
    <s v="1"/>
    <m/>
    <m/>
    <m/>
    <m/>
    <m/>
    <m/>
    <m/>
    <m/>
    <m/>
  </r>
  <r>
    <s v="samantharoehl"/>
    <s v="eagleeyemsd"/>
    <m/>
    <m/>
    <m/>
    <m/>
    <m/>
    <m/>
    <m/>
    <m/>
    <s v="No"/>
    <n v="112"/>
    <m/>
    <m/>
    <x v="0"/>
    <d v="2019-02-14T15:45:41.000"/>
    <s v="RT @EastsideOnline: Today and everyday, Eastside stands with @EagleEyeMSD. #MSDStrong"/>
    <m/>
    <m/>
    <x v="6"/>
    <m/>
    <s v="http://pbs.twimg.com/profile_images/1044304617012711424/KwjCO3Gn_normal.jpg"/>
    <x v="43"/>
    <s v="https://twitter.com/#!/samantharoehl/status/1096072997415370755"/>
    <m/>
    <m/>
    <s v="1096072997415370755"/>
    <m/>
    <b v="0"/>
    <n v="0"/>
    <s v=""/>
    <b v="0"/>
    <s v="en"/>
    <m/>
    <s v=""/>
    <b v="0"/>
    <n v="0"/>
    <s v="1096039219691167745"/>
    <s v="Twitter for iPhone"/>
    <b v="0"/>
    <s v="1096039219691167745"/>
    <s v="Tweet"/>
    <n v="0"/>
    <n v="0"/>
    <m/>
    <m/>
    <m/>
    <m/>
    <m/>
    <m/>
    <m/>
    <m/>
    <n v="1"/>
    <s v="1"/>
    <s v="1"/>
    <m/>
    <m/>
    <m/>
    <m/>
    <m/>
    <m/>
    <m/>
    <m/>
    <m/>
  </r>
  <r>
    <s v="juliacarriew"/>
    <s v="eagleeyemsd"/>
    <m/>
    <m/>
    <m/>
    <m/>
    <m/>
    <m/>
    <m/>
    <m/>
    <s v="No"/>
    <n v="114"/>
    <m/>
    <m/>
    <x v="0"/>
    <d v="2019-02-14T15:55:40.000"/>
    <s v="RT @loisbeckett: What is it like now to be a student at Marjory Stoneman Douglas? Powerful journalism from @EagleEyeMSD, Parkland's student…"/>
    <m/>
    <m/>
    <x v="1"/>
    <m/>
    <s v="http://pbs.twimg.com/profile_images/621392347536818176/dkI_Q4kL_normal.jpg"/>
    <x v="44"/>
    <s v="https://twitter.com/#!/juliacarriew/status/1096075512743583744"/>
    <m/>
    <m/>
    <s v="1096075512743583744"/>
    <m/>
    <b v="0"/>
    <n v="0"/>
    <s v=""/>
    <b v="0"/>
    <s v="en"/>
    <m/>
    <s v=""/>
    <b v="0"/>
    <n v="17"/>
    <s v="1096060269522898945"/>
    <s v="Twitter for iPhone"/>
    <b v="0"/>
    <s v="1096060269522898945"/>
    <s v="Tweet"/>
    <n v="0"/>
    <n v="0"/>
    <m/>
    <m/>
    <m/>
    <m/>
    <m/>
    <m/>
    <m/>
    <m/>
    <n v="1"/>
    <s v="1"/>
    <s v="1"/>
    <m/>
    <m/>
    <m/>
    <m/>
    <m/>
    <m/>
    <m/>
    <m/>
    <m/>
  </r>
  <r>
    <s v="samtlevin"/>
    <s v="eagleeyemsd"/>
    <m/>
    <m/>
    <m/>
    <m/>
    <m/>
    <m/>
    <m/>
    <m/>
    <s v="No"/>
    <n v="116"/>
    <m/>
    <m/>
    <x v="0"/>
    <d v="2019-02-14T15:57:28.000"/>
    <s v="RT @loisbeckett: What is it like now to be a student at Marjory Stoneman Douglas? Powerful journalism from @EagleEyeMSD, Parkland's student…"/>
    <m/>
    <m/>
    <x v="1"/>
    <m/>
    <s v="http://pbs.twimg.com/profile_images/526926151067762688/uZpiRWUF_normal.jpeg"/>
    <x v="45"/>
    <s v="https://twitter.com/#!/samtlevin/status/1096075962528149504"/>
    <m/>
    <m/>
    <s v="1096075962528149504"/>
    <m/>
    <b v="0"/>
    <n v="0"/>
    <s v=""/>
    <b v="0"/>
    <s v="en"/>
    <m/>
    <s v=""/>
    <b v="0"/>
    <n v="17"/>
    <s v="1096060269522898945"/>
    <s v="Twitter for iPhone"/>
    <b v="0"/>
    <s v="1096060269522898945"/>
    <s v="Tweet"/>
    <n v="0"/>
    <n v="0"/>
    <m/>
    <m/>
    <m/>
    <m/>
    <m/>
    <m/>
    <m/>
    <m/>
    <n v="1"/>
    <s v="1"/>
    <s v="1"/>
    <m/>
    <m/>
    <m/>
    <m/>
    <m/>
    <m/>
    <m/>
    <m/>
    <m/>
  </r>
  <r>
    <s v="thatcardsharp"/>
    <s v="loisbeckett"/>
    <m/>
    <m/>
    <m/>
    <m/>
    <m/>
    <m/>
    <m/>
    <m/>
    <s v="No"/>
    <n v="118"/>
    <m/>
    <m/>
    <x v="0"/>
    <d v="2019-02-14T15:57:54.000"/>
    <s v="RT @loisbeckett: In Parkland, there are &quot;code red&quot; drills each month, painted icons marking &quot;hard corners&quot; out of the line of sight of a sh…"/>
    <m/>
    <m/>
    <x v="1"/>
    <m/>
    <s v="http://pbs.twimg.com/profile_images/1079170174060613632/IlFHmcIB_normal.jpg"/>
    <x v="46"/>
    <s v="https://twitter.com/#!/thatcardsharp/status/1096076074310496256"/>
    <m/>
    <m/>
    <s v="1096076074310496256"/>
    <m/>
    <b v="0"/>
    <n v="0"/>
    <s v=""/>
    <b v="0"/>
    <s v="en"/>
    <m/>
    <s v=""/>
    <b v="0"/>
    <n v="7"/>
    <s v="1096062964325478405"/>
    <s v="Twitter for iPhone"/>
    <b v="0"/>
    <s v="1096062964325478405"/>
    <s v="Tweet"/>
    <n v="0"/>
    <n v="0"/>
    <m/>
    <m/>
    <m/>
    <m/>
    <m/>
    <m/>
    <m/>
    <m/>
    <n v="1"/>
    <s v="1"/>
    <s v="1"/>
    <n v="0"/>
    <n v="0"/>
    <n v="1"/>
    <n v="4"/>
    <n v="0"/>
    <n v="0"/>
    <n v="24"/>
    <n v="96"/>
    <n v="25"/>
  </r>
  <r>
    <s v="loisbeckett"/>
    <s v="guardianus"/>
    <m/>
    <m/>
    <m/>
    <m/>
    <m/>
    <m/>
    <m/>
    <m/>
    <s v="No"/>
    <n v="119"/>
    <m/>
    <m/>
    <x v="0"/>
    <d v="2019-02-14T14:55:06.000"/>
    <s v="What is it like now to be a student at Marjory Stoneman Douglas? Powerful journalism from @EagleEyeMSD, Parkland's student newsmagazine, in collaboration with @GuardianUS: https://t.co/KUCm8P6elp https://t.co/rvgcI9nxVg"/>
    <s v="https://www.theguardian.com/us-news/2019/feb/13/parkland-shooting-anniversary-students-own-words"/>
    <s v="theguardian.com"/>
    <x v="1"/>
    <s v="https://pbs.twimg.com/media/DzX87aMVsAA9hs-.png"/>
    <s v="https://pbs.twimg.com/media/DzX87aMVsAA9hs-.png"/>
    <x v="47"/>
    <s v="https://twitter.com/#!/loisbeckett/status/1096060269522898945"/>
    <m/>
    <m/>
    <s v="1096060269522898945"/>
    <s v="1096058721157828614"/>
    <b v="0"/>
    <n v="25"/>
    <s v="21134925"/>
    <b v="0"/>
    <s v="en"/>
    <m/>
    <s v=""/>
    <b v="0"/>
    <n v="17"/>
    <s v=""/>
    <s v="Twitter Web Client"/>
    <b v="0"/>
    <s v="1096058721157828614"/>
    <s v="Tweet"/>
    <n v="0"/>
    <n v="0"/>
    <m/>
    <m/>
    <m/>
    <m/>
    <m/>
    <m/>
    <m/>
    <m/>
    <n v="2"/>
    <s v="1"/>
    <s v="1"/>
    <n v="2"/>
    <n v="8.333333333333334"/>
    <n v="0"/>
    <n v="0"/>
    <n v="0"/>
    <n v="0"/>
    <n v="22"/>
    <n v="91.66666666666667"/>
    <n v="24"/>
  </r>
  <r>
    <s v="loisbeckett"/>
    <s v="guardianus"/>
    <m/>
    <m/>
    <m/>
    <m/>
    <m/>
    <m/>
    <m/>
    <m/>
    <s v="No"/>
    <n v="120"/>
    <m/>
    <m/>
    <x v="0"/>
    <d v="2019-02-14T15:10:54.000"/>
    <s v="So proud that @GuardianUS is again featuring the stories that Parkland students themselves think need more attentio… https://t.co/8X5SCUnBjJ"/>
    <s v="https://twitter.com/i/web/status/1096064245769224193"/>
    <s v="twitter.com"/>
    <x v="1"/>
    <m/>
    <s v="http://pbs.twimg.com/profile_images/551921299992236032/BeRvU8hZ_normal.jpeg"/>
    <x v="48"/>
    <s v="https://twitter.com/#!/loisbeckett/status/1096064245769224193"/>
    <m/>
    <m/>
    <s v="1096064245769224193"/>
    <s v="1096062964325478405"/>
    <b v="0"/>
    <n v="0"/>
    <s v="21134925"/>
    <b v="0"/>
    <s v="en"/>
    <m/>
    <s v=""/>
    <b v="0"/>
    <n v="0"/>
    <s v=""/>
    <s v="Twitter Web Client"/>
    <b v="1"/>
    <s v="1096062964325478405"/>
    <s v="Tweet"/>
    <n v="0"/>
    <n v="0"/>
    <m/>
    <m/>
    <m/>
    <m/>
    <m/>
    <m/>
    <m/>
    <m/>
    <n v="2"/>
    <s v="1"/>
    <s v="1"/>
    <n v="1"/>
    <n v="5.882352941176471"/>
    <n v="0"/>
    <n v="0"/>
    <n v="0"/>
    <n v="0"/>
    <n v="16"/>
    <n v="94.11764705882354"/>
    <n v="17"/>
  </r>
  <r>
    <s v="quinnmacdonald"/>
    <s v="eagleeyemsd"/>
    <m/>
    <m/>
    <m/>
    <m/>
    <m/>
    <m/>
    <m/>
    <m/>
    <s v="No"/>
    <n v="121"/>
    <m/>
    <m/>
    <x v="0"/>
    <d v="2019-02-14T16:01:21.000"/>
    <s v="RT @loisbeckett: What is it like now to be a student at Marjory Stoneman Douglas? Powerful journalism from @EagleEyeMSD, Parkland's student…"/>
    <m/>
    <m/>
    <x v="1"/>
    <m/>
    <s v="http://pbs.twimg.com/profile_images/804827263/me_chimmney_cropped_normal.jpg"/>
    <x v="49"/>
    <s v="https://twitter.com/#!/quinnmacdonald/status/1096076938882371584"/>
    <m/>
    <m/>
    <s v="1096076938882371584"/>
    <m/>
    <b v="0"/>
    <n v="0"/>
    <s v=""/>
    <b v="0"/>
    <s v="en"/>
    <m/>
    <s v=""/>
    <b v="0"/>
    <n v="17"/>
    <s v="1096060269522898945"/>
    <s v="Twitter for Android"/>
    <b v="0"/>
    <s v="1096060269522898945"/>
    <s v="Tweet"/>
    <n v="0"/>
    <n v="0"/>
    <m/>
    <m/>
    <m/>
    <m/>
    <m/>
    <m/>
    <m/>
    <m/>
    <n v="1"/>
    <s v="1"/>
    <s v="1"/>
    <m/>
    <m/>
    <m/>
    <m/>
    <m/>
    <m/>
    <m/>
    <m/>
    <m/>
  </r>
  <r>
    <s v="evieblad"/>
    <s v="eagleeyemsd"/>
    <m/>
    <m/>
    <m/>
    <m/>
    <m/>
    <m/>
    <m/>
    <m/>
    <s v="No"/>
    <n v="123"/>
    <m/>
    <m/>
    <x v="0"/>
    <d v="2019-02-14T16:12:01.000"/>
    <s v="RT @loisbeckett: What is it like now to be a student at Marjory Stoneman Douglas? Powerful journalism from @EagleEyeMSD, Parkland's student…"/>
    <m/>
    <m/>
    <x v="1"/>
    <m/>
    <s v="http://pbs.twimg.com/profile_images/1029033525310357504/ymY5pkvJ_normal.jpg"/>
    <x v="50"/>
    <s v="https://twitter.com/#!/evieblad/status/1096079626730909697"/>
    <m/>
    <m/>
    <s v="1096079626730909697"/>
    <m/>
    <b v="0"/>
    <n v="0"/>
    <s v=""/>
    <b v="0"/>
    <s v="en"/>
    <m/>
    <s v=""/>
    <b v="0"/>
    <n v="0"/>
    <s v="1096060269522898945"/>
    <s v="Twitter Web Client"/>
    <b v="0"/>
    <s v="1096060269522898945"/>
    <s v="Tweet"/>
    <n v="0"/>
    <n v="0"/>
    <m/>
    <m/>
    <m/>
    <m/>
    <m/>
    <m/>
    <m/>
    <m/>
    <n v="1"/>
    <s v="1"/>
    <s v="1"/>
    <m/>
    <m/>
    <m/>
    <m/>
    <m/>
    <m/>
    <m/>
    <m/>
    <m/>
  </r>
  <r>
    <s v="jcsturino"/>
    <s v="m_falkowski"/>
    <m/>
    <m/>
    <m/>
    <m/>
    <m/>
    <m/>
    <m/>
    <m/>
    <s v="No"/>
    <n v="125"/>
    <m/>
    <m/>
    <x v="0"/>
    <d v="2019-02-14T16:59:19.000"/>
    <s v="RT @issuu: The goal above anything else is to tell the truth… this is the core of journalism and what we teach.” - @m_falkowski._x000a_The studen…"/>
    <m/>
    <m/>
    <x v="1"/>
    <m/>
    <s v="http://pbs.twimg.com/profile_images/847941504521838592/irSbXl2j_normal.jpg"/>
    <x v="51"/>
    <s v="https://twitter.com/#!/jcsturino/status/1096091530274705409"/>
    <m/>
    <m/>
    <s v="1096091530274705409"/>
    <m/>
    <b v="0"/>
    <n v="0"/>
    <s v=""/>
    <b v="0"/>
    <s v="en"/>
    <m/>
    <s v=""/>
    <b v="0"/>
    <n v="1"/>
    <s v="1096078908208934913"/>
    <s v="Twitter for iPad"/>
    <b v="0"/>
    <s v="1096078908208934913"/>
    <s v="Tweet"/>
    <n v="0"/>
    <n v="0"/>
    <m/>
    <m/>
    <m/>
    <m/>
    <m/>
    <m/>
    <m/>
    <m/>
    <n v="1"/>
    <s v="4"/>
    <s v="4"/>
    <m/>
    <m/>
    <m/>
    <m/>
    <m/>
    <m/>
    <m/>
    <m/>
    <m/>
  </r>
  <r>
    <s v="issuu"/>
    <s v="eagleeyemsd"/>
    <m/>
    <m/>
    <m/>
    <m/>
    <m/>
    <m/>
    <m/>
    <m/>
    <s v="No"/>
    <n v="126"/>
    <m/>
    <m/>
    <x v="0"/>
    <d v="2019-02-06T22:27:03.000"/>
    <s v="Express yourself with the latest issue of the @EagleEyeMSD on Issuu: https://t.co/NpjZY2HAW0 https://t.co/MCgK7P4Oab"/>
    <s v="https://issuu.com/melissafalkowski4/docs/full2ndquarter2?utm_source=twitter&amp;utm_medium=issuu-social&amp;utm_campaign=expressyourselfmsd"/>
    <s v="issuu.com"/>
    <x v="1"/>
    <s v="https://pbs.twimg.com/tweet_video_thumb/DywXuSOXcAEasXA.jpg"/>
    <s v="https://pbs.twimg.com/tweet_video_thumb/DywXuSOXcAEasXA.jpg"/>
    <x v="52"/>
    <s v="https://twitter.com/#!/issuu/status/1093274903078490112"/>
    <m/>
    <m/>
    <s v="1093274903078490112"/>
    <m/>
    <b v="0"/>
    <n v="2"/>
    <s v=""/>
    <b v="0"/>
    <s v="en"/>
    <m/>
    <s v=""/>
    <b v="0"/>
    <n v="0"/>
    <s v=""/>
    <s v="Sprout Social"/>
    <b v="0"/>
    <s v="1093274903078490112"/>
    <s v="Tweet"/>
    <n v="0"/>
    <n v="0"/>
    <m/>
    <m/>
    <m/>
    <m/>
    <m/>
    <m/>
    <m/>
    <m/>
    <n v="1"/>
    <s v="4"/>
    <s v="1"/>
    <n v="0"/>
    <n v="0"/>
    <n v="1"/>
    <n v="9.090909090909092"/>
    <n v="0"/>
    <n v="0"/>
    <n v="10"/>
    <n v="90.9090909090909"/>
    <n v="11"/>
  </r>
  <r>
    <s v="issuu"/>
    <s v="issuu"/>
    <m/>
    <m/>
    <m/>
    <m/>
    <m/>
    <m/>
    <m/>
    <m/>
    <s v="No"/>
    <n v="127"/>
    <m/>
    <m/>
    <x v="1"/>
    <d v="2019-02-14T16:09:10.000"/>
    <s v="The goal above anything else is to tell the truth… this is the core of journalism and what we teach.” -… https://t.co/2mpY5nhqfd"/>
    <s v="https://twitter.com/i/web/status/1096078908208934913"/>
    <s v="twitter.com"/>
    <x v="1"/>
    <m/>
    <s v="http://pbs.twimg.com/profile_images/793807936363433984/t1nwO0GG_normal.jpg"/>
    <x v="53"/>
    <s v="https://twitter.com/#!/issuu/status/1096078908208934913"/>
    <m/>
    <m/>
    <s v="1096078908208934913"/>
    <m/>
    <b v="0"/>
    <n v="0"/>
    <s v=""/>
    <b v="0"/>
    <s v="en"/>
    <m/>
    <s v=""/>
    <b v="0"/>
    <n v="0"/>
    <s v=""/>
    <s v="Sprout Social"/>
    <b v="1"/>
    <s v="1096078908208934913"/>
    <s v="Tweet"/>
    <n v="0"/>
    <n v="0"/>
    <m/>
    <m/>
    <m/>
    <m/>
    <m/>
    <m/>
    <m/>
    <m/>
    <n v="1"/>
    <s v="4"/>
    <s v="4"/>
    <n v="0"/>
    <n v="0"/>
    <n v="0"/>
    <n v="0"/>
    <n v="0"/>
    <n v="0"/>
    <n v="20"/>
    <n v="100"/>
    <n v="20"/>
  </r>
  <r>
    <s v="douglasdrama"/>
    <s v="tampaprep"/>
    <m/>
    <m/>
    <m/>
    <m/>
    <m/>
    <m/>
    <m/>
    <m/>
    <s v="No"/>
    <n v="129"/>
    <m/>
    <m/>
    <x v="0"/>
    <d v="2019-02-14T17:17:57.000"/>
    <s v="RT @TPPlummer: Prep Nation!  @TampaPrep today we remember Marjory Stoneman Douglas High School, their loss, their pain. We celebrate and su…"/>
    <m/>
    <m/>
    <x v="1"/>
    <m/>
    <s v="http://pbs.twimg.com/profile_images/1095117344102379521/v_tcNUG8_normal.jpg"/>
    <x v="54"/>
    <s v="https://twitter.com/#!/douglasdrama/status/1096096219754127360"/>
    <m/>
    <m/>
    <s v="1096096219754127360"/>
    <m/>
    <b v="0"/>
    <n v="0"/>
    <s v=""/>
    <b v="0"/>
    <s v="en"/>
    <m/>
    <s v=""/>
    <b v="0"/>
    <n v="5"/>
    <s v="1096022480144265216"/>
    <s v="Twitter for iPhone"/>
    <b v="0"/>
    <s v="1096022480144265216"/>
    <s v="Tweet"/>
    <n v="0"/>
    <n v="0"/>
    <m/>
    <m/>
    <m/>
    <m/>
    <m/>
    <m/>
    <m/>
    <m/>
    <n v="1"/>
    <s v="7"/>
    <s v="7"/>
    <m/>
    <m/>
    <m/>
    <m/>
    <m/>
    <m/>
    <m/>
    <m/>
    <m/>
  </r>
  <r>
    <s v="tprep_boyshoops"/>
    <s v="tampaprep"/>
    <m/>
    <m/>
    <m/>
    <m/>
    <m/>
    <m/>
    <m/>
    <m/>
    <s v="No"/>
    <n v="131"/>
    <m/>
    <m/>
    <x v="0"/>
    <d v="2019-02-14T17:31:34.000"/>
    <s v="RT @TPPlummer: Prep Nation!  @TampaPrep today we remember Marjory Stoneman Douglas High School, their loss, their pain. We celebrate and su…"/>
    <m/>
    <m/>
    <x v="1"/>
    <m/>
    <s v="http://pbs.twimg.com/profile_images/746035482795061248/lljDsF5f_normal.jpg"/>
    <x v="55"/>
    <s v="https://twitter.com/#!/tprep_boyshoops/status/1096099646148149249"/>
    <m/>
    <m/>
    <s v="1096099646148149249"/>
    <m/>
    <b v="0"/>
    <n v="0"/>
    <s v=""/>
    <b v="0"/>
    <s v="en"/>
    <m/>
    <s v=""/>
    <b v="0"/>
    <n v="5"/>
    <s v="1096022480144265216"/>
    <s v="Twitter for iPhone"/>
    <b v="0"/>
    <s v="1096022480144265216"/>
    <s v="Tweet"/>
    <n v="0"/>
    <n v="0"/>
    <m/>
    <m/>
    <m/>
    <m/>
    <m/>
    <m/>
    <m/>
    <m/>
    <n v="1"/>
    <s v="7"/>
    <s v="7"/>
    <m/>
    <m/>
    <m/>
    <m/>
    <m/>
    <m/>
    <m/>
    <m/>
    <m/>
  </r>
  <r>
    <s v="vivianho"/>
    <s v="eagleeyemsd"/>
    <m/>
    <m/>
    <m/>
    <m/>
    <m/>
    <m/>
    <m/>
    <m/>
    <s v="No"/>
    <n v="133"/>
    <m/>
    <m/>
    <x v="0"/>
    <d v="2019-02-14T17:50:21.000"/>
    <s v="RT @loisbeckett: What is it like now to be a student at Marjory Stoneman Douglas? Powerful journalism from @EagleEyeMSD, Parkland's student…"/>
    <m/>
    <m/>
    <x v="1"/>
    <m/>
    <s v="http://pbs.twimg.com/profile_images/1093007241924423680/gA6kXOXu_normal.jpg"/>
    <x v="56"/>
    <s v="https://twitter.com/#!/vivianho/status/1096104373690630144"/>
    <m/>
    <m/>
    <s v="1096104373690630144"/>
    <m/>
    <b v="0"/>
    <n v="0"/>
    <s v=""/>
    <b v="0"/>
    <s v="en"/>
    <m/>
    <s v=""/>
    <b v="0"/>
    <n v="0"/>
    <s v="1096060269522898945"/>
    <s v="Twitter for iPhone"/>
    <b v="0"/>
    <s v="1096060269522898945"/>
    <s v="Tweet"/>
    <n v="0"/>
    <n v="0"/>
    <m/>
    <m/>
    <m/>
    <m/>
    <m/>
    <m/>
    <m/>
    <m/>
    <n v="1"/>
    <s v="1"/>
    <s v="1"/>
    <m/>
    <m/>
    <m/>
    <m/>
    <m/>
    <m/>
    <m/>
    <m/>
    <m/>
  </r>
  <r>
    <s v="vinnyeng"/>
    <s v="eagleeyemsd"/>
    <m/>
    <m/>
    <m/>
    <m/>
    <m/>
    <m/>
    <m/>
    <m/>
    <s v="No"/>
    <n v="135"/>
    <m/>
    <m/>
    <x v="0"/>
    <d v="2019-02-14T17:50:37.000"/>
    <s v="RT @loisbeckett: What is it like now to be a student at Marjory Stoneman Douglas? Powerful journalism from @EagleEyeMSD, Parkland's student…"/>
    <m/>
    <m/>
    <x v="1"/>
    <m/>
    <s v="http://pbs.twimg.com/profile_images/730477344763219968/8NEiVNwp_normal.jpg"/>
    <x v="57"/>
    <s v="https://twitter.com/#!/vinnyeng/status/1096104440011022337"/>
    <m/>
    <m/>
    <s v="1096104440011022337"/>
    <m/>
    <b v="0"/>
    <n v="0"/>
    <s v=""/>
    <b v="0"/>
    <s v="en"/>
    <m/>
    <s v=""/>
    <b v="0"/>
    <n v="0"/>
    <s v="1096060269522898945"/>
    <s v="Twitter for iPhone"/>
    <b v="0"/>
    <s v="1096060269522898945"/>
    <s v="Tweet"/>
    <n v="0"/>
    <n v="0"/>
    <m/>
    <m/>
    <m/>
    <m/>
    <m/>
    <m/>
    <m/>
    <m/>
    <n v="1"/>
    <s v="1"/>
    <s v="1"/>
    <m/>
    <m/>
    <m/>
    <m/>
    <m/>
    <m/>
    <m/>
    <m/>
    <m/>
  </r>
  <r>
    <s v="kennyjacobs"/>
    <s v="musicascension1"/>
    <m/>
    <m/>
    <m/>
    <m/>
    <m/>
    <m/>
    <m/>
    <m/>
    <s v="No"/>
    <n v="137"/>
    <m/>
    <m/>
    <x v="0"/>
    <d v="2019-02-14T18:20:36.000"/>
    <s v="RT @GunsReporting: @SunSentinel @PhilValys @heymikemayo @EagleEyeMSD @MiamiHerald @NPR @MusicAscension1 #SinceParkland more than 1,200 Amer…"/>
    <m/>
    <m/>
    <x v="9"/>
    <m/>
    <s v="http://pbs.twimg.com/profile_images/1096285350232616960/6JvlzUQY_normal.jpg"/>
    <x v="58"/>
    <s v="https://twitter.com/#!/kennyjacobs/status/1096111985186328576"/>
    <m/>
    <m/>
    <s v="1096111985186328576"/>
    <m/>
    <b v="0"/>
    <n v="0"/>
    <s v=""/>
    <b v="0"/>
    <s v="en"/>
    <m/>
    <s v=""/>
    <b v="0"/>
    <n v="1"/>
    <s v="1096111415226712064"/>
    <s v="Twitter for Android"/>
    <b v="0"/>
    <s v="1096111415226712064"/>
    <s v="Tweet"/>
    <n v="0"/>
    <n v="0"/>
    <m/>
    <m/>
    <m/>
    <m/>
    <m/>
    <m/>
    <m/>
    <m/>
    <n v="1"/>
    <s v="3"/>
    <s v="3"/>
    <n v="0"/>
    <n v="0"/>
    <n v="0"/>
    <n v="0"/>
    <n v="0"/>
    <n v="0"/>
    <n v="15"/>
    <n v="100"/>
    <n v="15"/>
  </r>
  <r>
    <s v="harry_slater"/>
    <s v="loisbeckett"/>
    <m/>
    <m/>
    <m/>
    <m/>
    <m/>
    <m/>
    <m/>
    <m/>
    <s v="No"/>
    <n v="145"/>
    <m/>
    <m/>
    <x v="0"/>
    <d v="2019-02-14T18:37:08.000"/>
    <s v="RT @loisbeckett: In Parkland, there are &quot;code red&quot; drills each month, painted icons marking &quot;hard corners&quot; out of the line of sight of a sh…"/>
    <m/>
    <m/>
    <x v="1"/>
    <m/>
    <s v="http://pbs.twimg.com/profile_images/987010854934794241/6BiDP0ja_normal.jpg"/>
    <x v="59"/>
    <s v="https://twitter.com/#!/harry_slater/status/1096116146103820289"/>
    <m/>
    <m/>
    <s v="1096116146103820289"/>
    <m/>
    <b v="0"/>
    <n v="0"/>
    <s v=""/>
    <b v="0"/>
    <s v="en"/>
    <m/>
    <s v=""/>
    <b v="0"/>
    <n v="8"/>
    <s v="1096062964325478405"/>
    <s v="Twitter Web Client"/>
    <b v="0"/>
    <s v="1096062964325478405"/>
    <s v="Tweet"/>
    <n v="0"/>
    <n v="0"/>
    <m/>
    <m/>
    <m/>
    <m/>
    <m/>
    <m/>
    <m/>
    <m/>
    <n v="1"/>
    <s v="1"/>
    <s v="1"/>
    <n v="0"/>
    <n v="0"/>
    <n v="1"/>
    <n v="4"/>
    <n v="0"/>
    <n v="0"/>
    <n v="24"/>
    <n v="96"/>
    <n v="25"/>
  </r>
  <r>
    <s v="jimmacmillan"/>
    <s v="musicascension1"/>
    <m/>
    <m/>
    <m/>
    <m/>
    <m/>
    <m/>
    <m/>
    <m/>
    <s v="No"/>
    <n v="146"/>
    <m/>
    <m/>
    <x v="0"/>
    <d v="2019-02-14T18:44:56.000"/>
    <s v="RT @GunsReporting: @SunSentinel @PhilValys @heymikemayo @EagleEyeMSD @MiamiHerald @NPR @MusicAscension1 #SinceParkland more than 1,200 Amer…"/>
    <m/>
    <m/>
    <x v="9"/>
    <m/>
    <s v="http://pbs.twimg.com/profile_images/1094249463546298368/57fRWXuh_normal.jpg"/>
    <x v="60"/>
    <s v="https://twitter.com/#!/jimmacmillan/status/1096118108740378624"/>
    <m/>
    <m/>
    <s v="1096118108740378624"/>
    <m/>
    <b v="0"/>
    <n v="0"/>
    <s v=""/>
    <b v="0"/>
    <s v="en"/>
    <m/>
    <s v=""/>
    <b v="0"/>
    <n v="2"/>
    <s v="1096111415226712064"/>
    <s v="Twitter for iPhone"/>
    <b v="0"/>
    <s v="1096111415226712064"/>
    <s v="Tweet"/>
    <n v="0"/>
    <n v="0"/>
    <m/>
    <m/>
    <m/>
    <m/>
    <m/>
    <m/>
    <m/>
    <m/>
    <n v="1"/>
    <s v="3"/>
    <s v="3"/>
    <m/>
    <m/>
    <m/>
    <m/>
    <m/>
    <m/>
    <m/>
    <m/>
    <m/>
  </r>
  <r>
    <s v="lauren_hoggs"/>
    <s v="eagleeyemsd"/>
    <m/>
    <m/>
    <m/>
    <m/>
    <m/>
    <m/>
    <m/>
    <m/>
    <s v="No"/>
    <n v="154"/>
    <m/>
    <m/>
    <x v="0"/>
    <d v="2018-04-06T20:09:23.000"/>
    <s v="Thank you @EagleEyeMSD. Today while reading this, I cried so hard that I had to walk out of class. Not because it was sad but because it was so beautifully put together and realistic that I felt my friends and all the 17 that passed were there with me reading it.💔 https://t.co/daRMqTAk1W"/>
    <m/>
    <m/>
    <x v="1"/>
    <s v="https://pbs.twimg.com/media/DaIBsQTVwAE4YxI.jpg"/>
    <s v="https://pbs.twimg.com/media/DaIBsQTVwAE4YxI.jpg"/>
    <x v="61"/>
    <s v="https://twitter.com/#!/lauren_hoggs/status/982349571446587397"/>
    <m/>
    <m/>
    <s v="982349571446587397"/>
    <m/>
    <b v="0"/>
    <n v="7350"/>
    <s v=""/>
    <b v="0"/>
    <s v="en"/>
    <m/>
    <s v=""/>
    <b v="0"/>
    <n v="1397"/>
    <s v=""/>
    <s v="Twitter for iPhone"/>
    <b v="0"/>
    <s v="982349571446587397"/>
    <s v="Retweet"/>
    <n v="0"/>
    <n v="0"/>
    <m/>
    <m/>
    <m/>
    <m/>
    <m/>
    <m/>
    <m/>
    <m/>
    <n v="1"/>
    <s v="1"/>
    <s v="1"/>
    <n v="3"/>
    <n v="5.882352941176471"/>
    <n v="2"/>
    <n v="3.9215686274509802"/>
    <n v="0"/>
    <n v="0"/>
    <n v="46"/>
    <n v="90.19607843137256"/>
    <n v="51"/>
  </r>
  <r>
    <s v="diamondmarin1"/>
    <s v="lauren_hoggs"/>
    <m/>
    <m/>
    <m/>
    <m/>
    <m/>
    <m/>
    <m/>
    <m/>
    <s v="No"/>
    <n v="155"/>
    <m/>
    <m/>
    <x v="0"/>
    <d v="2019-02-14T18:53:20.000"/>
    <s v="RT @lauren_hoggs: Thank you @EagleEyeMSD. Today while reading this, I cried so hard that I had to walk out of class. Not because it was sad…"/>
    <m/>
    <m/>
    <x v="1"/>
    <m/>
    <s v="http://pbs.twimg.com/profile_images/1002640540867923968/s0mgbKuB_normal.jpg"/>
    <x v="62"/>
    <s v="https://twitter.com/#!/diamondmarin1/status/1096120221608357888"/>
    <m/>
    <m/>
    <s v="1096120221608357888"/>
    <m/>
    <b v="0"/>
    <n v="0"/>
    <s v=""/>
    <b v="0"/>
    <s v="en"/>
    <m/>
    <s v=""/>
    <b v="0"/>
    <n v="1397"/>
    <s v="982349571446587397"/>
    <s v="Twitter for iPhone"/>
    <b v="0"/>
    <s v="982349571446587397"/>
    <s v="Tweet"/>
    <n v="0"/>
    <n v="0"/>
    <m/>
    <m/>
    <m/>
    <m/>
    <m/>
    <m/>
    <m/>
    <m/>
    <n v="1"/>
    <s v="1"/>
    <s v="1"/>
    <m/>
    <m/>
    <m/>
    <m/>
    <m/>
    <m/>
    <m/>
    <m/>
    <m/>
  </r>
  <r>
    <s v="jswimm1"/>
    <s v="eagleeyemsd"/>
    <m/>
    <m/>
    <m/>
    <m/>
    <m/>
    <m/>
    <m/>
    <m/>
    <s v="No"/>
    <n v="157"/>
    <m/>
    <m/>
    <x v="0"/>
    <d v="2019-02-14T19:16:12.000"/>
    <s v="I know its Valentine's Day but a year ago today the students of @EagleEyeMSD HS suffered a terrible tragedy that fo… https://t.co/mCBhddOEGX"/>
    <s v="https://twitter.com/i/web/status/1096125977745334273"/>
    <s v="twitter.com"/>
    <x v="1"/>
    <m/>
    <s v="http://pbs.twimg.com/profile_images/927948655595872263/kgjZTSCy_normal.jpg"/>
    <x v="63"/>
    <s v="https://twitter.com/#!/jswimm1/status/1096125977745334273"/>
    <m/>
    <m/>
    <s v="1096125977745334273"/>
    <m/>
    <b v="0"/>
    <n v="0"/>
    <s v=""/>
    <b v="0"/>
    <s v="en"/>
    <m/>
    <s v=""/>
    <b v="0"/>
    <n v="0"/>
    <s v=""/>
    <s v="Twitter for iPhone"/>
    <b v="1"/>
    <s v="1096125977745334273"/>
    <s v="Tweet"/>
    <n v="0"/>
    <n v="0"/>
    <s v="-74.026675,40.683935 _x000a_-74.026675,40.877483 _x000a_-73.910408,40.877483 _x000a_-73.910408,40.683935"/>
    <s v="United States"/>
    <s v="US"/>
    <s v="Manhattan, NY"/>
    <s v="01a9a39529b27f36"/>
    <s v="Manhattan"/>
    <s v="city"/>
    <s v="https://api.twitter.com/1.1/geo/id/01a9a39529b27f36.json"/>
    <n v="1"/>
    <s v="1"/>
    <s v="1"/>
    <n v="0"/>
    <n v="0"/>
    <n v="3"/>
    <n v="14.285714285714286"/>
    <n v="0"/>
    <n v="0"/>
    <n v="18"/>
    <n v="85.71428571428571"/>
    <n v="21"/>
  </r>
  <r>
    <s v="gunsreporting"/>
    <s v="gssvoices"/>
    <m/>
    <m/>
    <m/>
    <m/>
    <m/>
    <m/>
    <m/>
    <m/>
    <s v="No"/>
    <n v="158"/>
    <m/>
    <m/>
    <x v="0"/>
    <d v="2019-02-14T18:18:20.000"/>
    <s v="@SunSentinel @PhilValys @heymikemayo @EagleEyeMSD @MiamiHerald @NPR @MusicAscension1 #SinceParkland more than 1,200 American kids have been fatally shot according to the @teamtrace. _x000a__x000a_Together with @nowthisnews, @mcclatchy, @MiamiHerald and @GSSVoices, they shared their stories ➡️_x000a__x000a_https://t.co/J0RUYuAtnw"/>
    <s v="https://sinceparkland.org"/>
    <s v="sinceparkland.org"/>
    <x v="9"/>
    <m/>
    <s v="http://pbs.twimg.com/profile_images/1039178242287169539/IkIrD0Yr_normal.jpg"/>
    <x v="64"/>
    <s v="https://twitter.com/#!/gunsreporting/status/1096111415226712064"/>
    <m/>
    <m/>
    <s v="1096111415226712064"/>
    <s v="1096108365724422146"/>
    <b v="0"/>
    <n v="0"/>
    <s v="978684389340123136"/>
    <b v="0"/>
    <s v="en"/>
    <m/>
    <s v=""/>
    <b v="0"/>
    <n v="1"/>
    <s v=""/>
    <s v="TweetDeck"/>
    <b v="0"/>
    <s v="1096108365724422146"/>
    <s v="Tweet"/>
    <n v="0"/>
    <n v="0"/>
    <m/>
    <m/>
    <m/>
    <m/>
    <m/>
    <m/>
    <m/>
    <m/>
    <n v="1"/>
    <s v="3"/>
    <s v="3"/>
    <m/>
    <m/>
    <m/>
    <m/>
    <m/>
    <m/>
    <m/>
    <m/>
    <m/>
  </r>
  <r>
    <s v="gunsreporting"/>
    <s v="nowthisnews"/>
    <m/>
    <m/>
    <m/>
    <m/>
    <m/>
    <m/>
    <m/>
    <m/>
    <s v="No"/>
    <n v="161"/>
    <m/>
    <m/>
    <x v="0"/>
    <d v="2019-02-14T19:19:30.000"/>
    <s v="@SunSentinel @PhilValys @heymikemayo @EagleEyeMSD @MiamiHerald @NPR @MusicAscension1 @teamtrace @nowthisnews… https://t.co/6rzVtp2UIB"/>
    <s v="https://twitter.com/i/web/status/1096126805738692608"/>
    <s v="twitter.com"/>
    <x v="1"/>
    <m/>
    <s v="http://pbs.twimg.com/profile_images/1039178242287169539/IkIrD0Yr_normal.jpg"/>
    <x v="65"/>
    <s v="https://twitter.com/#!/gunsreporting/status/1096126805738692608"/>
    <m/>
    <m/>
    <s v="1096126805738692608"/>
    <s v="1096111415226712064"/>
    <b v="0"/>
    <n v="0"/>
    <s v="978684389340123136"/>
    <b v="0"/>
    <s v="en"/>
    <m/>
    <s v=""/>
    <b v="0"/>
    <n v="0"/>
    <s v=""/>
    <s v="TweetDeck"/>
    <b v="1"/>
    <s v="1096111415226712064"/>
    <s v="Tweet"/>
    <n v="0"/>
    <n v="0"/>
    <m/>
    <m/>
    <m/>
    <m/>
    <m/>
    <m/>
    <m/>
    <m/>
    <n v="2"/>
    <s v="3"/>
    <s v="3"/>
    <m/>
    <m/>
    <m/>
    <m/>
    <m/>
    <m/>
    <m/>
    <m/>
    <m/>
  </r>
  <r>
    <s v="gunsreporting"/>
    <s v="musicascension1"/>
    <m/>
    <m/>
    <m/>
    <m/>
    <m/>
    <m/>
    <m/>
    <m/>
    <s v="No"/>
    <n v="164"/>
    <m/>
    <m/>
    <x v="0"/>
    <d v="2019-02-14T18:06:13.000"/>
    <s v="@SunSentinel @PhilValys @heymikemayo @EagleEyeMSD @MiamiHerald @NPR 🎶 In a classroom on campus, #StonemanDouglas students wrote and recorded the song &quot;Hear Me Out&quot; w/ a music therapist and @MusicAscension1. _x000a__x000a_&quot;[it] tells a story quite different from what most people know about these young peoples’ experience.&quot;_x000a__x000a_➡️ https://t.co/E1t5A1SKmP"/>
    <s v="https://www.youtube.com/watch?v=qLrgTEJm__w&amp;feature=youtu.be"/>
    <s v="youtube.com"/>
    <x v="10"/>
    <m/>
    <s v="http://pbs.twimg.com/profile_images/1039178242287169539/IkIrD0Yr_normal.jpg"/>
    <x v="66"/>
    <s v="https://twitter.com/#!/gunsreporting/status/1096108365724422146"/>
    <m/>
    <m/>
    <s v="1096108365724422146"/>
    <s v="1096071120472756225"/>
    <b v="0"/>
    <n v="0"/>
    <s v="978684389340123136"/>
    <b v="0"/>
    <s v="en"/>
    <m/>
    <s v=""/>
    <b v="0"/>
    <n v="0"/>
    <s v=""/>
    <s v="TweetDeck"/>
    <b v="0"/>
    <s v="1096071120472756225"/>
    <s v="Tweet"/>
    <n v="0"/>
    <n v="0"/>
    <m/>
    <m/>
    <m/>
    <m/>
    <m/>
    <m/>
    <m/>
    <m/>
    <n v="3"/>
    <s v="3"/>
    <s v="3"/>
    <n v="0"/>
    <n v="0"/>
    <n v="0"/>
    <n v="0"/>
    <n v="0"/>
    <n v="0"/>
    <n v="43"/>
    <n v="100"/>
    <n v="43"/>
  </r>
  <r>
    <s v="gunsreporting"/>
    <s v="npr"/>
    <m/>
    <m/>
    <m/>
    <m/>
    <m/>
    <m/>
    <m/>
    <m/>
    <s v="No"/>
    <n v="167"/>
    <m/>
    <m/>
    <x v="0"/>
    <d v="2019-02-14T15:38:13.000"/>
    <s v="@SunSentinel @PhilValys @heymikemayo @EagleEyeMSD @MiamiHerald 📺 After #Parkland, @NPR spoke to fifteen 17-year-old from across the country about their relationship with guns. _x000a__x000a_➡️ https://t.co/014WDxpnUy"/>
    <s v="https://www.youtube.com/watch?v=yxGrsxpcqeA&amp;feature=youtu.be"/>
    <s v="youtube.com"/>
    <x v="8"/>
    <m/>
    <s v="http://pbs.twimg.com/profile_images/1039178242287169539/IkIrD0Yr_normal.jpg"/>
    <x v="67"/>
    <s v="https://twitter.com/#!/gunsreporting/status/1096071120472756225"/>
    <m/>
    <m/>
    <s v="1096071120472756225"/>
    <s v="1096065103328411648"/>
    <b v="0"/>
    <n v="0"/>
    <s v="978684389340123136"/>
    <b v="0"/>
    <s v="en"/>
    <m/>
    <s v=""/>
    <b v="0"/>
    <n v="1"/>
    <s v=""/>
    <s v="TweetDeck"/>
    <b v="0"/>
    <s v="1096065103328411648"/>
    <s v="Tweet"/>
    <n v="0"/>
    <n v="0"/>
    <m/>
    <m/>
    <m/>
    <m/>
    <m/>
    <m/>
    <m/>
    <m/>
    <n v="4"/>
    <s v="3"/>
    <s v="3"/>
    <m/>
    <m/>
    <m/>
    <m/>
    <m/>
    <m/>
    <m/>
    <m/>
    <m/>
  </r>
  <r>
    <s v="gunsreporting"/>
    <s v="heymikemayo"/>
    <m/>
    <m/>
    <m/>
    <m/>
    <m/>
    <m/>
    <m/>
    <m/>
    <s v="No"/>
    <n v="175"/>
    <m/>
    <m/>
    <x v="0"/>
    <d v="2019-02-14T15:14:19.000"/>
    <s v="@SunSentinel @PhilValys @heymikemayo In the wave of coverage around this anniversary, we wanted to highlight a few… https://t.co/vEZbwo99vO"/>
    <s v="https://twitter.com/i/web/status/1096065103328411648"/>
    <s v="twitter.com"/>
    <x v="1"/>
    <m/>
    <s v="http://pbs.twimg.com/profile_images/1039178242287169539/IkIrD0Yr_normal.jpg"/>
    <x v="68"/>
    <s v="https://twitter.com/#!/gunsreporting/status/1096065103328411648"/>
    <m/>
    <m/>
    <s v="1096065103328411648"/>
    <s v="1096063264847474688"/>
    <b v="0"/>
    <n v="0"/>
    <s v="978684389340123136"/>
    <b v="0"/>
    <s v="en"/>
    <m/>
    <s v=""/>
    <b v="0"/>
    <n v="0"/>
    <s v=""/>
    <s v="TweetDeck"/>
    <b v="1"/>
    <s v="1096063264847474688"/>
    <s v="Tweet"/>
    <n v="0"/>
    <n v="0"/>
    <m/>
    <m/>
    <m/>
    <m/>
    <m/>
    <m/>
    <m/>
    <m/>
    <n v="5"/>
    <s v="3"/>
    <s v="3"/>
    <m/>
    <m/>
    <m/>
    <m/>
    <m/>
    <m/>
    <m/>
    <m/>
    <m/>
  </r>
  <r>
    <s v="culverzoe"/>
    <s v="eagleeyemsd"/>
    <m/>
    <m/>
    <m/>
    <m/>
    <m/>
    <m/>
    <m/>
    <m/>
    <s v="No"/>
    <n v="194"/>
    <m/>
    <m/>
    <x v="0"/>
    <d v="2019-02-14T19:26:44.000"/>
    <s v="RT @EastsideOnline: Today and everyday, Eastside stands with @EagleEyeMSD. #MSDStrong"/>
    <m/>
    <m/>
    <x v="6"/>
    <m/>
    <s v="http://pbs.twimg.com/profile_images/1033207445664006145/ZonuNjTw_normal.jpg"/>
    <x v="69"/>
    <s v="https://twitter.com/#!/culverzoe/status/1096128628138672128"/>
    <m/>
    <m/>
    <s v="1096128628138672128"/>
    <m/>
    <b v="0"/>
    <n v="0"/>
    <s v=""/>
    <b v="0"/>
    <s v="en"/>
    <m/>
    <s v=""/>
    <b v="0"/>
    <n v="6"/>
    <s v="1096039219691167745"/>
    <s v="Twitter for iPhone"/>
    <b v="0"/>
    <s v="1096039219691167745"/>
    <s v="Tweet"/>
    <n v="0"/>
    <n v="0"/>
    <m/>
    <m/>
    <m/>
    <m/>
    <m/>
    <m/>
    <m/>
    <m/>
    <n v="1"/>
    <s v="1"/>
    <s v="1"/>
    <m/>
    <m/>
    <m/>
    <m/>
    <m/>
    <m/>
    <m/>
    <m/>
    <m/>
  </r>
  <r>
    <s v="yankeejoe"/>
    <s v="gabbygiffords"/>
    <m/>
    <m/>
    <m/>
    <m/>
    <m/>
    <m/>
    <m/>
    <m/>
    <s v="No"/>
    <n v="196"/>
    <m/>
    <m/>
    <x v="0"/>
    <d v="2019-02-14T19:44:39.000"/>
    <s v="Remembering those lost... &quot;Jamie Guttenberg lit up any room she walked into.&quot;  https://t.co/zyTvGYu79X #MSDStrong @fred_guttenberg @EagleEyeMSD #NeverAgain #Parkland @Emma4Change @AOC @GabbyGiffords"/>
    <s v="https://www.issuu.com/melissafalkowski4/docs/memorial_donate/s/69165"/>
    <s v="issuu.com"/>
    <x v="11"/>
    <m/>
    <s v="http://pbs.twimg.com/profile_images/500058442225053698/FpRBWn5o_normal.jpeg"/>
    <x v="70"/>
    <s v="https://twitter.com/#!/yankeejoe/status/1096133137313087489"/>
    <m/>
    <m/>
    <s v="1096133137313087489"/>
    <m/>
    <b v="0"/>
    <n v="0"/>
    <s v=""/>
    <b v="0"/>
    <s v="en"/>
    <m/>
    <s v=""/>
    <b v="0"/>
    <n v="0"/>
    <s v=""/>
    <s v="Twitter for iPhone"/>
    <b v="0"/>
    <s v="1096133137313087489"/>
    <s v="Tweet"/>
    <n v="0"/>
    <n v="0"/>
    <m/>
    <m/>
    <m/>
    <m/>
    <m/>
    <m/>
    <m/>
    <m/>
    <n v="1"/>
    <s v="8"/>
    <s v="8"/>
    <m/>
    <m/>
    <m/>
    <m/>
    <m/>
    <m/>
    <m/>
    <m/>
    <m/>
  </r>
  <r>
    <s v="yankeejoe"/>
    <s v="yankeejoe"/>
    <m/>
    <m/>
    <m/>
    <m/>
    <m/>
    <m/>
    <m/>
    <m/>
    <s v="No"/>
    <n v="200"/>
    <m/>
    <m/>
    <x v="1"/>
    <d v="2019-02-14T17:28:16.000"/>
    <s v="a year later, resilient #MarjoryStonemanDouglas dancing students express themselves in this wonderful story from… https://t.co/GrLPK8FcRS"/>
    <s v="https://twitter.com/i/web/status/1096098815579348992"/>
    <s v="twitter.com"/>
    <x v="12"/>
    <m/>
    <s v="http://pbs.twimg.com/profile_images/500058442225053698/FpRBWn5o_normal.jpeg"/>
    <x v="71"/>
    <s v="https://twitter.com/#!/yankeejoe/status/1096098815579348992"/>
    <m/>
    <m/>
    <s v="1096098815579348992"/>
    <m/>
    <b v="0"/>
    <n v="0"/>
    <s v=""/>
    <b v="0"/>
    <s v="en"/>
    <m/>
    <s v=""/>
    <b v="0"/>
    <n v="0"/>
    <s v=""/>
    <s v="Twitter Web Client"/>
    <b v="1"/>
    <s v="1096098815579348992"/>
    <s v="Tweet"/>
    <n v="0"/>
    <n v="0"/>
    <m/>
    <m/>
    <m/>
    <m/>
    <m/>
    <m/>
    <m/>
    <m/>
    <n v="1"/>
    <s v="8"/>
    <s v="8"/>
    <n v="2"/>
    <n v="14.285714285714286"/>
    <n v="0"/>
    <n v="0"/>
    <n v="0"/>
    <n v="0"/>
    <n v="12"/>
    <n v="85.71428571428571"/>
    <n v="14"/>
  </r>
  <r>
    <s v="mysharona1987"/>
    <s v="eagleeyemsd"/>
    <m/>
    <m/>
    <m/>
    <m/>
    <m/>
    <m/>
    <m/>
    <m/>
    <s v="No"/>
    <n v="202"/>
    <m/>
    <m/>
    <x v="0"/>
    <d v="2019-02-14T19:54:18.000"/>
    <s v="RT @loisbeckett: What is it like now to be a student at Marjory Stoneman Douglas? Powerful journalism from @EagleEyeMSD, Parkland's student…"/>
    <m/>
    <m/>
    <x v="1"/>
    <m/>
    <s v="http://pbs.twimg.com/profile_images/2586954805/z6xp8yt4fza2g6jahuxu_normal.png"/>
    <x v="72"/>
    <s v="https://twitter.com/#!/mysharona1987/status/1096135562686271488"/>
    <m/>
    <m/>
    <s v="1096135562686271488"/>
    <m/>
    <b v="0"/>
    <n v="0"/>
    <s v=""/>
    <b v="0"/>
    <s v="en"/>
    <m/>
    <s v=""/>
    <b v="0"/>
    <n v="21"/>
    <s v="1096060269522898945"/>
    <s v="Twitter Web Client"/>
    <b v="0"/>
    <s v="1096060269522898945"/>
    <s v="Tweet"/>
    <n v="0"/>
    <n v="0"/>
    <m/>
    <m/>
    <m/>
    <m/>
    <m/>
    <m/>
    <m/>
    <m/>
    <n v="1"/>
    <s v="1"/>
    <s v="1"/>
    <m/>
    <m/>
    <m/>
    <m/>
    <m/>
    <m/>
    <m/>
    <m/>
    <m/>
  </r>
  <r>
    <s v="jenstaletovich"/>
    <s v="eagleeyemsd"/>
    <m/>
    <m/>
    <m/>
    <m/>
    <m/>
    <m/>
    <m/>
    <m/>
    <s v="No"/>
    <n v="204"/>
    <m/>
    <m/>
    <x v="0"/>
    <d v="2019-02-14T21:07:53.000"/>
    <s v="RT @loisbeckett: What is it like now to be a student at Marjory Stoneman Douglas? Powerful journalism from @EagleEyeMSD, Parkland's student…"/>
    <m/>
    <m/>
    <x v="1"/>
    <m/>
    <s v="http://pbs.twimg.com/profile_images/794178450084896769/75rKrLjy_normal.jpg"/>
    <x v="73"/>
    <s v="https://twitter.com/#!/jenstaletovich/status/1096154081071116290"/>
    <m/>
    <m/>
    <s v="1096154081071116290"/>
    <m/>
    <b v="0"/>
    <n v="0"/>
    <s v=""/>
    <b v="0"/>
    <s v="en"/>
    <m/>
    <s v=""/>
    <b v="0"/>
    <n v="0"/>
    <s v="1096060269522898945"/>
    <s v="Twitter Web Client"/>
    <b v="0"/>
    <s v="1096060269522898945"/>
    <s v="Tweet"/>
    <n v="0"/>
    <n v="0"/>
    <m/>
    <m/>
    <m/>
    <m/>
    <m/>
    <m/>
    <m/>
    <m/>
    <n v="1"/>
    <s v="1"/>
    <s v="1"/>
    <m/>
    <m/>
    <m/>
    <m/>
    <m/>
    <m/>
    <m/>
    <m/>
    <m/>
  </r>
  <r>
    <s v="davidjneal"/>
    <s v="eagleeyemsd"/>
    <m/>
    <m/>
    <m/>
    <m/>
    <m/>
    <m/>
    <m/>
    <m/>
    <s v="No"/>
    <n v="206"/>
    <m/>
    <m/>
    <x v="0"/>
    <d v="2019-02-14T21:39:57.000"/>
    <s v="RT @loisbeckett: What is it like now to be a student at Marjory Stoneman Douglas? Powerful journalism from @EagleEyeMSD, Parkland's student…"/>
    <m/>
    <m/>
    <x v="1"/>
    <m/>
    <s v="http://pbs.twimg.com/profile_images/1096437768614498304/yCWUXYj3_normal.png"/>
    <x v="74"/>
    <s v="https://twitter.com/#!/davidjneal/status/1096162152958910464"/>
    <m/>
    <m/>
    <s v="1096162152958910464"/>
    <m/>
    <b v="0"/>
    <n v="0"/>
    <s v=""/>
    <b v="0"/>
    <s v="en"/>
    <m/>
    <s v=""/>
    <b v="0"/>
    <n v="21"/>
    <s v="1096060269522898945"/>
    <s v="Twitter for BlackBerry"/>
    <b v="0"/>
    <s v="1096060269522898945"/>
    <s v="Tweet"/>
    <n v="0"/>
    <n v="0"/>
    <m/>
    <m/>
    <m/>
    <m/>
    <m/>
    <m/>
    <m/>
    <m/>
    <n v="1"/>
    <s v="1"/>
    <s v="1"/>
    <m/>
    <m/>
    <m/>
    <m/>
    <m/>
    <m/>
    <m/>
    <m/>
    <m/>
  </r>
  <r>
    <s v="eastsideonline"/>
    <s v="eagleeyemsd"/>
    <m/>
    <m/>
    <m/>
    <m/>
    <m/>
    <m/>
    <m/>
    <m/>
    <s v="No"/>
    <n v="208"/>
    <m/>
    <m/>
    <x v="0"/>
    <d v="2019-02-14T13:31:28.000"/>
    <s v="Today and everyday, Eastside stands with @EagleEyeMSD. #MSDStrong"/>
    <m/>
    <m/>
    <x v="6"/>
    <m/>
    <s v="http://pbs.twimg.com/profile_images/800032106831368192/9E7UzQIA_normal.jpg"/>
    <x v="75"/>
    <s v="https://twitter.com/#!/eastsideonline/status/1096039219691167745"/>
    <m/>
    <m/>
    <s v="1096039219691167745"/>
    <m/>
    <b v="0"/>
    <n v="8"/>
    <s v=""/>
    <b v="0"/>
    <s v="en"/>
    <m/>
    <s v=""/>
    <b v="0"/>
    <n v="4"/>
    <s v=""/>
    <s v="Twitter for iPhone"/>
    <b v="0"/>
    <s v="1096039219691167745"/>
    <s v="Tweet"/>
    <n v="0"/>
    <n v="0"/>
    <m/>
    <m/>
    <m/>
    <m/>
    <m/>
    <m/>
    <m/>
    <m/>
    <n v="1"/>
    <s v="1"/>
    <s v="1"/>
    <n v="0"/>
    <n v="0"/>
    <n v="0"/>
    <n v="0"/>
    <n v="0"/>
    <n v="0"/>
    <n v="8"/>
    <n v="100"/>
    <n v="8"/>
  </r>
  <r>
    <s v="jacobkernis"/>
    <s v="eastsideonline"/>
    <m/>
    <m/>
    <m/>
    <m/>
    <m/>
    <m/>
    <m/>
    <m/>
    <s v="No"/>
    <n v="209"/>
    <m/>
    <m/>
    <x v="0"/>
    <d v="2019-02-15T00:08:18.000"/>
    <s v="RT @EastsideOnline: Today and everyday, Eastside stands with @EagleEyeMSD. #MSDStrong"/>
    <m/>
    <m/>
    <x v="6"/>
    <m/>
    <s v="http://pbs.twimg.com/profile_images/783703832400371712/2F6Zbsqj_normal.jpg"/>
    <x v="76"/>
    <s v="https://twitter.com/#!/jacobkernis/status/1096199484793647104"/>
    <m/>
    <m/>
    <s v="1096199484793647104"/>
    <m/>
    <b v="0"/>
    <n v="0"/>
    <s v=""/>
    <b v="0"/>
    <s v="en"/>
    <m/>
    <s v=""/>
    <b v="0"/>
    <n v="6"/>
    <s v="1096039219691167745"/>
    <s v="Twitter for iPhone"/>
    <b v="0"/>
    <s v="1096039219691167745"/>
    <s v="Tweet"/>
    <n v="0"/>
    <n v="0"/>
    <m/>
    <m/>
    <m/>
    <m/>
    <m/>
    <m/>
    <m/>
    <m/>
    <n v="1"/>
    <s v="1"/>
    <s v="1"/>
    <m/>
    <m/>
    <m/>
    <m/>
    <m/>
    <m/>
    <m/>
    <m/>
    <m/>
  </r>
  <r>
    <s v="jpmentorleaders"/>
    <s v="jpmentorleaders"/>
    <m/>
    <m/>
    <m/>
    <m/>
    <m/>
    <m/>
    <m/>
    <m/>
    <s v="No"/>
    <n v="211"/>
    <m/>
    <m/>
    <x v="1"/>
    <d v="2019-02-15T00:12:00.000"/>
    <s v="Mentoring Tomorrow's Leaders at JP Taravella would like to send Marjory Stoneman Douglas all our love and support.… https://t.co/jZQP86Wa9R"/>
    <s v="https://twitter.com/i/web/status/1096200416730247169"/>
    <s v="twitter.com"/>
    <x v="1"/>
    <m/>
    <s v="http://pbs.twimg.com/profile_images/1050105832673828865/ahs8CLUv_normal.jpg"/>
    <x v="77"/>
    <s v="https://twitter.com/#!/jpmentorleaders/status/1096200416730247169"/>
    <m/>
    <m/>
    <s v="1096200416730247169"/>
    <m/>
    <b v="0"/>
    <n v="0"/>
    <s v=""/>
    <b v="0"/>
    <s v="en"/>
    <m/>
    <s v=""/>
    <b v="0"/>
    <n v="0"/>
    <s v=""/>
    <s v="Twitter for Android"/>
    <b v="1"/>
    <s v="1096200416730247169"/>
    <s v="Tweet"/>
    <n v="0"/>
    <n v="0"/>
    <m/>
    <m/>
    <m/>
    <m/>
    <m/>
    <m/>
    <m/>
    <m/>
    <n v="1"/>
    <s v="13"/>
    <s v="13"/>
    <n v="3"/>
    <n v="16.666666666666668"/>
    <n v="0"/>
    <n v="0"/>
    <n v="0"/>
    <n v="0"/>
    <n v="15"/>
    <n v="83.33333333333333"/>
    <n v="18"/>
  </r>
  <r>
    <s v="avaniishah"/>
    <s v="splc"/>
    <m/>
    <m/>
    <m/>
    <m/>
    <m/>
    <m/>
    <m/>
    <m/>
    <s v="No"/>
    <n v="212"/>
    <m/>
    <m/>
    <x v="0"/>
    <d v="2019-02-15T01:36:13.000"/>
    <s v="RT @SPLC: As we remember the tragic Parkland shooting, let's also take a moment to acknowledge the crucial work of student journalists, inc…"/>
    <m/>
    <m/>
    <x v="1"/>
    <m/>
    <s v="http://pbs.twimg.com/profile_images/1022735998852194304/O3AefW02_normal.jpg"/>
    <x v="78"/>
    <s v="https://twitter.com/#!/avaniishah/status/1096221611596935168"/>
    <m/>
    <m/>
    <s v="1096221611596935168"/>
    <m/>
    <b v="0"/>
    <n v="0"/>
    <s v=""/>
    <b v="0"/>
    <s v="en"/>
    <m/>
    <s v=""/>
    <b v="0"/>
    <n v="19"/>
    <s v="1096181050898829312"/>
    <s v="Twitter for iPhone"/>
    <b v="0"/>
    <s v="1096181050898829312"/>
    <s v="Tweet"/>
    <n v="0"/>
    <n v="0"/>
    <m/>
    <m/>
    <m/>
    <m/>
    <m/>
    <m/>
    <m/>
    <m/>
    <n v="1"/>
    <s v="2"/>
    <s v="2"/>
    <n v="1"/>
    <n v="4.3478260869565215"/>
    <n v="1"/>
    <n v="4.3478260869565215"/>
    <n v="0"/>
    <n v="0"/>
    <n v="21"/>
    <n v="91.30434782608695"/>
    <n v="23"/>
  </r>
  <r>
    <s v="cspa"/>
    <s v="splc"/>
    <m/>
    <m/>
    <m/>
    <m/>
    <m/>
    <m/>
    <m/>
    <m/>
    <s v="No"/>
    <n v="213"/>
    <m/>
    <m/>
    <x v="0"/>
    <d v="2019-02-15T02:04:13.000"/>
    <s v="RT @SPLC: As we remember the tragic Parkland shooting, let's also take a moment to acknowledge the crucial work of student journalists, inc…"/>
    <m/>
    <m/>
    <x v="1"/>
    <m/>
    <s v="http://pbs.twimg.com/profile_images/106340869/Crown_normal.png"/>
    <x v="79"/>
    <s v="https://twitter.com/#!/cspa/status/1096228659097190405"/>
    <m/>
    <m/>
    <s v="1096228659097190405"/>
    <m/>
    <b v="0"/>
    <n v="0"/>
    <s v=""/>
    <b v="0"/>
    <s v="en"/>
    <m/>
    <s v=""/>
    <b v="0"/>
    <n v="19"/>
    <s v="1096181050898829312"/>
    <s v="Twitter for iPad"/>
    <b v="0"/>
    <s v="1096181050898829312"/>
    <s v="Tweet"/>
    <n v="0"/>
    <n v="0"/>
    <m/>
    <m/>
    <m/>
    <m/>
    <m/>
    <m/>
    <m/>
    <m/>
    <n v="1"/>
    <s v="4"/>
    <s v="2"/>
    <n v="1"/>
    <n v="4.3478260869565215"/>
    <n v="1"/>
    <n v="4.3478260869565215"/>
    <n v="0"/>
    <n v="0"/>
    <n v="21"/>
    <n v="91.30434782608695"/>
    <n v="23"/>
  </r>
  <r>
    <s v="steffdaz"/>
    <s v="splc"/>
    <m/>
    <m/>
    <m/>
    <m/>
    <m/>
    <m/>
    <m/>
    <m/>
    <s v="No"/>
    <n v="214"/>
    <m/>
    <m/>
    <x v="0"/>
    <d v="2019-02-15T02:21:03.000"/>
    <s v="RT @SPLC: As we remember the tragic Parkland shooting, let's also take a moment to acknowledge the crucial work of student journalists, inc…"/>
    <m/>
    <m/>
    <x v="1"/>
    <m/>
    <s v="http://pbs.twimg.com/profile_images/886922056255893504/8C_gQWZD_normal.jpg"/>
    <x v="80"/>
    <s v="https://twitter.com/#!/steffdaz/status/1096232891527450624"/>
    <m/>
    <m/>
    <s v="1096232891527450624"/>
    <m/>
    <b v="0"/>
    <n v="0"/>
    <s v=""/>
    <b v="0"/>
    <s v="en"/>
    <m/>
    <s v=""/>
    <b v="0"/>
    <n v="19"/>
    <s v="1096181050898829312"/>
    <s v="Twitter for iPhone"/>
    <b v="0"/>
    <s v="1096181050898829312"/>
    <s v="Tweet"/>
    <n v="0"/>
    <n v="0"/>
    <m/>
    <m/>
    <m/>
    <m/>
    <m/>
    <m/>
    <m/>
    <m/>
    <n v="1"/>
    <s v="2"/>
    <s v="2"/>
    <n v="1"/>
    <n v="4.3478260869565215"/>
    <n v="1"/>
    <n v="4.3478260869565215"/>
    <n v="0"/>
    <n v="0"/>
    <n v="21"/>
    <n v="91.30434782608695"/>
    <n v="23"/>
  </r>
  <r>
    <s v="soulflytry"/>
    <s v="eagleeyemsd"/>
    <m/>
    <m/>
    <m/>
    <m/>
    <m/>
    <m/>
    <m/>
    <m/>
    <s v="No"/>
    <n v="215"/>
    <m/>
    <m/>
    <x v="0"/>
    <d v="2019-02-15T06:24:50.000"/>
    <s v="RT @loisbeckett: What is it like now to be a student at Marjory Stoneman Douglas? Powerful journalism from @EagleEyeMSD, Parkland's student…"/>
    <m/>
    <m/>
    <x v="1"/>
    <m/>
    <s v="http://pbs.twimg.com/profile_images/1022376747428237314/ZT5Nmf5v_normal.jpg"/>
    <x v="81"/>
    <s v="https://twitter.com/#!/soulflytry/status/1096294244770332672"/>
    <m/>
    <m/>
    <s v="1096294244770332672"/>
    <m/>
    <b v="0"/>
    <n v="0"/>
    <s v=""/>
    <b v="0"/>
    <s v="en"/>
    <m/>
    <s v=""/>
    <b v="0"/>
    <n v="0"/>
    <s v="1096060269522898945"/>
    <s v="Twitter Web App"/>
    <b v="0"/>
    <s v="1096060269522898945"/>
    <s v="Tweet"/>
    <n v="0"/>
    <n v="0"/>
    <m/>
    <m/>
    <m/>
    <m/>
    <m/>
    <m/>
    <m/>
    <m/>
    <n v="1"/>
    <s v="1"/>
    <s v="1"/>
    <m/>
    <m/>
    <m/>
    <m/>
    <m/>
    <m/>
    <m/>
    <m/>
    <m/>
  </r>
  <r>
    <s v="debzuniverse"/>
    <s v="eagleeyemsd"/>
    <m/>
    <m/>
    <m/>
    <m/>
    <m/>
    <m/>
    <m/>
    <m/>
    <s v="No"/>
    <n v="217"/>
    <m/>
    <m/>
    <x v="0"/>
    <d v="2019-02-15T10:07:05.000"/>
    <s v="MSD alumna Liz Stout creates #17DayofCelebration to honor victims of the shooting – The Eagle Eye https://t.co/yT94kwkggS via @EagleEyeMSD"/>
    <s v="https://eagleeye.news/news/msd-alumna-liz-stout-creates-17dayofcelebration-to-honor-victims-of-the-shooting/"/>
    <s v="eagleeye.news"/>
    <x v="13"/>
    <m/>
    <s v="http://pbs.twimg.com/profile_images/1003799592171909120/tEEiyU8q_normal.jpg"/>
    <x v="82"/>
    <s v="https://twitter.com/#!/debzuniverse/status/1096350176141344768"/>
    <m/>
    <m/>
    <s v="1096350176141344768"/>
    <m/>
    <b v="0"/>
    <n v="0"/>
    <s v=""/>
    <b v="0"/>
    <s v="en"/>
    <m/>
    <s v=""/>
    <b v="0"/>
    <n v="0"/>
    <s v=""/>
    <s v="Twitter for Android"/>
    <b v="0"/>
    <s v="1096350176141344768"/>
    <s v="Tweet"/>
    <n v="0"/>
    <n v="0"/>
    <m/>
    <m/>
    <m/>
    <m/>
    <m/>
    <m/>
    <m/>
    <m/>
    <n v="1"/>
    <s v="1"/>
    <s v="1"/>
    <n v="1"/>
    <n v="5.882352941176471"/>
    <n v="0"/>
    <n v="0"/>
    <n v="0"/>
    <n v="0"/>
    <n v="16"/>
    <n v="94.11764705882354"/>
    <n v="17"/>
  </r>
  <r>
    <s v="eagleeyemsd"/>
    <s v="robertwruncie"/>
    <m/>
    <m/>
    <m/>
    <m/>
    <m/>
    <m/>
    <m/>
    <m/>
    <s v="No"/>
    <n v="218"/>
    <m/>
    <m/>
    <x v="0"/>
    <d v="2019-02-03T17:26:03.000"/>
    <s v="RT @AerieYearbook: Story from @EagleEyeMSD about last nightâ€™s meeting with @MSDClassOf2022 parents &amp;amp; @RobertwRuncie. #JournalismMatters httâ€¦"/>
    <m/>
    <m/>
    <x v="14"/>
    <m/>
    <s v="http://pbs.twimg.com/profile_images/644337895164219392/u-_fRFTv_normal.jpg"/>
    <x v="83"/>
    <s v="https://twitter.com/#!/eagleeyemsd/status/1092111991551021056"/>
    <m/>
    <m/>
    <s v="1092111991551021056"/>
    <m/>
    <b v="0"/>
    <n v="0"/>
    <s v=""/>
    <b v="0"/>
    <s v="en"/>
    <m/>
    <s v=""/>
    <b v="0"/>
    <n v="2"/>
    <s v="1091493535088558080"/>
    <s v="Twitter for iPhone"/>
    <b v="0"/>
    <s v="1091493535088558080"/>
    <s v="Tweet"/>
    <n v="0"/>
    <n v="0"/>
    <m/>
    <m/>
    <m/>
    <m/>
    <m/>
    <m/>
    <m/>
    <m/>
    <n v="1"/>
    <s v="1"/>
    <s v="1"/>
    <m/>
    <m/>
    <m/>
    <m/>
    <m/>
    <m/>
    <m/>
    <m/>
    <m/>
  </r>
  <r>
    <s v="aerieyearbook"/>
    <s v="robertwruncie"/>
    <m/>
    <m/>
    <m/>
    <m/>
    <m/>
    <m/>
    <m/>
    <m/>
    <s v="No"/>
    <n v="219"/>
    <m/>
    <m/>
    <x v="0"/>
    <d v="2019-02-02T00:28:32.000"/>
    <s v="Story from @EagleEyeMSD about last nightâ€™s meeting with @MSDClassOf2022 parents &amp;amp; @RobertwRuncie. #JournalismMatters https://t.co/QjJyGDPrxu"/>
    <s v="https://eagleeye.news/news/superintendent-runcie-begins-meetings-with-parents-of-msd-students/"/>
    <s v="eagleeye.news"/>
    <x v="14"/>
    <m/>
    <s v="http://pbs.twimg.com/profile_images/1050425912523726849/Vm1ls0kE_normal.jpg"/>
    <x v="84"/>
    <s v="https://twitter.com/#!/aerieyearbook/status/1091493535088558080"/>
    <m/>
    <m/>
    <s v="1091493535088558080"/>
    <m/>
    <b v="0"/>
    <n v="0"/>
    <s v=""/>
    <b v="0"/>
    <s v="en"/>
    <m/>
    <s v=""/>
    <b v="0"/>
    <n v="2"/>
    <s v=""/>
    <s v="Twitter for iPhone"/>
    <b v="0"/>
    <s v="1091493535088558080"/>
    <s v="Retweet"/>
    <n v="0"/>
    <n v="0"/>
    <m/>
    <m/>
    <m/>
    <m/>
    <m/>
    <m/>
    <m/>
    <m/>
    <n v="1"/>
    <s v="1"/>
    <s v="1"/>
    <m/>
    <m/>
    <m/>
    <m/>
    <m/>
    <m/>
    <m/>
    <m/>
    <m/>
  </r>
  <r>
    <s v="aerieyearbook"/>
    <s v="splc"/>
    <m/>
    <m/>
    <m/>
    <m/>
    <m/>
    <m/>
    <m/>
    <m/>
    <s v="No"/>
    <n v="224"/>
    <m/>
    <m/>
    <x v="0"/>
    <d v="2019-02-15T11:27:11.000"/>
    <s v="RT @SPLC: As we remember the tragic Parkland shooting, let's also take a moment to acknowledge the crucial work of student journalists, inc…"/>
    <m/>
    <m/>
    <x v="1"/>
    <m/>
    <s v="http://pbs.twimg.com/profile_images/1050425912523726849/Vm1ls0kE_normal.jpg"/>
    <x v="85"/>
    <s v="https://twitter.com/#!/aerieyearbook/status/1096370332531855360"/>
    <m/>
    <m/>
    <s v="1096370332531855360"/>
    <m/>
    <b v="0"/>
    <n v="0"/>
    <s v=""/>
    <b v="0"/>
    <s v="en"/>
    <m/>
    <s v=""/>
    <b v="0"/>
    <n v="19"/>
    <s v="1096181050898829312"/>
    <s v="Twitter for iPhone"/>
    <b v="0"/>
    <s v="1096181050898829312"/>
    <s v="Tweet"/>
    <n v="0"/>
    <n v="0"/>
    <m/>
    <m/>
    <m/>
    <m/>
    <m/>
    <m/>
    <m/>
    <m/>
    <n v="1"/>
    <s v="1"/>
    <s v="2"/>
    <n v="1"/>
    <n v="4.3478260869565215"/>
    <n v="1"/>
    <n v="4.3478260869565215"/>
    <n v="0"/>
    <n v="0"/>
    <n v="21"/>
    <n v="91.30434782608695"/>
    <n v="23"/>
  </r>
  <r>
    <s v="spookymulder86"/>
    <s v="eagleeyemsd"/>
    <m/>
    <m/>
    <m/>
    <m/>
    <m/>
    <m/>
    <m/>
    <m/>
    <s v="No"/>
    <n v="225"/>
    <m/>
    <m/>
    <x v="0"/>
    <d v="2019-02-15T12:51:04.000"/>
    <s v="What it’s like walking the halls of MSD – The Eagle Eye https://t.co/Of1RFGrmmA via @EagleEyeMSD"/>
    <s v="https://eagleeye.news/editorial/what-its-like-walking-the-halls-of-msd/"/>
    <s v="eagleeye.news"/>
    <x v="1"/>
    <m/>
    <s v="http://pbs.twimg.com/profile_images/841115980227043329/Vtc0dd9i_normal.jpg"/>
    <x v="86"/>
    <s v="https://twitter.com/#!/spookymulder86/status/1096391441234841600"/>
    <m/>
    <m/>
    <s v="1096391441234841600"/>
    <m/>
    <b v="0"/>
    <n v="0"/>
    <s v=""/>
    <b v="0"/>
    <s v="en"/>
    <m/>
    <s v=""/>
    <b v="0"/>
    <n v="0"/>
    <s v=""/>
    <s v="Twitter Web App"/>
    <b v="0"/>
    <s v="1096391441234841600"/>
    <s v="Tweet"/>
    <n v="0"/>
    <n v="0"/>
    <m/>
    <m/>
    <m/>
    <m/>
    <m/>
    <m/>
    <m/>
    <m/>
    <n v="1"/>
    <s v="1"/>
    <s v="1"/>
    <n v="1"/>
    <n v="7.142857142857143"/>
    <n v="0"/>
    <n v="0"/>
    <n v="0"/>
    <n v="0"/>
    <n v="13"/>
    <n v="92.85714285714286"/>
    <n v="14"/>
  </r>
  <r>
    <s v="cmeden"/>
    <s v="splc"/>
    <m/>
    <m/>
    <m/>
    <m/>
    <m/>
    <m/>
    <m/>
    <m/>
    <s v="No"/>
    <n v="226"/>
    <m/>
    <m/>
    <x v="0"/>
    <d v="2019-02-15T14:14:30.000"/>
    <s v="RT @SPLC: As we remember the tragic Parkland shooting, let's also take a moment to acknowledge the crucial work of student journalists, inc…"/>
    <m/>
    <m/>
    <x v="1"/>
    <m/>
    <s v="http://pbs.twimg.com/profile_images/477508869719998465/IooFx9GN_normal.jpeg"/>
    <x v="87"/>
    <s v="https://twitter.com/#!/cmeden/status/1096412440059957250"/>
    <m/>
    <m/>
    <s v="1096412440059957250"/>
    <m/>
    <b v="0"/>
    <n v="0"/>
    <s v=""/>
    <b v="0"/>
    <s v="en"/>
    <m/>
    <s v=""/>
    <b v="0"/>
    <n v="19"/>
    <s v="1096181050898829312"/>
    <s v="Twitter for iPhone"/>
    <b v="0"/>
    <s v="1096181050898829312"/>
    <s v="Tweet"/>
    <n v="0"/>
    <n v="0"/>
    <m/>
    <m/>
    <m/>
    <m/>
    <m/>
    <m/>
    <m/>
    <m/>
    <n v="1"/>
    <s v="2"/>
    <s v="2"/>
    <n v="1"/>
    <n v="4.3478260869565215"/>
    <n v="1"/>
    <n v="4.3478260869565215"/>
    <n v="0"/>
    <n v="0"/>
    <n v="21"/>
    <n v="91.30434782608695"/>
    <n v="23"/>
  </r>
  <r>
    <s v="wshsroom215"/>
    <s v="splc"/>
    <m/>
    <m/>
    <m/>
    <m/>
    <m/>
    <m/>
    <m/>
    <m/>
    <s v="No"/>
    <n v="227"/>
    <m/>
    <m/>
    <x v="0"/>
    <d v="2019-02-15T14:26:17.000"/>
    <s v="RT @SPLC: As we remember the tragic Parkland shooting, let's also take a moment to acknowledge the crucial work of student journalists, inc…"/>
    <m/>
    <m/>
    <x v="1"/>
    <m/>
    <s v="http://pbs.twimg.com/profile_images/688868939233890304/4dWpPJMI_normal.jpg"/>
    <x v="88"/>
    <s v="https://twitter.com/#!/wshsroom215/status/1096415403285377025"/>
    <m/>
    <m/>
    <s v="1096415403285377025"/>
    <m/>
    <b v="0"/>
    <n v="0"/>
    <s v=""/>
    <b v="0"/>
    <s v="en"/>
    <m/>
    <s v=""/>
    <b v="0"/>
    <n v="19"/>
    <s v="1096181050898829312"/>
    <s v="Twitter for iPhone"/>
    <b v="0"/>
    <s v="1096181050898829312"/>
    <s v="Tweet"/>
    <n v="0"/>
    <n v="0"/>
    <m/>
    <m/>
    <m/>
    <m/>
    <m/>
    <m/>
    <m/>
    <m/>
    <n v="1"/>
    <s v="2"/>
    <s v="2"/>
    <n v="1"/>
    <n v="4.3478260869565215"/>
    <n v="1"/>
    <n v="4.3478260869565215"/>
    <n v="0"/>
    <n v="0"/>
    <n v="21"/>
    <n v="91.30434782608695"/>
    <n v="23"/>
  </r>
  <r>
    <s v="spjfla"/>
    <s v="splc"/>
    <m/>
    <m/>
    <m/>
    <m/>
    <m/>
    <m/>
    <m/>
    <m/>
    <s v="No"/>
    <n v="228"/>
    <m/>
    <m/>
    <x v="0"/>
    <d v="2019-02-15T14:39:10.000"/>
    <s v="RT @SPLC: As we remember the tragic Parkland shooting, let's also take a moment to acknowledge the crucial work of student journalists, inc…"/>
    <m/>
    <m/>
    <x v="1"/>
    <m/>
    <s v="http://pbs.twimg.com/profile_images/857591978388844547/NkjyPRy__normal.jpg"/>
    <x v="89"/>
    <s v="https://twitter.com/#!/spjfla/status/1096418647499780096"/>
    <m/>
    <m/>
    <s v="1096418647499780096"/>
    <m/>
    <b v="0"/>
    <n v="0"/>
    <s v=""/>
    <b v="0"/>
    <s v="en"/>
    <m/>
    <s v=""/>
    <b v="0"/>
    <n v="19"/>
    <s v="1096181050898829312"/>
    <s v="Twitter for iPhone"/>
    <b v="0"/>
    <s v="1096181050898829312"/>
    <s v="Tweet"/>
    <n v="0"/>
    <n v="0"/>
    <m/>
    <m/>
    <m/>
    <m/>
    <m/>
    <m/>
    <m/>
    <m/>
    <n v="1"/>
    <s v="2"/>
    <s v="2"/>
    <n v="1"/>
    <n v="4.3478260869565215"/>
    <n v="1"/>
    <n v="4.3478260869565215"/>
    <n v="0"/>
    <n v="0"/>
    <n v="21"/>
    <n v="91.30434782608695"/>
    <n v="23"/>
  </r>
  <r>
    <s v="spj_tweets"/>
    <s v="splc"/>
    <m/>
    <m/>
    <m/>
    <m/>
    <m/>
    <m/>
    <m/>
    <m/>
    <s v="No"/>
    <n v="229"/>
    <m/>
    <m/>
    <x v="0"/>
    <d v="2019-02-15T14:43:13.000"/>
    <s v="RT @SPLC: As we remember the tragic Parkland shooting, let's also take a moment to acknowledge the crucial work of student journalists, inc…"/>
    <m/>
    <m/>
    <x v="1"/>
    <m/>
    <s v="http://pbs.twimg.com/profile_images/966315049454202880/vviPFDNU_normal.jpg"/>
    <x v="90"/>
    <s v="https://twitter.com/#!/spj_tweets/status/1096419666682150915"/>
    <m/>
    <m/>
    <s v="1096419666682150915"/>
    <m/>
    <b v="0"/>
    <n v="0"/>
    <s v=""/>
    <b v="0"/>
    <s v="en"/>
    <m/>
    <s v=""/>
    <b v="0"/>
    <n v="19"/>
    <s v="1096181050898829312"/>
    <s v="Twitter Web Client"/>
    <b v="0"/>
    <s v="1096181050898829312"/>
    <s v="Tweet"/>
    <n v="0"/>
    <n v="0"/>
    <m/>
    <m/>
    <m/>
    <m/>
    <m/>
    <m/>
    <m/>
    <m/>
    <n v="1"/>
    <s v="2"/>
    <s v="2"/>
    <n v="1"/>
    <n v="4.3478260869565215"/>
    <n v="1"/>
    <n v="4.3478260869565215"/>
    <n v="0"/>
    <n v="0"/>
    <n v="21"/>
    <n v="91.30434782608695"/>
    <n v="23"/>
  </r>
  <r>
    <s v="sdkstl"/>
    <s v="splc"/>
    <m/>
    <m/>
    <m/>
    <m/>
    <m/>
    <m/>
    <m/>
    <m/>
    <s v="No"/>
    <n v="230"/>
    <m/>
    <m/>
    <x v="0"/>
    <d v="2019-02-15T14:46:45.000"/>
    <s v="RT @SPLC: As we remember the tragic Parkland shooting, let's also take a moment to acknowledge the crucial work of student journalists, inc…"/>
    <m/>
    <m/>
    <x v="1"/>
    <m/>
    <s v="http://pbs.twimg.com/profile_images/918689389705707521/QPSB6dWZ_normal.jpg"/>
    <x v="91"/>
    <s v="https://twitter.com/#!/sdkstl/status/1096420554733748224"/>
    <m/>
    <m/>
    <s v="1096420554733748224"/>
    <m/>
    <b v="0"/>
    <n v="0"/>
    <s v=""/>
    <b v="0"/>
    <s v="en"/>
    <m/>
    <s v=""/>
    <b v="0"/>
    <n v="19"/>
    <s v="1096181050898829312"/>
    <s v="Twitter for iPhone"/>
    <b v="0"/>
    <s v="1096181050898829312"/>
    <s v="Tweet"/>
    <n v="0"/>
    <n v="0"/>
    <m/>
    <m/>
    <m/>
    <m/>
    <m/>
    <m/>
    <m/>
    <m/>
    <n v="1"/>
    <s v="2"/>
    <s v="2"/>
    <n v="1"/>
    <n v="4.3478260869565215"/>
    <n v="1"/>
    <n v="4.3478260869565215"/>
    <n v="0"/>
    <n v="0"/>
    <n v="21"/>
    <n v="91.30434782608695"/>
    <n v="23"/>
  </r>
  <r>
    <s v="monicarhor"/>
    <s v="eagleeyemsd"/>
    <m/>
    <m/>
    <m/>
    <m/>
    <m/>
    <m/>
    <m/>
    <m/>
    <s v="No"/>
    <n v="231"/>
    <m/>
    <m/>
    <x v="0"/>
    <d v="2019-02-14T14:55:24.000"/>
    <s v="RT @loisbeckett: What is it like now to be a student at Marjory Stoneman Douglas? Powerful journalism from @EagleEyeMSD, Parkland's student…"/>
    <m/>
    <m/>
    <x v="1"/>
    <m/>
    <s v="http://pbs.twimg.com/profile_images/743809527028416513/6hsQOw77_normal.jpg"/>
    <x v="92"/>
    <s v="https://twitter.com/#!/monicarhor/status/1096060343556755456"/>
    <m/>
    <m/>
    <s v="1096060343556755456"/>
    <m/>
    <b v="0"/>
    <n v="0"/>
    <s v=""/>
    <b v="0"/>
    <s v="en"/>
    <m/>
    <s v=""/>
    <b v="0"/>
    <n v="17"/>
    <s v="1096060269522898945"/>
    <s v="Twitter for iPhone"/>
    <b v="0"/>
    <s v="1096060269522898945"/>
    <s v="Tweet"/>
    <n v="0"/>
    <n v="0"/>
    <m/>
    <m/>
    <m/>
    <m/>
    <m/>
    <m/>
    <m/>
    <m/>
    <n v="1"/>
    <s v="2"/>
    <s v="1"/>
    <m/>
    <m/>
    <m/>
    <m/>
    <m/>
    <m/>
    <m/>
    <m/>
    <m/>
  </r>
  <r>
    <s v="monicarhor"/>
    <s v="splc"/>
    <m/>
    <m/>
    <m/>
    <m/>
    <m/>
    <m/>
    <m/>
    <m/>
    <s v="No"/>
    <n v="233"/>
    <m/>
    <m/>
    <x v="0"/>
    <d v="2019-02-15T14:59:54.000"/>
    <s v="RT @SPLC: As we remember the tragic Parkland shooting, let's also take a moment to acknowledge the crucial work of student journalists, inc…"/>
    <m/>
    <m/>
    <x v="1"/>
    <m/>
    <s v="http://pbs.twimg.com/profile_images/743809527028416513/6hsQOw77_normal.jpg"/>
    <x v="93"/>
    <s v="https://twitter.com/#!/monicarhor/status/1096423866258415618"/>
    <m/>
    <m/>
    <s v="1096423866258415618"/>
    <m/>
    <b v="0"/>
    <n v="0"/>
    <s v=""/>
    <b v="0"/>
    <s v="en"/>
    <m/>
    <s v=""/>
    <b v="0"/>
    <n v="19"/>
    <s v="1096181050898829312"/>
    <s v="Twitter for iPhone"/>
    <b v="0"/>
    <s v="1096181050898829312"/>
    <s v="Tweet"/>
    <n v="0"/>
    <n v="0"/>
    <m/>
    <m/>
    <m/>
    <m/>
    <m/>
    <m/>
    <m/>
    <m/>
    <n v="1"/>
    <s v="2"/>
    <s v="2"/>
    <n v="1"/>
    <n v="4.3478260869565215"/>
    <n v="1"/>
    <n v="4.3478260869565215"/>
    <n v="0"/>
    <n v="0"/>
    <n v="21"/>
    <n v="91.30434782608695"/>
    <n v="23"/>
  </r>
  <r>
    <s v="katelyn_jou"/>
    <s v="splc"/>
    <m/>
    <m/>
    <m/>
    <m/>
    <m/>
    <m/>
    <m/>
    <m/>
    <s v="No"/>
    <n v="234"/>
    <m/>
    <m/>
    <x v="0"/>
    <d v="2019-02-15T15:13:16.000"/>
    <s v="RT @SPLC: As we remember the tragic Parkland shooting, let's also take a moment to acknowledge the crucial work of student journalists, inc…"/>
    <m/>
    <m/>
    <x v="1"/>
    <m/>
    <s v="http://pbs.twimg.com/profile_images/1065773049658597377/B-TbC_XO_normal.jpg"/>
    <x v="94"/>
    <s v="https://twitter.com/#!/katelyn_jou/status/1096427227040886784"/>
    <m/>
    <m/>
    <s v="1096427227040886784"/>
    <m/>
    <b v="0"/>
    <n v="0"/>
    <s v=""/>
    <b v="0"/>
    <s v="en"/>
    <m/>
    <s v=""/>
    <b v="0"/>
    <n v="19"/>
    <s v="1096181050898829312"/>
    <s v="Twitter for iPhone"/>
    <b v="0"/>
    <s v="1096181050898829312"/>
    <s v="Tweet"/>
    <n v="0"/>
    <n v="0"/>
    <m/>
    <m/>
    <m/>
    <m/>
    <m/>
    <m/>
    <m/>
    <m/>
    <n v="1"/>
    <s v="2"/>
    <s v="2"/>
    <n v="1"/>
    <n v="4.3478260869565215"/>
    <n v="1"/>
    <n v="4.3478260869565215"/>
    <n v="0"/>
    <n v="0"/>
    <n v="21"/>
    <n v="91.30434782608695"/>
    <n v="23"/>
  </r>
  <r>
    <s v="newseum"/>
    <s v="splc"/>
    <m/>
    <m/>
    <m/>
    <m/>
    <m/>
    <m/>
    <m/>
    <m/>
    <s v="No"/>
    <n v="235"/>
    <m/>
    <m/>
    <x v="0"/>
    <d v="2019-02-15T16:30:45.000"/>
    <s v="RT @SPLC: As we remember the tragic Parkland shooting, let's also take a moment to acknowledge the crucial work of student journalists, inc…"/>
    <m/>
    <m/>
    <x v="1"/>
    <m/>
    <s v="http://pbs.twimg.com/profile_images/1004007000395657216/OaBFt0OB_normal.jpg"/>
    <x v="95"/>
    <s v="https://twitter.com/#!/newseum/status/1096446728063143936"/>
    <m/>
    <m/>
    <s v="1096446728063143936"/>
    <m/>
    <b v="0"/>
    <n v="0"/>
    <s v=""/>
    <b v="0"/>
    <s v="en"/>
    <m/>
    <s v=""/>
    <b v="0"/>
    <n v="19"/>
    <s v="1096181050898829312"/>
    <s v="Twitter Web Client"/>
    <b v="0"/>
    <s v="1096181050898829312"/>
    <s v="Tweet"/>
    <n v="0"/>
    <n v="0"/>
    <m/>
    <m/>
    <m/>
    <m/>
    <m/>
    <m/>
    <m/>
    <m/>
    <n v="1"/>
    <s v="2"/>
    <s v="2"/>
    <n v="1"/>
    <n v="4.3478260869565215"/>
    <n v="1"/>
    <n v="4.3478260869565215"/>
    <n v="0"/>
    <n v="0"/>
    <n v="21"/>
    <n v="91.30434782608695"/>
    <n v="23"/>
  </r>
  <r>
    <s v="nppa"/>
    <s v="splc"/>
    <m/>
    <m/>
    <m/>
    <m/>
    <m/>
    <m/>
    <m/>
    <m/>
    <s v="No"/>
    <n v="236"/>
    <m/>
    <m/>
    <x v="0"/>
    <d v="2019-02-15T16:31:25.000"/>
    <s v="RT @SPLC: As we remember the tragic Parkland shooting, let's also take a moment to acknowledge the crucial work of student journalists, inc…"/>
    <m/>
    <m/>
    <x v="1"/>
    <m/>
    <s v="http://pbs.twimg.com/profile_images/877309047984209920/MJlcHVk3_normal.jpg"/>
    <x v="96"/>
    <s v="https://twitter.com/#!/nppa/status/1096446893293477888"/>
    <m/>
    <m/>
    <s v="1096446893293477888"/>
    <m/>
    <b v="0"/>
    <n v="0"/>
    <s v=""/>
    <b v="0"/>
    <s v="en"/>
    <m/>
    <s v=""/>
    <b v="0"/>
    <n v="19"/>
    <s v="1096181050898829312"/>
    <s v="TweetDeck"/>
    <b v="0"/>
    <s v="1096181050898829312"/>
    <s v="Tweet"/>
    <n v="0"/>
    <n v="0"/>
    <m/>
    <m/>
    <m/>
    <m/>
    <m/>
    <m/>
    <m/>
    <m/>
    <n v="1"/>
    <s v="2"/>
    <s v="2"/>
    <n v="1"/>
    <n v="4.3478260869565215"/>
    <n v="1"/>
    <n v="4.3478260869565215"/>
    <n v="0"/>
    <n v="0"/>
    <n v="21"/>
    <n v="91.30434782608695"/>
    <n v="23"/>
  </r>
  <r>
    <s v="freedomforumins"/>
    <s v="splc"/>
    <m/>
    <m/>
    <m/>
    <m/>
    <m/>
    <m/>
    <m/>
    <m/>
    <s v="No"/>
    <n v="237"/>
    <m/>
    <m/>
    <x v="0"/>
    <d v="2019-02-15T16:31:25.000"/>
    <s v="RT @SPLC: As we remember the tragic Parkland shooting, let's also take a moment to acknowledge the crucial work of student journalists, inc…"/>
    <m/>
    <m/>
    <x v="1"/>
    <m/>
    <s v="http://pbs.twimg.com/profile_images/747844681288003584/TIySK0P0_normal.jpg"/>
    <x v="96"/>
    <s v="https://twitter.com/#!/freedomforumins/status/1096446896183349248"/>
    <m/>
    <m/>
    <s v="1096446896183349248"/>
    <m/>
    <b v="0"/>
    <n v="0"/>
    <s v=""/>
    <b v="0"/>
    <s v="en"/>
    <m/>
    <s v=""/>
    <b v="0"/>
    <n v="19"/>
    <s v="1096181050898829312"/>
    <s v="Twitter Web Client"/>
    <b v="0"/>
    <s v="1096181050898829312"/>
    <s v="Tweet"/>
    <n v="0"/>
    <n v="0"/>
    <m/>
    <m/>
    <m/>
    <m/>
    <m/>
    <m/>
    <m/>
    <m/>
    <n v="1"/>
    <s v="2"/>
    <s v="2"/>
    <n v="1"/>
    <n v="4.3478260869565215"/>
    <n v="1"/>
    <n v="4.3478260869565215"/>
    <n v="0"/>
    <n v="0"/>
    <n v="21"/>
    <n v="91.30434782608695"/>
    <n v="23"/>
  </r>
  <r>
    <s v="nicole_kraft"/>
    <s v="splc"/>
    <m/>
    <m/>
    <m/>
    <m/>
    <m/>
    <m/>
    <m/>
    <m/>
    <s v="No"/>
    <n v="238"/>
    <m/>
    <m/>
    <x v="0"/>
    <d v="2019-02-15T16:32:06.000"/>
    <s v="RT @SPLC: As we remember the tragic Parkland shooting, let's also take a moment to acknowledge the crucial work of student journalists, inc…"/>
    <m/>
    <m/>
    <x v="1"/>
    <m/>
    <s v="http://pbs.twimg.com/profile_images/1082357814494969862/A_G_Ym56_normal.jpg"/>
    <x v="97"/>
    <s v="https://twitter.com/#!/nicole_kraft/status/1096447068825096192"/>
    <m/>
    <m/>
    <s v="1096447068825096192"/>
    <m/>
    <b v="0"/>
    <n v="0"/>
    <s v=""/>
    <b v="0"/>
    <s v="en"/>
    <m/>
    <s v=""/>
    <b v="0"/>
    <n v="19"/>
    <s v="1096181050898829312"/>
    <s v="Twitter Web Client"/>
    <b v="0"/>
    <s v="1096181050898829312"/>
    <s v="Tweet"/>
    <n v="0"/>
    <n v="0"/>
    <m/>
    <m/>
    <m/>
    <m/>
    <m/>
    <m/>
    <m/>
    <m/>
    <n v="1"/>
    <s v="2"/>
    <s v="2"/>
    <n v="1"/>
    <n v="4.3478260869565215"/>
    <n v="1"/>
    <n v="4.3478260869565215"/>
    <n v="0"/>
    <n v="0"/>
    <n v="21"/>
    <n v="91.30434782608695"/>
    <n v="23"/>
  </r>
  <r>
    <s v="beanspohr"/>
    <s v="splc"/>
    <m/>
    <m/>
    <m/>
    <m/>
    <m/>
    <m/>
    <m/>
    <m/>
    <s v="No"/>
    <n v="239"/>
    <m/>
    <m/>
    <x v="0"/>
    <d v="2019-02-15T17:32:42.000"/>
    <s v="RT @SPLC: As we remember the tragic Parkland shooting, let's also take a moment to acknowledge the crucial work of student journalists, inc…"/>
    <m/>
    <m/>
    <x v="1"/>
    <m/>
    <s v="http://pbs.twimg.com/profile_images/523428371129065472/P2afuxgq_normal.jpeg"/>
    <x v="98"/>
    <s v="https://twitter.com/#!/beanspohr/status/1096462317422854144"/>
    <m/>
    <m/>
    <s v="1096462317422854144"/>
    <m/>
    <b v="0"/>
    <n v="0"/>
    <s v=""/>
    <b v="0"/>
    <s v="en"/>
    <m/>
    <s v=""/>
    <b v="0"/>
    <n v="19"/>
    <s v="1096181050898829312"/>
    <s v="Twitter for iPhone"/>
    <b v="0"/>
    <s v="1096181050898829312"/>
    <s v="Tweet"/>
    <n v="0"/>
    <n v="0"/>
    <m/>
    <m/>
    <m/>
    <m/>
    <m/>
    <m/>
    <m/>
    <m/>
    <n v="1"/>
    <s v="2"/>
    <s v="2"/>
    <n v="1"/>
    <n v="4.3478260869565215"/>
    <n v="1"/>
    <n v="4.3478260869565215"/>
    <n v="0"/>
    <n v="0"/>
    <n v="21"/>
    <n v="91.30434782608695"/>
    <n v="23"/>
  </r>
  <r>
    <s v="ernabeld"/>
    <s v="splc"/>
    <m/>
    <m/>
    <m/>
    <m/>
    <m/>
    <m/>
    <m/>
    <m/>
    <s v="No"/>
    <n v="240"/>
    <m/>
    <m/>
    <x v="0"/>
    <d v="2019-02-15T17:57:13.000"/>
    <s v="RT @SPLC: As we remember the tragic Parkland shooting, let's also take a moment to acknowledge the crucial work of student journalists, inc…"/>
    <m/>
    <m/>
    <x v="1"/>
    <m/>
    <s v="http://pbs.twimg.com/profile_images/999422563846508544/sFRSB6sC_normal.jpg"/>
    <x v="99"/>
    <s v="https://twitter.com/#!/ernabeld/status/1096468486354808838"/>
    <m/>
    <m/>
    <s v="1096468486354808838"/>
    <m/>
    <b v="0"/>
    <n v="0"/>
    <s v=""/>
    <b v="0"/>
    <s v="en"/>
    <m/>
    <s v=""/>
    <b v="0"/>
    <n v="19"/>
    <s v="1096181050898829312"/>
    <s v="Twitter for iPhone"/>
    <b v="0"/>
    <s v="1096181050898829312"/>
    <s v="Tweet"/>
    <n v="0"/>
    <n v="0"/>
    <m/>
    <m/>
    <m/>
    <m/>
    <m/>
    <m/>
    <m/>
    <m/>
    <n v="1"/>
    <s v="2"/>
    <s v="2"/>
    <n v="1"/>
    <n v="4.3478260869565215"/>
    <n v="1"/>
    <n v="4.3478260869565215"/>
    <n v="0"/>
    <n v="0"/>
    <n v="21"/>
    <n v="91.30434782608695"/>
    <n v="23"/>
  </r>
  <r>
    <s v="superscribbler"/>
    <s v="splc"/>
    <m/>
    <m/>
    <m/>
    <m/>
    <m/>
    <m/>
    <m/>
    <m/>
    <s v="No"/>
    <n v="241"/>
    <m/>
    <m/>
    <x v="0"/>
    <d v="2019-02-15T18:38:48.000"/>
    <s v="RT @SPLC: As we remember the tragic Parkland shooting, let's also take a moment to acknowledge the crucial work of student journalists, inc…"/>
    <m/>
    <m/>
    <x v="1"/>
    <m/>
    <s v="http://pbs.twimg.com/profile_images/3654808289/5b5a4dc8beff9aec250f14d4fd123a2a_normal.jpeg"/>
    <x v="100"/>
    <s v="https://twitter.com/#!/superscribbler/status/1096478953886367745"/>
    <m/>
    <m/>
    <s v="1096478953886367745"/>
    <m/>
    <b v="0"/>
    <n v="0"/>
    <s v=""/>
    <b v="0"/>
    <s v="en"/>
    <m/>
    <s v=""/>
    <b v="0"/>
    <n v="23"/>
    <s v="1096181050898829312"/>
    <s v="Twitter for iPhone"/>
    <b v="0"/>
    <s v="1096181050898829312"/>
    <s v="Tweet"/>
    <n v="0"/>
    <n v="0"/>
    <m/>
    <m/>
    <m/>
    <m/>
    <m/>
    <m/>
    <m/>
    <m/>
    <n v="1"/>
    <s v="2"/>
    <s v="2"/>
    <n v="1"/>
    <n v="4.3478260869565215"/>
    <n v="1"/>
    <n v="4.3478260869565215"/>
    <n v="0"/>
    <n v="0"/>
    <n v="21"/>
    <n v="91.30434782608695"/>
    <n v="23"/>
  </r>
  <r>
    <s v="jhemlepp"/>
    <s v="splc"/>
    <m/>
    <m/>
    <m/>
    <m/>
    <m/>
    <m/>
    <m/>
    <m/>
    <s v="No"/>
    <n v="242"/>
    <m/>
    <m/>
    <x v="0"/>
    <d v="2019-02-15T18:48:41.000"/>
    <s v="RT @SPLC: As we remember the tragic Parkland shooting, let's also take a moment to acknowledge the crucial work of student journalists, inc…"/>
    <m/>
    <m/>
    <x v="1"/>
    <m/>
    <s v="http://pbs.twimg.com/profile_images/984445132308140032/DEHEiFyo_normal.jpg"/>
    <x v="101"/>
    <s v="https://twitter.com/#!/jhemlepp/status/1096481439070208010"/>
    <m/>
    <m/>
    <s v="1096481439070208010"/>
    <m/>
    <b v="0"/>
    <n v="0"/>
    <s v=""/>
    <b v="0"/>
    <s v="en"/>
    <m/>
    <s v=""/>
    <b v="0"/>
    <n v="23"/>
    <s v="1096181050898829312"/>
    <s v="Twitter for Android"/>
    <b v="0"/>
    <s v="1096181050898829312"/>
    <s v="Tweet"/>
    <n v="0"/>
    <n v="0"/>
    <m/>
    <m/>
    <m/>
    <m/>
    <m/>
    <m/>
    <m/>
    <m/>
    <n v="1"/>
    <s v="2"/>
    <s v="2"/>
    <n v="1"/>
    <n v="4.3478260869565215"/>
    <n v="1"/>
    <n v="4.3478260869565215"/>
    <n v="0"/>
    <n v="0"/>
    <n v="21"/>
    <n v="91.30434782608695"/>
    <n v="23"/>
  </r>
  <r>
    <s v="tpplummer"/>
    <s v="tampaprep"/>
    <m/>
    <m/>
    <m/>
    <m/>
    <m/>
    <m/>
    <m/>
    <m/>
    <s v="Yes"/>
    <n v="243"/>
    <m/>
    <m/>
    <x v="0"/>
    <d v="2019-02-14T12:24:57.000"/>
    <s v="Prep Nation!  @TampaPrep today we remember Marjory Stoneman Douglas High School, their loss, their pain. We celebra… https://t.co/zhZ3sbSRsf"/>
    <s v="https://twitter.com/i/web/status/1096022480144265216"/>
    <s v="twitter.com"/>
    <x v="1"/>
    <m/>
    <s v="http://pbs.twimg.com/profile_images/817448369735942144/WBlUKthl_normal.jpg"/>
    <x v="102"/>
    <s v="https://twitter.com/#!/tpplummer/status/1096022480144265216"/>
    <m/>
    <m/>
    <s v="1096022480144265216"/>
    <m/>
    <b v="0"/>
    <n v="0"/>
    <s v=""/>
    <b v="0"/>
    <s v="en"/>
    <m/>
    <s v=""/>
    <b v="0"/>
    <n v="0"/>
    <s v=""/>
    <s v="Twitter for iPhone"/>
    <b v="1"/>
    <s v="1096022480144265216"/>
    <s v="Tweet"/>
    <n v="0"/>
    <n v="0"/>
    <m/>
    <m/>
    <m/>
    <m/>
    <m/>
    <m/>
    <m/>
    <m/>
    <n v="1"/>
    <s v="7"/>
    <s v="7"/>
    <n v="0"/>
    <n v="0"/>
    <n v="2"/>
    <n v="11.764705882352942"/>
    <n v="0"/>
    <n v="0"/>
    <n v="15"/>
    <n v="88.23529411764706"/>
    <n v="17"/>
  </r>
  <r>
    <s v="tampaprep"/>
    <s v="tpplummer"/>
    <m/>
    <m/>
    <m/>
    <m/>
    <m/>
    <m/>
    <m/>
    <m/>
    <s v="Yes"/>
    <n v="244"/>
    <m/>
    <m/>
    <x v="0"/>
    <d v="2019-02-14T13:07:31.000"/>
    <s v="RT @TPPlummer: Prep Nation!  @TampaPrep today we remember Marjory Stoneman Douglas High School, their loss, their pain. We celebrate and su…"/>
    <m/>
    <m/>
    <x v="1"/>
    <m/>
    <s v="http://pbs.twimg.com/profile_images/635813778437836800/wez7MAih_normal.jpg"/>
    <x v="103"/>
    <s v="https://twitter.com/#!/tampaprep/status/1096033192765808641"/>
    <m/>
    <m/>
    <s v="1096033192765808641"/>
    <m/>
    <b v="0"/>
    <n v="0"/>
    <s v=""/>
    <b v="0"/>
    <s v="en"/>
    <m/>
    <s v=""/>
    <b v="0"/>
    <n v="5"/>
    <s v="1096022480144265216"/>
    <s v="HubSpot"/>
    <b v="0"/>
    <s v="1096022480144265216"/>
    <s v="Tweet"/>
    <n v="0"/>
    <n v="0"/>
    <m/>
    <m/>
    <m/>
    <m/>
    <m/>
    <m/>
    <m/>
    <m/>
    <n v="1"/>
    <s v="7"/>
    <s v="7"/>
    <n v="1"/>
    <n v="4.761904761904762"/>
    <n v="2"/>
    <n v="9.523809523809524"/>
    <n v="0"/>
    <n v="0"/>
    <n v="18"/>
    <n v="85.71428571428571"/>
    <n v="21"/>
  </r>
  <r>
    <s v="lgtenglishteach"/>
    <s v="tampaprep"/>
    <m/>
    <m/>
    <m/>
    <m/>
    <m/>
    <m/>
    <m/>
    <m/>
    <s v="No"/>
    <n v="245"/>
    <m/>
    <m/>
    <x v="0"/>
    <d v="2019-02-16T01:38:48.000"/>
    <s v="RT @TPPlummer: Prep Nation!  @TampaPrep today we remember Marjory Stoneman Douglas High School, their loss, their pain. We celebrate and su…"/>
    <m/>
    <m/>
    <x v="1"/>
    <m/>
    <s v="http://pbs.twimg.com/profile_images/611736222/larrysized_normal.jpg"/>
    <x v="104"/>
    <s v="https://twitter.com/#!/lgtenglishteach/status/1096584646962397185"/>
    <m/>
    <m/>
    <s v="1096584646962397185"/>
    <m/>
    <b v="0"/>
    <n v="0"/>
    <s v=""/>
    <b v="0"/>
    <s v="en"/>
    <m/>
    <s v=""/>
    <b v="0"/>
    <n v="6"/>
    <s v="1096022480144265216"/>
    <s v="Twitter for iPhone"/>
    <b v="0"/>
    <s v="1096022480144265216"/>
    <s v="Tweet"/>
    <n v="0"/>
    <n v="0"/>
    <m/>
    <m/>
    <m/>
    <m/>
    <m/>
    <m/>
    <m/>
    <m/>
    <n v="1"/>
    <s v="7"/>
    <s v="7"/>
    <m/>
    <m/>
    <m/>
    <m/>
    <m/>
    <m/>
    <m/>
    <m/>
    <m/>
  </r>
  <r>
    <s v="loisbeckett"/>
    <s v="loisbeckett"/>
    <m/>
    <m/>
    <m/>
    <m/>
    <m/>
    <m/>
    <m/>
    <m/>
    <s v="No"/>
    <n v="248"/>
    <m/>
    <m/>
    <x v="1"/>
    <d v="2019-02-14T15:05:49.000"/>
    <s v="In Parkland, there are &quot;code red&quot; drills each month, painted icons marking &quot;hard corners&quot; out of the line of sight… https://t.co/GBhM4qZxyy"/>
    <s v="https://twitter.com/i/web/status/1096062964325478405"/>
    <s v="twitter.com"/>
    <x v="1"/>
    <m/>
    <s v="http://pbs.twimg.com/profile_images/551921299992236032/BeRvU8hZ_normal.jpeg"/>
    <x v="105"/>
    <s v="https://twitter.com/#!/loisbeckett/status/1096062964325478405"/>
    <m/>
    <m/>
    <s v="1096062964325478405"/>
    <m/>
    <b v="0"/>
    <n v="0"/>
    <s v=""/>
    <b v="0"/>
    <s v="en"/>
    <m/>
    <s v=""/>
    <b v="0"/>
    <n v="0"/>
    <s v=""/>
    <s v="Twitter Web Client"/>
    <b v="1"/>
    <s v="1096062964325478405"/>
    <s v="Tweet"/>
    <n v="0"/>
    <n v="0"/>
    <m/>
    <m/>
    <m/>
    <m/>
    <m/>
    <m/>
    <m/>
    <m/>
    <n v="1"/>
    <s v="1"/>
    <s v="1"/>
    <n v="0"/>
    <n v="0"/>
    <n v="1"/>
    <n v="5"/>
    <n v="0"/>
    <n v="0"/>
    <n v="19"/>
    <n v="95"/>
    <n v="20"/>
  </r>
  <r>
    <s v="loisbeckett"/>
    <s v="eagleeyemsd"/>
    <m/>
    <m/>
    <m/>
    <m/>
    <m/>
    <m/>
    <m/>
    <m/>
    <s v="No"/>
    <n v="249"/>
    <m/>
    <m/>
    <x v="0"/>
    <d v="2019-02-14T16:00:25.000"/>
    <s v="RT @loisbeckett: What is it like now to be a student at Marjory Stoneman Douglas? Powerful journalism from @EagleEyeMSD, Parkland's student…"/>
    <m/>
    <m/>
    <x v="1"/>
    <m/>
    <s v="http://pbs.twimg.com/profile_images/551921299992236032/BeRvU8hZ_normal.jpeg"/>
    <x v="106"/>
    <s v="https://twitter.com/#!/loisbeckett/status/1096076707352571905"/>
    <m/>
    <m/>
    <s v="1096076707352571905"/>
    <m/>
    <b v="0"/>
    <n v="0"/>
    <s v=""/>
    <b v="0"/>
    <s v="en"/>
    <m/>
    <s v=""/>
    <b v="0"/>
    <n v="17"/>
    <s v="1096060269522898945"/>
    <s v="Twitter for iPhone"/>
    <b v="0"/>
    <s v="1096060269522898945"/>
    <s v="Tweet"/>
    <n v="0"/>
    <n v="0"/>
    <m/>
    <m/>
    <m/>
    <m/>
    <m/>
    <m/>
    <m/>
    <m/>
    <n v="2"/>
    <s v="1"/>
    <s v="1"/>
    <n v="2"/>
    <n v="9.523809523809524"/>
    <n v="0"/>
    <n v="0"/>
    <n v="0"/>
    <n v="0"/>
    <n v="19"/>
    <n v="90.47619047619048"/>
    <n v="21"/>
  </r>
  <r>
    <s v="lillianhwang"/>
    <s v="loisbeckett"/>
    <m/>
    <m/>
    <m/>
    <m/>
    <m/>
    <m/>
    <m/>
    <m/>
    <s v="No"/>
    <n v="250"/>
    <m/>
    <m/>
    <x v="0"/>
    <d v="2019-02-16T04:06:35.000"/>
    <s v="RT @loisbeckett: What is it like now to be a student at Marjory Stoneman Douglas? Powerful journalism from @EagleEyeMSD, Parkland's student…"/>
    <m/>
    <m/>
    <x v="1"/>
    <m/>
    <s v="http://pbs.twimg.com/profile_images/1075130206216749058/Ned6H1sW_normal.jpg"/>
    <x v="107"/>
    <s v="https://twitter.com/#!/lillianhwang/status/1096621840993316864"/>
    <m/>
    <m/>
    <s v="1096621840993316864"/>
    <m/>
    <b v="0"/>
    <n v="0"/>
    <s v=""/>
    <b v="0"/>
    <s v="en"/>
    <m/>
    <s v=""/>
    <b v="0"/>
    <n v="0"/>
    <s v="1096060269522898945"/>
    <s v="Twitter for iPhone"/>
    <b v="0"/>
    <s v="1096060269522898945"/>
    <s v="Tweet"/>
    <n v="0"/>
    <n v="0"/>
    <m/>
    <m/>
    <m/>
    <m/>
    <m/>
    <m/>
    <m/>
    <m/>
    <n v="1"/>
    <s v="1"/>
    <s v="1"/>
    <m/>
    <m/>
    <m/>
    <m/>
    <m/>
    <m/>
    <m/>
    <m/>
    <m/>
  </r>
  <r>
    <s v="splc"/>
    <s v="splc"/>
    <m/>
    <m/>
    <m/>
    <m/>
    <m/>
    <m/>
    <m/>
    <m/>
    <s v="No"/>
    <n v="252"/>
    <m/>
    <m/>
    <x v="1"/>
    <d v="2019-02-14T22:55:03.000"/>
    <s v="As we remember the tragic Parkland shooting, let's also take a moment to acknowledge the crucial work of student jo… https://t.co/gHTfICwSUb"/>
    <s v="https://twitter.com/i/web/status/1096181050898829312"/>
    <s v="twitter.com"/>
    <x v="1"/>
    <m/>
    <s v="http://pbs.twimg.com/profile_images/795716767951818753/wFObGttt_normal.jpg"/>
    <x v="108"/>
    <s v="https://twitter.com/#!/splc/status/1096181050898829312"/>
    <m/>
    <m/>
    <s v="1096181050898829312"/>
    <m/>
    <b v="0"/>
    <n v="0"/>
    <s v=""/>
    <b v="0"/>
    <s v="en"/>
    <m/>
    <s v=""/>
    <b v="0"/>
    <n v="0"/>
    <s v=""/>
    <s v="Hootsuite Inc."/>
    <b v="1"/>
    <s v="1096181050898829312"/>
    <s v="Tweet"/>
    <n v="0"/>
    <n v="0"/>
    <m/>
    <m/>
    <m/>
    <m/>
    <m/>
    <m/>
    <m/>
    <m/>
    <n v="1"/>
    <s v="2"/>
    <s v="2"/>
    <n v="1"/>
    <n v="5"/>
    <n v="1"/>
    <n v="5"/>
    <n v="0"/>
    <n v="0"/>
    <n v="18"/>
    <n v="90"/>
    <n v="20"/>
  </r>
  <r>
    <s v="voicestexas"/>
    <s v="splc"/>
    <m/>
    <m/>
    <m/>
    <m/>
    <m/>
    <m/>
    <m/>
    <m/>
    <s v="No"/>
    <n v="253"/>
    <m/>
    <m/>
    <x v="0"/>
    <d v="2019-02-16T15:17:59.000"/>
    <s v="RT @SPLC: As we remember the tragic Parkland shooting, let's also take a moment to acknowledge the crucial work of student journalists, inc…"/>
    <m/>
    <m/>
    <x v="1"/>
    <m/>
    <s v="http://pbs.twimg.com/profile_images/1015779972437270528/_a3FqW8T_normal.jpg"/>
    <x v="109"/>
    <s v="https://twitter.com/#!/voicestexas/status/1096790804666953728"/>
    <m/>
    <m/>
    <s v="1096790804666953728"/>
    <m/>
    <b v="0"/>
    <n v="0"/>
    <s v=""/>
    <b v="0"/>
    <s v="en"/>
    <m/>
    <s v=""/>
    <b v="0"/>
    <n v="23"/>
    <s v="1096181050898829312"/>
    <s v="Twitter for iPhone"/>
    <b v="0"/>
    <s v="1096181050898829312"/>
    <s v="Tweet"/>
    <n v="0"/>
    <n v="0"/>
    <m/>
    <m/>
    <m/>
    <m/>
    <m/>
    <m/>
    <m/>
    <m/>
    <n v="1"/>
    <s v="2"/>
    <s v="2"/>
    <n v="1"/>
    <n v="4.3478260869565215"/>
    <n v="1"/>
    <n v="4.3478260869565215"/>
    <n v="0"/>
    <n v="0"/>
    <n v="21"/>
    <n v="91.30434782608695"/>
    <n v="23"/>
  </r>
  <r>
    <s v="heroesmsd"/>
    <s v="eagleeyemsd"/>
    <m/>
    <m/>
    <m/>
    <m/>
    <m/>
    <m/>
    <m/>
    <m/>
    <s v="No"/>
    <n v="254"/>
    <m/>
    <m/>
    <x v="0"/>
    <d v="2019-02-16T22:05:51.000"/>
    <s v="Want to know more about the #MSDHeroesChallenge? Watch this!  https://t.co/G7yJkYcJFC @daveaizer @TheCW @lizjane66 @EagleEyeMSD"/>
    <s v="https://www.youtube.com/watch?v=Khks3pzDnik&amp;feature=youtu.be"/>
    <s v="youtube.com"/>
    <x v="15"/>
    <m/>
    <s v="http://pbs.twimg.com/profile_images/1085203973357871105/1YS_7xYO_normal.jpg"/>
    <x v="110"/>
    <s v="https://twitter.com/#!/heroesmsd/status/1096893448156860419"/>
    <m/>
    <m/>
    <s v="1096893448156860419"/>
    <m/>
    <b v="0"/>
    <n v="0"/>
    <s v=""/>
    <b v="0"/>
    <s v="en"/>
    <m/>
    <s v=""/>
    <b v="0"/>
    <n v="0"/>
    <s v=""/>
    <s v="Twitter for iPhone"/>
    <b v="0"/>
    <s v="1096893448156860419"/>
    <s v="Tweet"/>
    <n v="0"/>
    <n v="0"/>
    <m/>
    <m/>
    <m/>
    <m/>
    <m/>
    <m/>
    <m/>
    <m/>
    <n v="1"/>
    <s v="10"/>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62">
    <i>
      <x v="1"/>
    </i>
    <i r="1">
      <x v="4"/>
    </i>
    <i r="2">
      <x v="97"/>
    </i>
    <i r="3">
      <x v="21"/>
    </i>
    <i>
      <x v="2"/>
    </i>
    <i r="1">
      <x v="1"/>
    </i>
    <i r="2">
      <x v="29"/>
    </i>
    <i r="3">
      <x v="22"/>
    </i>
    <i r="1">
      <x v="2"/>
    </i>
    <i r="2">
      <x v="33"/>
    </i>
    <i r="3">
      <x v="1"/>
    </i>
    <i r="3">
      <x v="22"/>
    </i>
    <i r="2">
      <x v="34"/>
    </i>
    <i r="3">
      <x v="18"/>
    </i>
    <i r="2">
      <x v="36"/>
    </i>
    <i r="3">
      <x v="1"/>
    </i>
    <i r="2">
      <x v="37"/>
    </i>
    <i r="3">
      <x v="22"/>
    </i>
    <i r="3">
      <x v="23"/>
    </i>
    <i r="2">
      <x v="38"/>
    </i>
    <i r="3">
      <x v="20"/>
    </i>
    <i r="2">
      <x v="39"/>
    </i>
    <i r="3">
      <x v="19"/>
    </i>
    <i r="2">
      <x v="42"/>
    </i>
    <i r="3">
      <x v="14"/>
    </i>
    <i r="3">
      <x v="16"/>
    </i>
    <i r="2">
      <x v="43"/>
    </i>
    <i r="3">
      <x v="13"/>
    </i>
    <i r="2">
      <x v="44"/>
    </i>
    <i r="3">
      <x v="13"/>
    </i>
    <i r="2">
      <x v="45"/>
    </i>
    <i r="3">
      <x v="2"/>
    </i>
    <i r="3">
      <x v="4"/>
    </i>
    <i r="3">
      <x v="13"/>
    </i>
    <i r="3">
      <x v="14"/>
    </i>
    <i r="3">
      <x v="15"/>
    </i>
    <i r="3">
      <x v="16"/>
    </i>
    <i r="3">
      <x v="17"/>
    </i>
    <i r="3">
      <x v="18"/>
    </i>
    <i r="3">
      <x v="19"/>
    </i>
    <i r="3">
      <x v="20"/>
    </i>
    <i r="3">
      <x v="22"/>
    </i>
    <i r="3">
      <x v="23"/>
    </i>
    <i r="2">
      <x v="46"/>
    </i>
    <i r="3">
      <x v="1"/>
    </i>
    <i r="3">
      <x v="2"/>
    </i>
    <i r="3">
      <x v="3"/>
    </i>
    <i r="3">
      <x v="7"/>
    </i>
    <i r="3">
      <x v="11"/>
    </i>
    <i r="3">
      <x v="12"/>
    </i>
    <i r="3">
      <x v="13"/>
    </i>
    <i r="3">
      <x v="15"/>
    </i>
    <i r="3">
      <x v="16"/>
    </i>
    <i r="3">
      <x v="17"/>
    </i>
    <i r="3">
      <x v="18"/>
    </i>
    <i r="3">
      <x v="19"/>
    </i>
    <i r="2">
      <x v="47"/>
    </i>
    <i r="3">
      <x v="2"/>
    </i>
    <i r="3">
      <x v="5"/>
    </i>
    <i r="3">
      <x v="16"/>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6">
        <i x="13" s="1"/>
        <i x="3" s="1"/>
        <i x="7" s="1"/>
        <i x="2" s="1"/>
        <i x="14" s="1"/>
        <i x="12" s="1"/>
        <i x="15" s="1"/>
        <i x="6" s="1"/>
        <i x="11" s="1"/>
        <i x="8" s="1"/>
        <i x="0" s="1"/>
        <i x="9" s="1"/>
        <i x="10" s="1"/>
        <i x="5"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57" totalsRowShown="0" headerRowDxfId="492" dataDxfId="491">
  <autoFilter ref="A2:BL257"/>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8" totalsRowShown="0" headerRowDxfId="362" dataDxfId="361">
  <autoFilter ref="A2:C28"/>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1" totalsRowShown="0" headerRowDxfId="331" dataDxfId="330">
  <autoFilter ref="A14:V21"/>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4:V34" totalsRowShown="0" headerRowDxfId="307" dataDxfId="306">
  <autoFilter ref="A24:V34"/>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7:V47" totalsRowShown="0" headerRowDxfId="282" dataDxfId="281">
  <autoFilter ref="A37:V47"/>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0:V60" totalsRowShown="0" headerRowDxfId="257" dataDxfId="256">
  <autoFilter ref="A50:V60"/>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3:V68" totalsRowShown="0" headerRowDxfId="232" dataDxfId="231">
  <autoFilter ref="A63:V68"/>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1:V81" totalsRowShown="0" headerRowDxfId="229" dataDxfId="228">
  <autoFilter ref="A71:V81"/>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4:V94" totalsRowShown="0" headerRowDxfId="182" dataDxfId="181">
  <autoFilter ref="A84:V94"/>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8" totalsRowShown="0" headerRowDxfId="439" dataDxfId="438">
  <autoFilter ref="A2:BS138"/>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342" totalsRowShown="0" headerRowDxfId="147" dataDxfId="146">
  <autoFilter ref="A1:G342"/>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41" totalsRowShown="0" headerRowDxfId="138" dataDxfId="137">
  <autoFilter ref="A1:L34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14" totalsRowShown="0" headerRowDxfId="64" dataDxfId="63">
  <autoFilter ref="A2:BL11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396">
  <autoFilter ref="A2:AO15"/>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7" totalsRowShown="0" headerRowDxfId="393" dataDxfId="392">
  <autoFilter ref="A1:C137"/>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agleeye.news/news/yearbook-adviser-sarah-lerner-releases-parkland-speaks-book-featuring-msd-students/" TargetMode="External" /><Relationship Id="rId2" Type="http://schemas.openxmlformats.org/officeDocument/2006/relationships/hyperlink" Target="https://eagleeye.news/news/yearbook-adviser-sarah-lerner-releases-parkland-speaks-book-featuring-msd-students/" TargetMode="External" /><Relationship Id="rId3" Type="http://schemas.openxmlformats.org/officeDocument/2006/relationships/hyperlink" Target="https://twitter.com/i/web/status/1093934309990256641" TargetMode="External" /><Relationship Id="rId4" Type="http://schemas.openxmlformats.org/officeDocument/2006/relationships/hyperlink" Target="https://twitter.com/i/web/status/1094958258580873216" TargetMode="External" /><Relationship Id="rId5" Type="http://schemas.openxmlformats.org/officeDocument/2006/relationships/hyperlink" Target="https://twitter.com/i/web/status/1094958258580873216" TargetMode="External" /><Relationship Id="rId6" Type="http://schemas.openxmlformats.org/officeDocument/2006/relationships/hyperlink" Target="https://twitter.com/i/web/status/1094958258580873216" TargetMode="External" /><Relationship Id="rId7" Type="http://schemas.openxmlformats.org/officeDocument/2006/relationships/hyperlink" Target="https://twitter.com/i/web/status/1094958258580873216" TargetMode="External" /><Relationship Id="rId8" Type="http://schemas.openxmlformats.org/officeDocument/2006/relationships/hyperlink" Target="https://twitter.com/i/web/status/1094958258580873216" TargetMode="External" /><Relationship Id="rId9" Type="http://schemas.openxmlformats.org/officeDocument/2006/relationships/hyperlink" Target="https://twitter.com/i/web/status/1094958258580873216" TargetMode="External" /><Relationship Id="rId10" Type="http://schemas.openxmlformats.org/officeDocument/2006/relationships/hyperlink" Target="https://twitter.com/i/web/status/1090357689895567362" TargetMode="External" /><Relationship Id="rId11" Type="http://schemas.openxmlformats.org/officeDocument/2006/relationships/hyperlink" Target="https://twitter.com/i/web/status/1090357689895567362" TargetMode="External" /><Relationship Id="rId12" Type="http://schemas.openxmlformats.org/officeDocument/2006/relationships/hyperlink" Target="https://twitter.com/i/web/status/1090357689895567362" TargetMode="External" /><Relationship Id="rId13" Type="http://schemas.openxmlformats.org/officeDocument/2006/relationships/hyperlink" Target="https://twitter.com/i/web/status/1095852099215257601" TargetMode="External" /><Relationship Id="rId14" Type="http://schemas.openxmlformats.org/officeDocument/2006/relationships/hyperlink" Target="https://twitter.com/i/web/status/1095852099215257601" TargetMode="External" /><Relationship Id="rId15" Type="http://schemas.openxmlformats.org/officeDocument/2006/relationships/hyperlink" Target="https://twitter.com/i/web/status/1095852099215257601" TargetMode="External" /><Relationship Id="rId16" Type="http://schemas.openxmlformats.org/officeDocument/2006/relationships/hyperlink" Target="https://twitter.com/i/web/status/1095852099215257601" TargetMode="External" /><Relationship Id="rId17" Type="http://schemas.openxmlformats.org/officeDocument/2006/relationships/hyperlink" Target="https://twitter.com/i/web/status/1095852099215257601" TargetMode="External" /><Relationship Id="rId18" Type="http://schemas.openxmlformats.org/officeDocument/2006/relationships/hyperlink" Target="https://twitter.com/i/web/status/1095852099215257601" TargetMode="External" /><Relationship Id="rId19" Type="http://schemas.openxmlformats.org/officeDocument/2006/relationships/hyperlink" Target="https://twitter.com/i/web/status/1095852099215257601" TargetMode="External" /><Relationship Id="rId20" Type="http://schemas.openxmlformats.org/officeDocument/2006/relationships/hyperlink" Target="https://twitter.com/i/web/status/1095852099215257601" TargetMode="External" /><Relationship Id="rId21" Type="http://schemas.openxmlformats.org/officeDocument/2006/relationships/hyperlink" Target="https://twitter.com/i/web/status/1095890466011258881" TargetMode="External" /><Relationship Id="rId22" Type="http://schemas.openxmlformats.org/officeDocument/2006/relationships/hyperlink" Target="https://twitter.com/i/web/status/1095890466011258881" TargetMode="External" /><Relationship Id="rId23" Type="http://schemas.openxmlformats.org/officeDocument/2006/relationships/hyperlink" Target="https://twitter.com/i/web/status/1095890466011258881" TargetMode="External" /><Relationship Id="rId24" Type="http://schemas.openxmlformats.org/officeDocument/2006/relationships/hyperlink" Target="https://twitter.com/i/web/status/1095890466011258881" TargetMode="External" /><Relationship Id="rId25" Type="http://schemas.openxmlformats.org/officeDocument/2006/relationships/hyperlink" Target="https://twitter.com/i/web/status/1095890466011258881" TargetMode="External" /><Relationship Id="rId26" Type="http://schemas.openxmlformats.org/officeDocument/2006/relationships/hyperlink" Target="https://www.snap-raise.com/fundraisers/msd-tv-production-2018-19" TargetMode="External" /><Relationship Id="rId27" Type="http://schemas.openxmlformats.org/officeDocument/2006/relationships/hyperlink" Target="https://twitter.com/i/web/status/1095890466011258881" TargetMode="External" /><Relationship Id="rId28" Type="http://schemas.openxmlformats.org/officeDocument/2006/relationships/hyperlink" Target="https://twitter.com/i/web/status/1095890466011258881" TargetMode="External" /><Relationship Id="rId29" Type="http://schemas.openxmlformats.org/officeDocument/2006/relationships/hyperlink" Target="https://twitter.com/i/web/status/1095890466011258881" TargetMode="External" /><Relationship Id="rId30" Type="http://schemas.openxmlformats.org/officeDocument/2006/relationships/hyperlink" Target="https://twitter.com/i/web/status/1095293440039047168" TargetMode="External" /><Relationship Id="rId31" Type="http://schemas.openxmlformats.org/officeDocument/2006/relationships/hyperlink" Target="https://twitter.com/i/web/status/1095293440039047168" TargetMode="External" /><Relationship Id="rId32" Type="http://schemas.openxmlformats.org/officeDocument/2006/relationships/hyperlink" Target="https://twitter.com/i/web/status/1095654822181666816" TargetMode="External" /><Relationship Id="rId33" Type="http://schemas.openxmlformats.org/officeDocument/2006/relationships/hyperlink" Target="https://twitter.com/i/web/status/1096017209456029696" TargetMode="External" /><Relationship Id="rId34" Type="http://schemas.openxmlformats.org/officeDocument/2006/relationships/hyperlink" Target="https://twitter.com/i/web/status/1096037508461326336" TargetMode="External" /><Relationship Id="rId35" Type="http://schemas.openxmlformats.org/officeDocument/2006/relationships/hyperlink" Target="https://twitter.com/i/web/status/1096037670269190144" TargetMode="External" /><Relationship Id="rId36" Type="http://schemas.openxmlformats.org/officeDocument/2006/relationships/hyperlink" Target="https://www.theguardian.com/us-news/2019/feb/13/parkland-shooting-anniversary-students-own-words" TargetMode="External" /><Relationship Id="rId37" Type="http://schemas.openxmlformats.org/officeDocument/2006/relationships/hyperlink" Target="https://twitter.com/i/web/status/1096064245769224193" TargetMode="External" /><Relationship Id="rId38" Type="http://schemas.openxmlformats.org/officeDocument/2006/relationships/hyperlink" Target="https://issuu.com/melissafalkowski4/docs/full2ndquarter2?utm_source=twitter&amp;utm_medium=issuu-social&amp;utm_campaign=expressyourselfmsd" TargetMode="External" /><Relationship Id="rId39" Type="http://schemas.openxmlformats.org/officeDocument/2006/relationships/hyperlink" Target="https://twitter.com/i/web/status/1096078908208934913" TargetMode="External" /><Relationship Id="rId40" Type="http://schemas.openxmlformats.org/officeDocument/2006/relationships/hyperlink" Target="https://twitter.com/i/web/status/1096125977745334273" TargetMode="External" /><Relationship Id="rId41" Type="http://schemas.openxmlformats.org/officeDocument/2006/relationships/hyperlink" Target="https://sinceparkland.org/" TargetMode="External" /><Relationship Id="rId42" Type="http://schemas.openxmlformats.org/officeDocument/2006/relationships/hyperlink" Target="https://sinceparkland.org/" TargetMode="External" /><Relationship Id="rId43" Type="http://schemas.openxmlformats.org/officeDocument/2006/relationships/hyperlink" Target="https://sinceparkland.org/" TargetMode="External" /><Relationship Id="rId44" Type="http://schemas.openxmlformats.org/officeDocument/2006/relationships/hyperlink" Target="https://twitter.com/i/web/status/1096126805738692608" TargetMode="External" /><Relationship Id="rId45" Type="http://schemas.openxmlformats.org/officeDocument/2006/relationships/hyperlink" Target="https://sinceparkland.org/" TargetMode="External" /><Relationship Id="rId46" Type="http://schemas.openxmlformats.org/officeDocument/2006/relationships/hyperlink" Target="https://twitter.com/i/web/status/1096126805738692608" TargetMode="External" /><Relationship Id="rId47" Type="http://schemas.openxmlformats.org/officeDocument/2006/relationships/hyperlink" Target="https://www.youtube.com/watch?v=qLrgTEJm__w&amp;feature=youtu.be" TargetMode="External" /><Relationship Id="rId48" Type="http://schemas.openxmlformats.org/officeDocument/2006/relationships/hyperlink" Target="https://sinceparkland.org/" TargetMode="External" /><Relationship Id="rId49" Type="http://schemas.openxmlformats.org/officeDocument/2006/relationships/hyperlink" Target="https://twitter.com/i/web/status/1096126805738692608" TargetMode="External" /><Relationship Id="rId50" Type="http://schemas.openxmlformats.org/officeDocument/2006/relationships/hyperlink" Target="https://www.youtube.com/watch?v=yxGrsxpcqeA&amp;feature=youtu.be" TargetMode="External" /><Relationship Id="rId51" Type="http://schemas.openxmlformats.org/officeDocument/2006/relationships/hyperlink" Target="https://www.youtube.com/watch?v=qLrgTEJm__w&amp;feature=youtu.be" TargetMode="External" /><Relationship Id="rId52" Type="http://schemas.openxmlformats.org/officeDocument/2006/relationships/hyperlink" Target="https://sinceparkland.org/" TargetMode="External" /><Relationship Id="rId53" Type="http://schemas.openxmlformats.org/officeDocument/2006/relationships/hyperlink" Target="https://twitter.com/i/web/status/1096126805738692608" TargetMode="External" /><Relationship Id="rId54" Type="http://schemas.openxmlformats.org/officeDocument/2006/relationships/hyperlink" Target="https://www.youtube.com/watch?v=yxGrsxpcqeA&amp;feature=youtu.be" TargetMode="External" /><Relationship Id="rId55" Type="http://schemas.openxmlformats.org/officeDocument/2006/relationships/hyperlink" Target="https://www.youtube.com/watch?v=qLrgTEJm__w&amp;feature=youtu.be" TargetMode="External" /><Relationship Id="rId56" Type="http://schemas.openxmlformats.org/officeDocument/2006/relationships/hyperlink" Target="https://sinceparkland.org/" TargetMode="External" /><Relationship Id="rId57" Type="http://schemas.openxmlformats.org/officeDocument/2006/relationships/hyperlink" Target="https://twitter.com/i/web/status/1096126805738692608" TargetMode="External" /><Relationship Id="rId58" Type="http://schemas.openxmlformats.org/officeDocument/2006/relationships/hyperlink" Target="https://twitter.com/i/web/status/1096065103328411648" TargetMode="External" /><Relationship Id="rId59" Type="http://schemas.openxmlformats.org/officeDocument/2006/relationships/hyperlink" Target="https://www.youtube.com/watch?v=yxGrsxpcqeA&amp;feature=youtu.be" TargetMode="External" /><Relationship Id="rId60" Type="http://schemas.openxmlformats.org/officeDocument/2006/relationships/hyperlink" Target="https://www.youtube.com/watch?v=qLrgTEJm__w&amp;feature=youtu.be" TargetMode="External" /><Relationship Id="rId61" Type="http://schemas.openxmlformats.org/officeDocument/2006/relationships/hyperlink" Target="https://sinceparkland.org/" TargetMode="External" /><Relationship Id="rId62" Type="http://schemas.openxmlformats.org/officeDocument/2006/relationships/hyperlink" Target="https://twitter.com/i/web/status/1096126805738692608" TargetMode="External" /><Relationship Id="rId63" Type="http://schemas.openxmlformats.org/officeDocument/2006/relationships/hyperlink" Target="https://twitter.com/i/web/status/1096065103328411648" TargetMode="External" /><Relationship Id="rId64" Type="http://schemas.openxmlformats.org/officeDocument/2006/relationships/hyperlink" Target="https://www.youtube.com/watch?v=yxGrsxpcqeA&amp;feature=youtu.be" TargetMode="External" /><Relationship Id="rId65" Type="http://schemas.openxmlformats.org/officeDocument/2006/relationships/hyperlink" Target="https://www.youtube.com/watch?v=qLrgTEJm__w&amp;feature=youtu.be" TargetMode="External" /><Relationship Id="rId66" Type="http://schemas.openxmlformats.org/officeDocument/2006/relationships/hyperlink" Target="https://sinceparkland.org/" TargetMode="External" /><Relationship Id="rId67" Type="http://schemas.openxmlformats.org/officeDocument/2006/relationships/hyperlink" Target="https://twitter.com/i/web/status/1096126805738692608" TargetMode="External" /><Relationship Id="rId68" Type="http://schemas.openxmlformats.org/officeDocument/2006/relationships/hyperlink" Target="https://twitter.com/i/web/status/1096065103328411648" TargetMode="External" /><Relationship Id="rId69" Type="http://schemas.openxmlformats.org/officeDocument/2006/relationships/hyperlink" Target="https://www.youtube.com/watch?v=yxGrsxpcqeA&amp;feature=youtu.be" TargetMode="External" /><Relationship Id="rId70" Type="http://schemas.openxmlformats.org/officeDocument/2006/relationships/hyperlink" Target="https://www.youtube.com/watch?v=qLrgTEJm__w&amp;feature=youtu.be" TargetMode="External" /><Relationship Id="rId71" Type="http://schemas.openxmlformats.org/officeDocument/2006/relationships/hyperlink" Target="https://sinceparkland.org/" TargetMode="External" /><Relationship Id="rId72" Type="http://schemas.openxmlformats.org/officeDocument/2006/relationships/hyperlink" Target="https://twitter.com/i/web/status/1096126805738692608" TargetMode="External" /><Relationship Id="rId73" Type="http://schemas.openxmlformats.org/officeDocument/2006/relationships/hyperlink" Target="https://www.youtube.com/watch?v=yxGrsxpcqeA&amp;feature=youtu.be" TargetMode="External" /><Relationship Id="rId74" Type="http://schemas.openxmlformats.org/officeDocument/2006/relationships/hyperlink" Target="https://www.youtube.com/watch?v=qLrgTEJm__w&amp;feature=youtu.be" TargetMode="External" /><Relationship Id="rId75" Type="http://schemas.openxmlformats.org/officeDocument/2006/relationships/hyperlink" Target="https://sinceparkland.org/" TargetMode="External" /><Relationship Id="rId76" Type="http://schemas.openxmlformats.org/officeDocument/2006/relationships/hyperlink" Target="https://twitter.com/i/web/status/1096126805738692608" TargetMode="External" /><Relationship Id="rId77" Type="http://schemas.openxmlformats.org/officeDocument/2006/relationships/hyperlink" Target="https://www.issuu.com/melissafalkowski4/docs/memorial_donate/s/69165" TargetMode="External" /><Relationship Id="rId78" Type="http://schemas.openxmlformats.org/officeDocument/2006/relationships/hyperlink" Target="https://www.issuu.com/melissafalkowski4/docs/memorial_donate/s/69165" TargetMode="External" /><Relationship Id="rId79" Type="http://schemas.openxmlformats.org/officeDocument/2006/relationships/hyperlink" Target="https://www.issuu.com/melissafalkowski4/docs/memorial_donate/s/69165" TargetMode="External" /><Relationship Id="rId80" Type="http://schemas.openxmlformats.org/officeDocument/2006/relationships/hyperlink" Target="https://www.issuu.com/melissafalkowski4/docs/memorial_donate/s/69165" TargetMode="External" /><Relationship Id="rId81" Type="http://schemas.openxmlformats.org/officeDocument/2006/relationships/hyperlink" Target="https://twitter.com/i/web/status/1096098815579348992" TargetMode="External" /><Relationship Id="rId82" Type="http://schemas.openxmlformats.org/officeDocument/2006/relationships/hyperlink" Target="https://www.issuu.com/melissafalkowski4/docs/memorial_donate/s/69165" TargetMode="External" /><Relationship Id="rId83" Type="http://schemas.openxmlformats.org/officeDocument/2006/relationships/hyperlink" Target="https://twitter.com/i/web/status/1096200416730247169" TargetMode="External" /><Relationship Id="rId84" Type="http://schemas.openxmlformats.org/officeDocument/2006/relationships/hyperlink" Target="https://eagleeye.news/news/msd-alumna-liz-stout-creates-17dayofcelebration-to-honor-victims-of-the-shooting/" TargetMode="External" /><Relationship Id="rId85" Type="http://schemas.openxmlformats.org/officeDocument/2006/relationships/hyperlink" Target="https://eagleeye.news/news/superintendent-runcie-begins-meetings-with-parents-of-msd-students/" TargetMode="External" /><Relationship Id="rId86" Type="http://schemas.openxmlformats.org/officeDocument/2006/relationships/hyperlink" Target="https://eagleeye.news/news/superintendent-runcie-begins-meetings-with-parents-of-msd-students/" TargetMode="External" /><Relationship Id="rId87" Type="http://schemas.openxmlformats.org/officeDocument/2006/relationships/hyperlink" Target="https://eagleeye.news/news/superintendent-runcie-begins-meetings-with-parents-of-msd-students/" TargetMode="External" /><Relationship Id="rId88" Type="http://schemas.openxmlformats.org/officeDocument/2006/relationships/hyperlink" Target="https://eagleeye.news/editorial/what-its-like-walking-the-halls-of-msd/" TargetMode="External" /><Relationship Id="rId89" Type="http://schemas.openxmlformats.org/officeDocument/2006/relationships/hyperlink" Target="https://twitter.com/i/web/status/1096022480144265216" TargetMode="External" /><Relationship Id="rId90" Type="http://schemas.openxmlformats.org/officeDocument/2006/relationships/hyperlink" Target="https://www.theguardian.com/us-news/2019/feb/13/parkland-shooting-anniversary-students-own-words" TargetMode="External" /><Relationship Id="rId91" Type="http://schemas.openxmlformats.org/officeDocument/2006/relationships/hyperlink" Target="https://twitter.com/i/web/status/1096062964325478405" TargetMode="External" /><Relationship Id="rId92" Type="http://schemas.openxmlformats.org/officeDocument/2006/relationships/hyperlink" Target="https://twitter.com/i/web/status/1096181050898829312" TargetMode="External" /><Relationship Id="rId93" Type="http://schemas.openxmlformats.org/officeDocument/2006/relationships/hyperlink" Target="https://www.youtube.com/watch?v=Khks3pzDnik&amp;feature=youtu.be" TargetMode="External" /><Relationship Id="rId94" Type="http://schemas.openxmlformats.org/officeDocument/2006/relationships/hyperlink" Target="https://www.youtube.com/watch?v=Khks3pzDnik&amp;feature=youtu.be" TargetMode="External" /><Relationship Id="rId95" Type="http://schemas.openxmlformats.org/officeDocument/2006/relationships/hyperlink" Target="https://www.youtube.com/watch?v=Khks3pzDnik&amp;feature=youtu.be" TargetMode="External" /><Relationship Id="rId96" Type="http://schemas.openxmlformats.org/officeDocument/2006/relationships/hyperlink" Target="https://www.youtube.com/watch?v=Khks3pzDnik&amp;feature=youtu.be" TargetMode="External" /><Relationship Id="rId97" Type="http://schemas.openxmlformats.org/officeDocument/2006/relationships/hyperlink" Target="https://pbs.twimg.com/media/Dy09mqPXQAAo7Iq.jpg" TargetMode="External" /><Relationship Id="rId98" Type="http://schemas.openxmlformats.org/officeDocument/2006/relationships/hyperlink" Target="https://pbs.twimg.com/media/Dy0-Xj2X0AApKkZ.jpg" TargetMode="External" /><Relationship Id="rId99" Type="http://schemas.openxmlformats.org/officeDocument/2006/relationships/hyperlink" Target="https://pbs.twimg.com/media/Dy09mqPXQAAo7Iq.jpg" TargetMode="External" /><Relationship Id="rId100" Type="http://schemas.openxmlformats.org/officeDocument/2006/relationships/hyperlink" Target="https://pbs.twimg.com/media/Dy0-Xj2X0AApKkZ.jpg" TargetMode="External" /><Relationship Id="rId101" Type="http://schemas.openxmlformats.org/officeDocument/2006/relationships/hyperlink" Target="https://pbs.twimg.com/media/Dy09mqPXQAAo7Iq.jpg" TargetMode="External" /><Relationship Id="rId102" Type="http://schemas.openxmlformats.org/officeDocument/2006/relationships/hyperlink" Target="https://pbs.twimg.com/media/Dy0-Xj2X0AApKkZ.jpg" TargetMode="External" /><Relationship Id="rId103" Type="http://schemas.openxmlformats.org/officeDocument/2006/relationships/hyperlink" Target="https://pbs.twimg.com/media/Dy09mqPXQAAo7Iq.jpg" TargetMode="External" /><Relationship Id="rId104" Type="http://schemas.openxmlformats.org/officeDocument/2006/relationships/hyperlink" Target="https://pbs.twimg.com/media/Dy0-Xj2X0AApKkZ.jpg" TargetMode="External" /><Relationship Id="rId105" Type="http://schemas.openxmlformats.org/officeDocument/2006/relationships/hyperlink" Target="https://pbs.twimg.com/media/Dy09mqPXQAAo7Iq.jpg" TargetMode="External" /><Relationship Id="rId106" Type="http://schemas.openxmlformats.org/officeDocument/2006/relationships/hyperlink" Target="https://pbs.twimg.com/media/Dy09mqPXQAAo7Iq.jpg" TargetMode="External" /><Relationship Id="rId107" Type="http://schemas.openxmlformats.org/officeDocument/2006/relationships/hyperlink" Target="https://pbs.twimg.com/media/Dy0-Xj2X0AApKkZ.jpg" TargetMode="External" /><Relationship Id="rId108" Type="http://schemas.openxmlformats.org/officeDocument/2006/relationships/hyperlink" Target="https://pbs.twimg.com/media/Dy0-Xj2X0AApKkZ.jpg" TargetMode="External" /><Relationship Id="rId109" Type="http://schemas.openxmlformats.org/officeDocument/2006/relationships/hyperlink" Target="https://pbs.twimg.com/media/DzYG42sXcAAc5bj.jpg" TargetMode="External" /><Relationship Id="rId110" Type="http://schemas.openxmlformats.org/officeDocument/2006/relationships/hyperlink" Target="https://pbs.twimg.com/media/DzYG42sXcAAc5bj.jpg" TargetMode="External" /><Relationship Id="rId111" Type="http://schemas.openxmlformats.org/officeDocument/2006/relationships/hyperlink" Target="https://pbs.twimg.com/media/DzX87aMVsAA9hs-.png" TargetMode="External" /><Relationship Id="rId112" Type="http://schemas.openxmlformats.org/officeDocument/2006/relationships/hyperlink" Target="https://pbs.twimg.com/tweet_video_thumb/DywXuSOXcAEasXA.jpg" TargetMode="External" /><Relationship Id="rId113" Type="http://schemas.openxmlformats.org/officeDocument/2006/relationships/hyperlink" Target="https://pbs.twimg.com/media/DaIBsQTVwAE4YxI.jpg" TargetMode="External" /><Relationship Id="rId114" Type="http://schemas.openxmlformats.org/officeDocument/2006/relationships/hyperlink" Target="https://pbs.twimg.com/media/DzX87aMVsAA9hs-.png" TargetMode="External" /><Relationship Id="rId115" Type="http://schemas.openxmlformats.org/officeDocument/2006/relationships/hyperlink" Target="http://pbs.twimg.com/profile_images/1096599774432759809/pUluK2dx_normal.jpg" TargetMode="External" /><Relationship Id="rId116" Type="http://schemas.openxmlformats.org/officeDocument/2006/relationships/hyperlink" Target="http://pbs.twimg.com/profile_images/1096599774432759809/pUluK2dx_normal.jpg" TargetMode="External" /><Relationship Id="rId117" Type="http://schemas.openxmlformats.org/officeDocument/2006/relationships/hyperlink" Target="http://pbs.twimg.com/profile_images/3376664713/1298e7c833bddbfd96fffd4ed1faef69_normal.jpeg" TargetMode="External" /><Relationship Id="rId118" Type="http://schemas.openxmlformats.org/officeDocument/2006/relationships/hyperlink" Target="http://pbs.twimg.com/profile_images/3376664713/1298e7c833bddbfd96fffd4ed1faef69_normal.jpeg" TargetMode="External" /><Relationship Id="rId119" Type="http://schemas.openxmlformats.org/officeDocument/2006/relationships/hyperlink" Target="http://pbs.twimg.com/profile_images/3376664713/1298e7c833bddbfd96fffd4ed1faef69_normal.jpeg" TargetMode="External" /><Relationship Id="rId120" Type="http://schemas.openxmlformats.org/officeDocument/2006/relationships/hyperlink" Target="http://pbs.twimg.com/profile_images/3376664713/1298e7c833bddbfd96fffd4ed1faef69_normal.jpeg" TargetMode="External" /><Relationship Id="rId121" Type="http://schemas.openxmlformats.org/officeDocument/2006/relationships/hyperlink" Target="https://pbs.twimg.com/media/Dy09mqPXQAAo7Iq.jpg" TargetMode="External" /><Relationship Id="rId122" Type="http://schemas.openxmlformats.org/officeDocument/2006/relationships/hyperlink" Target="https://pbs.twimg.com/media/Dy0-Xj2X0AApKkZ.jpg" TargetMode="External" /><Relationship Id="rId123" Type="http://schemas.openxmlformats.org/officeDocument/2006/relationships/hyperlink" Target="https://pbs.twimg.com/media/Dy09mqPXQAAo7Iq.jpg" TargetMode="External" /><Relationship Id="rId124" Type="http://schemas.openxmlformats.org/officeDocument/2006/relationships/hyperlink" Target="https://pbs.twimg.com/media/Dy0-Xj2X0AApKkZ.jpg" TargetMode="External" /><Relationship Id="rId125" Type="http://schemas.openxmlformats.org/officeDocument/2006/relationships/hyperlink" Target="https://pbs.twimg.com/media/Dy09mqPXQAAo7Iq.jpg" TargetMode="External" /><Relationship Id="rId126" Type="http://schemas.openxmlformats.org/officeDocument/2006/relationships/hyperlink" Target="https://pbs.twimg.com/media/Dy0-Xj2X0AApKkZ.jpg" TargetMode="External" /><Relationship Id="rId127" Type="http://schemas.openxmlformats.org/officeDocument/2006/relationships/hyperlink" Target="https://pbs.twimg.com/media/Dy09mqPXQAAo7Iq.jpg" TargetMode="External" /><Relationship Id="rId128" Type="http://schemas.openxmlformats.org/officeDocument/2006/relationships/hyperlink" Target="https://pbs.twimg.com/media/Dy0-Xj2X0AApKkZ.jpg" TargetMode="External" /><Relationship Id="rId129" Type="http://schemas.openxmlformats.org/officeDocument/2006/relationships/hyperlink" Target="https://pbs.twimg.com/media/Dy09mqPXQAAo7Iq.jpg" TargetMode="External" /><Relationship Id="rId130" Type="http://schemas.openxmlformats.org/officeDocument/2006/relationships/hyperlink" Target="https://pbs.twimg.com/media/Dy09mqPXQAAo7Iq.jpg" TargetMode="External" /><Relationship Id="rId131" Type="http://schemas.openxmlformats.org/officeDocument/2006/relationships/hyperlink" Target="https://pbs.twimg.com/media/Dy0-Xj2X0AApKkZ.jpg" TargetMode="External" /><Relationship Id="rId132" Type="http://schemas.openxmlformats.org/officeDocument/2006/relationships/hyperlink" Target="https://pbs.twimg.com/media/Dy0-Xj2X0AApKkZ.jpg" TargetMode="External" /><Relationship Id="rId133" Type="http://schemas.openxmlformats.org/officeDocument/2006/relationships/hyperlink" Target="http://pbs.twimg.com/profile_images/955744293989244928/wFDDvPMb_normal.jpg" TargetMode="External" /><Relationship Id="rId134" Type="http://schemas.openxmlformats.org/officeDocument/2006/relationships/hyperlink" Target="http://pbs.twimg.com/profile_images/3699910274/4994426b69ffb7c21ef9d9f6ab02ad61_normal.jpeg" TargetMode="External" /><Relationship Id="rId135" Type="http://schemas.openxmlformats.org/officeDocument/2006/relationships/hyperlink" Target="http://pbs.twimg.com/profile_images/3699910274/4994426b69ffb7c21ef9d9f6ab02ad61_normal.jpeg" TargetMode="External" /><Relationship Id="rId136" Type="http://schemas.openxmlformats.org/officeDocument/2006/relationships/hyperlink" Target="http://pbs.twimg.com/profile_images/3699910274/4994426b69ffb7c21ef9d9f6ab02ad61_normal.jpeg" TargetMode="External" /><Relationship Id="rId137" Type="http://schemas.openxmlformats.org/officeDocument/2006/relationships/hyperlink" Target="http://pbs.twimg.com/profile_images/3699910274/4994426b69ffb7c21ef9d9f6ab02ad61_normal.jpeg" TargetMode="External" /><Relationship Id="rId138" Type="http://schemas.openxmlformats.org/officeDocument/2006/relationships/hyperlink" Target="http://pbs.twimg.com/profile_images/3699910274/4994426b69ffb7c21ef9d9f6ab02ad61_normal.jpeg" TargetMode="External" /><Relationship Id="rId139" Type="http://schemas.openxmlformats.org/officeDocument/2006/relationships/hyperlink" Target="http://pbs.twimg.com/profile_images/3699910274/4994426b69ffb7c21ef9d9f6ab02ad61_normal.jpeg" TargetMode="External" /><Relationship Id="rId140" Type="http://schemas.openxmlformats.org/officeDocument/2006/relationships/hyperlink" Target="http://pbs.twimg.com/profile_images/3699910274/4994426b69ffb7c21ef9d9f6ab02ad61_normal.jpeg" TargetMode="External" /><Relationship Id="rId141" Type="http://schemas.openxmlformats.org/officeDocument/2006/relationships/hyperlink" Target="http://pbs.twimg.com/profile_images/3699910274/4994426b69ffb7c21ef9d9f6ab02ad61_normal.jpeg" TargetMode="External" /><Relationship Id="rId142" Type="http://schemas.openxmlformats.org/officeDocument/2006/relationships/hyperlink" Target="http://pbs.twimg.com/profile_images/3699910274/4994426b69ffb7c21ef9d9f6ab02ad61_normal.jpeg" TargetMode="External" /><Relationship Id="rId143" Type="http://schemas.openxmlformats.org/officeDocument/2006/relationships/hyperlink" Target="http://pbs.twimg.com/profile_images/3699910274/4994426b69ffb7c21ef9d9f6ab02ad61_normal.jpeg" TargetMode="External" /><Relationship Id="rId144" Type="http://schemas.openxmlformats.org/officeDocument/2006/relationships/hyperlink" Target="http://pbs.twimg.com/profile_images/959223190902923264/yJGznYd4_normal.jpg" TargetMode="External" /><Relationship Id="rId145" Type="http://schemas.openxmlformats.org/officeDocument/2006/relationships/hyperlink" Target="http://pbs.twimg.com/profile_images/594596677962616832/BQyPFJ7I_normal.png" TargetMode="External" /><Relationship Id="rId146" Type="http://schemas.openxmlformats.org/officeDocument/2006/relationships/hyperlink" Target="http://pbs.twimg.com/profile_images/959223190902923264/yJGznYd4_normal.jpg" TargetMode="External" /><Relationship Id="rId147" Type="http://schemas.openxmlformats.org/officeDocument/2006/relationships/hyperlink" Target="http://pbs.twimg.com/profile_images/959223190902923264/yJGznYd4_normal.jpg" TargetMode="External" /><Relationship Id="rId148" Type="http://schemas.openxmlformats.org/officeDocument/2006/relationships/hyperlink" Target="http://pbs.twimg.com/profile_images/594596677962616832/BQyPFJ7I_normal.png" TargetMode="External" /><Relationship Id="rId149" Type="http://schemas.openxmlformats.org/officeDocument/2006/relationships/hyperlink" Target="http://pbs.twimg.com/profile_images/594596677962616832/BQyPFJ7I_normal.png" TargetMode="External" /><Relationship Id="rId150" Type="http://schemas.openxmlformats.org/officeDocument/2006/relationships/hyperlink" Target="http://pbs.twimg.com/profile_images/594596677962616832/BQyPFJ7I_normal.png" TargetMode="External" /><Relationship Id="rId151" Type="http://schemas.openxmlformats.org/officeDocument/2006/relationships/hyperlink" Target="http://pbs.twimg.com/profile_images/631867254401994752/5C99ApqG_normal.jpg" TargetMode="External" /><Relationship Id="rId152" Type="http://schemas.openxmlformats.org/officeDocument/2006/relationships/hyperlink" Target="http://pbs.twimg.com/profile_images/631867254401994752/5C99ApqG_normal.jpg" TargetMode="External" /><Relationship Id="rId153" Type="http://schemas.openxmlformats.org/officeDocument/2006/relationships/hyperlink" Target="http://pbs.twimg.com/profile_images/631867254401994752/5C99ApqG_normal.jpg" TargetMode="External" /><Relationship Id="rId154" Type="http://schemas.openxmlformats.org/officeDocument/2006/relationships/hyperlink" Target="http://pbs.twimg.com/profile_images/631867254401994752/5C99ApqG_normal.jpg" TargetMode="External" /><Relationship Id="rId155" Type="http://schemas.openxmlformats.org/officeDocument/2006/relationships/hyperlink" Target="http://pbs.twimg.com/profile_images/631867254401994752/5C99ApqG_normal.jpg" TargetMode="External" /><Relationship Id="rId156" Type="http://schemas.openxmlformats.org/officeDocument/2006/relationships/hyperlink" Target="http://pbs.twimg.com/profile_images/631867254401994752/5C99ApqG_normal.jpg" TargetMode="External" /><Relationship Id="rId157" Type="http://schemas.openxmlformats.org/officeDocument/2006/relationships/hyperlink" Target="http://pbs.twimg.com/profile_images/631867254401994752/5C99ApqG_normal.jpg" TargetMode="External" /><Relationship Id="rId158" Type="http://schemas.openxmlformats.org/officeDocument/2006/relationships/hyperlink" Target="http://pbs.twimg.com/profile_images/631867254401994752/5C99ApqG_normal.jpg" TargetMode="External" /><Relationship Id="rId159" Type="http://schemas.openxmlformats.org/officeDocument/2006/relationships/hyperlink" Target="http://pbs.twimg.com/profile_images/964339839427637248/tFg3vxsD_normal.jpg" TargetMode="External" /><Relationship Id="rId160" Type="http://schemas.openxmlformats.org/officeDocument/2006/relationships/hyperlink" Target="http://pbs.twimg.com/profile_images/964339839427637248/tFg3vxsD_normal.jpg" TargetMode="External" /><Relationship Id="rId161" Type="http://schemas.openxmlformats.org/officeDocument/2006/relationships/hyperlink" Target="http://pbs.twimg.com/profile_images/964339839427637248/tFg3vxsD_normal.jpg" TargetMode="External" /><Relationship Id="rId162" Type="http://schemas.openxmlformats.org/officeDocument/2006/relationships/hyperlink" Target="http://pbs.twimg.com/profile_images/964339839427637248/tFg3vxsD_normal.jpg" TargetMode="External" /><Relationship Id="rId163" Type="http://schemas.openxmlformats.org/officeDocument/2006/relationships/hyperlink" Target="http://pbs.twimg.com/profile_images/964339839427637248/tFg3vxsD_normal.jpg" TargetMode="External" /><Relationship Id="rId164" Type="http://schemas.openxmlformats.org/officeDocument/2006/relationships/hyperlink" Target="http://pbs.twimg.com/profile_images/771076478587068416/qXJ0jHK2_normal.jpg" TargetMode="External" /><Relationship Id="rId165" Type="http://schemas.openxmlformats.org/officeDocument/2006/relationships/hyperlink" Target="http://pbs.twimg.com/profile_images/644337895164219392/u-_fRFTv_normal.jpg" TargetMode="External" /><Relationship Id="rId166" Type="http://schemas.openxmlformats.org/officeDocument/2006/relationships/hyperlink" Target="http://pbs.twimg.com/profile_images/964339839427637248/tFg3vxsD_normal.jpg" TargetMode="External" /><Relationship Id="rId167" Type="http://schemas.openxmlformats.org/officeDocument/2006/relationships/hyperlink" Target="http://pbs.twimg.com/profile_images/964339839427637248/tFg3vxsD_normal.jpg" TargetMode="External" /><Relationship Id="rId168" Type="http://schemas.openxmlformats.org/officeDocument/2006/relationships/hyperlink" Target="http://pbs.twimg.com/profile_images/964339839427637248/tFg3vxsD_normal.jpg" TargetMode="External" /><Relationship Id="rId169" Type="http://schemas.openxmlformats.org/officeDocument/2006/relationships/hyperlink" Target="http://pbs.twimg.com/profile_images/616242583241682944/PMgn-PGA_normal.jpg" TargetMode="External" /><Relationship Id="rId170" Type="http://schemas.openxmlformats.org/officeDocument/2006/relationships/hyperlink" Target="http://pbs.twimg.com/profile_images/1092983237167714304/j7b37NIF_normal.jpg" TargetMode="External" /><Relationship Id="rId171" Type="http://schemas.openxmlformats.org/officeDocument/2006/relationships/hyperlink" Target="http://pbs.twimg.com/profile_images/1092983237167714304/j7b37NIF_normal.jpg" TargetMode="External" /><Relationship Id="rId172" Type="http://schemas.openxmlformats.org/officeDocument/2006/relationships/hyperlink" Target="http://pbs.twimg.com/profile_images/779718259738288128/6McL8UTk_normal.jpg" TargetMode="External" /><Relationship Id="rId173" Type="http://schemas.openxmlformats.org/officeDocument/2006/relationships/hyperlink" Target="http://pbs.twimg.com/profile_images/779718259738288128/6McL8UTk_normal.jpg" TargetMode="External" /><Relationship Id="rId174" Type="http://schemas.openxmlformats.org/officeDocument/2006/relationships/hyperlink" Target="http://pbs.twimg.com/profile_images/616242583241682944/PMgn-PGA_normal.jpg" TargetMode="External" /><Relationship Id="rId175" Type="http://schemas.openxmlformats.org/officeDocument/2006/relationships/hyperlink" Target="http://pbs.twimg.com/profile_images/616242583241682944/PMgn-PGA_normal.jpg" TargetMode="External" /><Relationship Id="rId176" Type="http://schemas.openxmlformats.org/officeDocument/2006/relationships/hyperlink" Target="http://pbs.twimg.com/profile_images/616242583241682944/PMgn-PGA_normal.jpg" TargetMode="External" /><Relationship Id="rId177" Type="http://schemas.openxmlformats.org/officeDocument/2006/relationships/hyperlink" Target="http://pbs.twimg.com/profile_images/950041760977309697/2A9fT8eQ_normal.jpg" TargetMode="External" /><Relationship Id="rId178" Type="http://schemas.openxmlformats.org/officeDocument/2006/relationships/hyperlink" Target="http://pbs.twimg.com/profile_images/950041760977309697/2A9fT8eQ_normal.jpg" TargetMode="External" /><Relationship Id="rId179" Type="http://schemas.openxmlformats.org/officeDocument/2006/relationships/hyperlink" Target="http://pbs.twimg.com/profile_images/1093261487907504141/-TOIL8wz_normal.jpg" TargetMode="External" /><Relationship Id="rId180" Type="http://schemas.openxmlformats.org/officeDocument/2006/relationships/hyperlink" Target="http://pbs.twimg.com/profile_images/1093261487907504141/-TOIL8wz_normal.jpg" TargetMode="External" /><Relationship Id="rId181" Type="http://schemas.openxmlformats.org/officeDocument/2006/relationships/hyperlink" Target="http://pbs.twimg.com/profile_images/1044249639447396352/WYwc7SQ9_normal.jpg" TargetMode="External" /><Relationship Id="rId182" Type="http://schemas.openxmlformats.org/officeDocument/2006/relationships/hyperlink" Target="http://pbs.twimg.com/profile_images/1044249639447396352/WYwc7SQ9_normal.jpg" TargetMode="External" /><Relationship Id="rId183" Type="http://schemas.openxmlformats.org/officeDocument/2006/relationships/hyperlink" Target="http://pbs.twimg.com/profile_images/1000212163171151872/KFeQpkEx_normal.jpg" TargetMode="External" /><Relationship Id="rId184" Type="http://schemas.openxmlformats.org/officeDocument/2006/relationships/hyperlink" Target="http://pbs.twimg.com/profile_images/1000212163171151872/KFeQpkEx_normal.jpg" TargetMode="External" /><Relationship Id="rId185" Type="http://schemas.openxmlformats.org/officeDocument/2006/relationships/hyperlink" Target="http://pbs.twimg.com/profile_images/1092803009325813771/HvCW0DXH_normal.jpg" TargetMode="External" /><Relationship Id="rId186" Type="http://schemas.openxmlformats.org/officeDocument/2006/relationships/hyperlink" Target="http://pbs.twimg.com/profile_images/1092803009325813771/HvCW0DXH_normal.jpg" TargetMode="External" /><Relationship Id="rId187" Type="http://schemas.openxmlformats.org/officeDocument/2006/relationships/hyperlink" Target="http://pbs.twimg.com/profile_images/1081081825555107840/wHza8u6b_normal.jpg" TargetMode="External" /><Relationship Id="rId188" Type="http://schemas.openxmlformats.org/officeDocument/2006/relationships/hyperlink" Target="http://pbs.twimg.com/profile_images/1081081825555107840/wHza8u6b_normal.jpg" TargetMode="External" /><Relationship Id="rId189" Type="http://schemas.openxmlformats.org/officeDocument/2006/relationships/hyperlink" Target="http://pbs.twimg.com/profile_images/1081747484253265920/TcCPq-Hl_normal.jpg" TargetMode="External" /><Relationship Id="rId190" Type="http://schemas.openxmlformats.org/officeDocument/2006/relationships/hyperlink" Target="http://pbs.twimg.com/profile_images/1081747484253265920/TcCPq-Hl_normal.jpg" TargetMode="External" /><Relationship Id="rId191" Type="http://schemas.openxmlformats.org/officeDocument/2006/relationships/hyperlink" Target="http://pbs.twimg.com/profile_images/1003936288133865477/cPMhCjAT_normal.jpg" TargetMode="External" /><Relationship Id="rId192" Type="http://schemas.openxmlformats.org/officeDocument/2006/relationships/hyperlink" Target="http://pbs.twimg.com/profile_images/1003936288133865477/cPMhCjAT_normal.jpg" TargetMode="External" /><Relationship Id="rId193" Type="http://schemas.openxmlformats.org/officeDocument/2006/relationships/hyperlink" Target="http://pbs.twimg.com/profile_images/971171236821721089/O6ilUh2s_normal.jpg" TargetMode="External" /><Relationship Id="rId194" Type="http://schemas.openxmlformats.org/officeDocument/2006/relationships/hyperlink" Target="http://pbs.twimg.com/profile_images/971171236821721089/O6ilUh2s_normal.jpg" TargetMode="External" /><Relationship Id="rId195" Type="http://schemas.openxmlformats.org/officeDocument/2006/relationships/hyperlink" Target="http://pbs.twimg.com/profile_images/1077951175734059009/oPiqObGt_normal.jpg" TargetMode="External" /><Relationship Id="rId196" Type="http://schemas.openxmlformats.org/officeDocument/2006/relationships/hyperlink" Target="http://pbs.twimg.com/profile_images/1077951175734059009/oPiqObGt_normal.jpg" TargetMode="External" /><Relationship Id="rId197" Type="http://schemas.openxmlformats.org/officeDocument/2006/relationships/hyperlink" Target="http://pbs.twimg.com/profile_images/537347315590119425/qCRk2e7M_normal.jpeg" TargetMode="External" /><Relationship Id="rId198" Type="http://schemas.openxmlformats.org/officeDocument/2006/relationships/hyperlink" Target="http://pbs.twimg.com/profile_images/537347315590119425/qCRk2e7M_normal.jpeg" TargetMode="External" /><Relationship Id="rId199" Type="http://schemas.openxmlformats.org/officeDocument/2006/relationships/hyperlink" Target="http://pbs.twimg.com/profile_images/1024701390499786753/FsOeAoZx_normal.jpg" TargetMode="External" /><Relationship Id="rId200" Type="http://schemas.openxmlformats.org/officeDocument/2006/relationships/hyperlink" Target="http://pbs.twimg.com/profile_images/810232022492991489/yVA11aNH_normal.jpg" TargetMode="External" /><Relationship Id="rId201" Type="http://schemas.openxmlformats.org/officeDocument/2006/relationships/hyperlink" Target="http://pbs.twimg.com/profile_images/877288932899254275/1l1dABve_normal.jpg" TargetMode="External" /><Relationship Id="rId202" Type="http://schemas.openxmlformats.org/officeDocument/2006/relationships/hyperlink" Target="http://pbs.twimg.com/profile_images/1064634143034785792/Yuk1vI9e_normal.jpg" TargetMode="External" /><Relationship Id="rId203" Type="http://schemas.openxmlformats.org/officeDocument/2006/relationships/hyperlink" Target="http://pbs.twimg.com/profile_images/1006104551676575744/HSx9hkoT_normal.jpg" TargetMode="External" /><Relationship Id="rId204" Type="http://schemas.openxmlformats.org/officeDocument/2006/relationships/hyperlink" Target="http://pbs.twimg.com/profile_images/1006104551676575744/HSx9hkoT_normal.jpg" TargetMode="External" /><Relationship Id="rId205" Type="http://schemas.openxmlformats.org/officeDocument/2006/relationships/hyperlink" Target="http://pbs.twimg.com/profile_images/1006104551676575744/HSx9hkoT_normal.jpg" TargetMode="External" /><Relationship Id="rId206" Type="http://schemas.openxmlformats.org/officeDocument/2006/relationships/hyperlink" Target="http://pbs.twimg.com/profile_images/1017851387571363841/ZlvWQtSp_normal.jpg" TargetMode="External" /><Relationship Id="rId207" Type="http://schemas.openxmlformats.org/officeDocument/2006/relationships/hyperlink" Target="http://pbs.twimg.com/profile_images/1017851387571363841/ZlvWQtSp_normal.jpg" TargetMode="External" /><Relationship Id="rId208" Type="http://schemas.openxmlformats.org/officeDocument/2006/relationships/hyperlink" Target="http://pbs.twimg.com/profile_images/1008686530175684609/9KUsCOYq_normal.jpg" TargetMode="External" /><Relationship Id="rId209" Type="http://schemas.openxmlformats.org/officeDocument/2006/relationships/hyperlink" Target="http://pbs.twimg.com/profile_images/1008686530175684609/9KUsCOYq_normal.jpg" TargetMode="External" /><Relationship Id="rId210" Type="http://schemas.openxmlformats.org/officeDocument/2006/relationships/hyperlink" Target="http://pbs.twimg.com/profile_images/857269168298754048/6bMgC0_K_normal.jpg" TargetMode="External" /><Relationship Id="rId211" Type="http://schemas.openxmlformats.org/officeDocument/2006/relationships/hyperlink" Target="http://pbs.twimg.com/profile_images/857269168298754048/6bMgC0_K_normal.jpg" TargetMode="External" /><Relationship Id="rId212" Type="http://schemas.openxmlformats.org/officeDocument/2006/relationships/hyperlink" Target="http://pbs.twimg.com/profile_images/857269168298754048/6bMgC0_K_normal.jpg" TargetMode="External" /><Relationship Id="rId213" Type="http://schemas.openxmlformats.org/officeDocument/2006/relationships/hyperlink" Target="https://pbs.twimg.com/media/DzYG42sXcAAc5bj.jpg" TargetMode="External" /><Relationship Id="rId214" Type="http://schemas.openxmlformats.org/officeDocument/2006/relationships/hyperlink" Target="https://pbs.twimg.com/media/DzYG42sXcAAc5bj.jpg" TargetMode="External" /><Relationship Id="rId215" Type="http://schemas.openxmlformats.org/officeDocument/2006/relationships/hyperlink" Target="http://pbs.twimg.com/profile_images/778082330925641728/nsEGHCS3_normal.jpg" TargetMode="External" /><Relationship Id="rId216" Type="http://schemas.openxmlformats.org/officeDocument/2006/relationships/hyperlink" Target="http://pbs.twimg.com/profile_images/778082330925641728/nsEGHCS3_normal.jpg" TargetMode="External" /><Relationship Id="rId217" Type="http://schemas.openxmlformats.org/officeDocument/2006/relationships/hyperlink" Target="http://pbs.twimg.com/profile_images/778082330925641728/nsEGHCS3_normal.jpg" TargetMode="External" /><Relationship Id="rId218" Type="http://schemas.openxmlformats.org/officeDocument/2006/relationships/hyperlink" Target="http://pbs.twimg.com/profile_images/778082330925641728/nsEGHCS3_normal.jpg" TargetMode="External" /><Relationship Id="rId219" Type="http://schemas.openxmlformats.org/officeDocument/2006/relationships/hyperlink" Target="http://pbs.twimg.com/profile_images/778082330925641728/nsEGHCS3_normal.jpg" TargetMode="External" /><Relationship Id="rId220" Type="http://schemas.openxmlformats.org/officeDocument/2006/relationships/hyperlink" Target="http://pbs.twimg.com/profile_images/778082330925641728/nsEGHCS3_normal.jpg" TargetMode="External" /><Relationship Id="rId221" Type="http://schemas.openxmlformats.org/officeDocument/2006/relationships/hyperlink" Target="http://pbs.twimg.com/profile_images/778082330925641728/nsEGHCS3_normal.jpg" TargetMode="External" /><Relationship Id="rId222" Type="http://schemas.openxmlformats.org/officeDocument/2006/relationships/hyperlink" Target="http://pbs.twimg.com/profile_images/1058685898496327680/KwAFVmfE_normal.jpg" TargetMode="External" /><Relationship Id="rId223" Type="http://schemas.openxmlformats.org/officeDocument/2006/relationships/hyperlink" Target="http://pbs.twimg.com/profile_images/1058685898496327680/KwAFVmfE_normal.jpg" TargetMode="External" /><Relationship Id="rId224" Type="http://schemas.openxmlformats.org/officeDocument/2006/relationships/hyperlink" Target="http://pbs.twimg.com/profile_images/1044304617012711424/KwjCO3Gn_normal.jpg" TargetMode="External" /><Relationship Id="rId225" Type="http://schemas.openxmlformats.org/officeDocument/2006/relationships/hyperlink" Target="http://pbs.twimg.com/profile_images/1044304617012711424/KwjCO3Gn_normal.jpg" TargetMode="External" /><Relationship Id="rId226" Type="http://schemas.openxmlformats.org/officeDocument/2006/relationships/hyperlink" Target="http://pbs.twimg.com/profile_images/621392347536818176/dkI_Q4kL_normal.jpg" TargetMode="External" /><Relationship Id="rId227" Type="http://schemas.openxmlformats.org/officeDocument/2006/relationships/hyperlink" Target="http://pbs.twimg.com/profile_images/621392347536818176/dkI_Q4kL_normal.jpg" TargetMode="External" /><Relationship Id="rId228" Type="http://schemas.openxmlformats.org/officeDocument/2006/relationships/hyperlink" Target="http://pbs.twimg.com/profile_images/526926151067762688/uZpiRWUF_normal.jpeg" TargetMode="External" /><Relationship Id="rId229" Type="http://schemas.openxmlformats.org/officeDocument/2006/relationships/hyperlink" Target="http://pbs.twimg.com/profile_images/526926151067762688/uZpiRWUF_normal.jpeg" TargetMode="External" /><Relationship Id="rId230" Type="http://schemas.openxmlformats.org/officeDocument/2006/relationships/hyperlink" Target="http://pbs.twimg.com/profile_images/1079170174060613632/IlFHmcIB_normal.jpg" TargetMode="External" /><Relationship Id="rId231" Type="http://schemas.openxmlformats.org/officeDocument/2006/relationships/hyperlink" Target="https://pbs.twimg.com/media/DzX87aMVsAA9hs-.png" TargetMode="External" /><Relationship Id="rId232" Type="http://schemas.openxmlformats.org/officeDocument/2006/relationships/hyperlink" Target="http://pbs.twimg.com/profile_images/551921299992236032/BeRvU8hZ_normal.jpeg" TargetMode="External" /><Relationship Id="rId233" Type="http://schemas.openxmlformats.org/officeDocument/2006/relationships/hyperlink" Target="http://pbs.twimg.com/profile_images/804827263/me_chimmney_cropped_normal.jpg" TargetMode="External" /><Relationship Id="rId234" Type="http://schemas.openxmlformats.org/officeDocument/2006/relationships/hyperlink" Target="http://pbs.twimg.com/profile_images/804827263/me_chimmney_cropped_normal.jpg" TargetMode="External" /><Relationship Id="rId235" Type="http://schemas.openxmlformats.org/officeDocument/2006/relationships/hyperlink" Target="http://pbs.twimg.com/profile_images/1029033525310357504/ymY5pkvJ_normal.jpg" TargetMode="External" /><Relationship Id="rId236" Type="http://schemas.openxmlformats.org/officeDocument/2006/relationships/hyperlink" Target="http://pbs.twimg.com/profile_images/1029033525310357504/ymY5pkvJ_normal.jpg" TargetMode="External" /><Relationship Id="rId237" Type="http://schemas.openxmlformats.org/officeDocument/2006/relationships/hyperlink" Target="http://pbs.twimg.com/profile_images/847941504521838592/irSbXl2j_normal.jpg" TargetMode="External" /><Relationship Id="rId238" Type="http://schemas.openxmlformats.org/officeDocument/2006/relationships/hyperlink" Target="https://pbs.twimg.com/tweet_video_thumb/DywXuSOXcAEasXA.jpg" TargetMode="External" /><Relationship Id="rId239" Type="http://schemas.openxmlformats.org/officeDocument/2006/relationships/hyperlink" Target="http://pbs.twimg.com/profile_images/793807936363433984/t1nwO0GG_normal.jpg" TargetMode="External" /><Relationship Id="rId240" Type="http://schemas.openxmlformats.org/officeDocument/2006/relationships/hyperlink" Target="http://pbs.twimg.com/profile_images/847941504521838592/irSbXl2j_normal.jpg" TargetMode="External" /><Relationship Id="rId241" Type="http://schemas.openxmlformats.org/officeDocument/2006/relationships/hyperlink" Target="http://pbs.twimg.com/profile_images/1095117344102379521/v_tcNUG8_normal.jpg" TargetMode="External" /><Relationship Id="rId242" Type="http://schemas.openxmlformats.org/officeDocument/2006/relationships/hyperlink" Target="http://pbs.twimg.com/profile_images/1095117344102379521/v_tcNUG8_normal.jpg" TargetMode="External" /><Relationship Id="rId243" Type="http://schemas.openxmlformats.org/officeDocument/2006/relationships/hyperlink" Target="http://pbs.twimg.com/profile_images/746035482795061248/lljDsF5f_normal.jpg" TargetMode="External" /><Relationship Id="rId244" Type="http://schemas.openxmlformats.org/officeDocument/2006/relationships/hyperlink" Target="http://pbs.twimg.com/profile_images/746035482795061248/lljDsF5f_normal.jpg" TargetMode="External" /><Relationship Id="rId245" Type="http://schemas.openxmlformats.org/officeDocument/2006/relationships/hyperlink" Target="http://pbs.twimg.com/profile_images/1093007241924423680/gA6kXOXu_normal.jpg" TargetMode="External" /><Relationship Id="rId246" Type="http://schemas.openxmlformats.org/officeDocument/2006/relationships/hyperlink" Target="http://pbs.twimg.com/profile_images/1093007241924423680/gA6kXOXu_normal.jpg" TargetMode="External" /><Relationship Id="rId247" Type="http://schemas.openxmlformats.org/officeDocument/2006/relationships/hyperlink" Target="http://pbs.twimg.com/profile_images/730477344763219968/8NEiVNwp_normal.jpg" TargetMode="External" /><Relationship Id="rId248" Type="http://schemas.openxmlformats.org/officeDocument/2006/relationships/hyperlink" Target="http://pbs.twimg.com/profile_images/730477344763219968/8NEiVNwp_normal.jpg" TargetMode="External" /><Relationship Id="rId249" Type="http://schemas.openxmlformats.org/officeDocument/2006/relationships/hyperlink" Target="http://pbs.twimg.com/profile_images/1096285350232616960/6JvlzUQY_normal.jpg" TargetMode="External" /><Relationship Id="rId250" Type="http://schemas.openxmlformats.org/officeDocument/2006/relationships/hyperlink" Target="http://pbs.twimg.com/profile_images/1096285350232616960/6JvlzUQY_normal.jpg" TargetMode="External" /><Relationship Id="rId251" Type="http://schemas.openxmlformats.org/officeDocument/2006/relationships/hyperlink" Target="http://pbs.twimg.com/profile_images/1096285350232616960/6JvlzUQY_normal.jpg" TargetMode="External" /><Relationship Id="rId252" Type="http://schemas.openxmlformats.org/officeDocument/2006/relationships/hyperlink" Target="http://pbs.twimg.com/profile_images/1096285350232616960/6JvlzUQY_normal.jpg" TargetMode="External" /><Relationship Id="rId253" Type="http://schemas.openxmlformats.org/officeDocument/2006/relationships/hyperlink" Target="http://pbs.twimg.com/profile_images/1096285350232616960/6JvlzUQY_normal.jpg" TargetMode="External" /><Relationship Id="rId254" Type="http://schemas.openxmlformats.org/officeDocument/2006/relationships/hyperlink" Target="http://pbs.twimg.com/profile_images/1096285350232616960/6JvlzUQY_normal.jpg" TargetMode="External" /><Relationship Id="rId255" Type="http://schemas.openxmlformats.org/officeDocument/2006/relationships/hyperlink" Target="http://pbs.twimg.com/profile_images/1096285350232616960/6JvlzUQY_normal.jpg" TargetMode="External" /><Relationship Id="rId256" Type="http://schemas.openxmlformats.org/officeDocument/2006/relationships/hyperlink" Target="http://pbs.twimg.com/profile_images/1096285350232616960/6JvlzUQY_normal.jpg" TargetMode="External" /><Relationship Id="rId257" Type="http://schemas.openxmlformats.org/officeDocument/2006/relationships/hyperlink" Target="http://pbs.twimg.com/profile_images/987010854934794241/6BiDP0ja_normal.jpg" TargetMode="External" /><Relationship Id="rId258" Type="http://schemas.openxmlformats.org/officeDocument/2006/relationships/hyperlink" Target="http://pbs.twimg.com/profile_images/1094249463546298368/57fRWXuh_normal.jpg" TargetMode="External" /><Relationship Id="rId259" Type="http://schemas.openxmlformats.org/officeDocument/2006/relationships/hyperlink" Target="http://pbs.twimg.com/profile_images/1094249463546298368/57fRWXuh_normal.jpg" TargetMode="External" /><Relationship Id="rId260" Type="http://schemas.openxmlformats.org/officeDocument/2006/relationships/hyperlink" Target="http://pbs.twimg.com/profile_images/1094249463546298368/57fRWXuh_normal.jpg" TargetMode="External" /><Relationship Id="rId261" Type="http://schemas.openxmlformats.org/officeDocument/2006/relationships/hyperlink" Target="http://pbs.twimg.com/profile_images/1094249463546298368/57fRWXuh_normal.jpg" TargetMode="External" /><Relationship Id="rId262" Type="http://schemas.openxmlformats.org/officeDocument/2006/relationships/hyperlink" Target="http://pbs.twimg.com/profile_images/1094249463546298368/57fRWXuh_normal.jpg" TargetMode="External" /><Relationship Id="rId263" Type="http://schemas.openxmlformats.org/officeDocument/2006/relationships/hyperlink" Target="http://pbs.twimg.com/profile_images/1094249463546298368/57fRWXuh_normal.jpg" TargetMode="External" /><Relationship Id="rId264" Type="http://schemas.openxmlformats.org/officeDocument/2006/relationships/hyperlink" Target="http://pbs.twimg.com/profile_images/1094249463546298368/57fRWXuh_normal.jpg" TargetMode="External" /><Relationship Id="rId265" Type="http://schemas.openxmlformats.org/officeDocument/2006/relationships/hyperlink" Target="http://pbs.twimg.com/profile_images/1094249463546298368/57fRWXuh_normal.jpg" TargetMode="External" /><Relationship Id="rId266" Type="http://schemas.openxmlformats.org/officeDocument/2006/relationships/hyperlink" Target="https://pbs.twimg.com/media/DaIBsQTVwAE4YxI.jpg" TargetMode="External" /><Relationship Id="rId267" Type="http://schemas.openxmlformats.org/officeDocument/2006/relationships/hyperlink" Target="http://pbs.twimg.com/profile_images/1002640540867923968/s0mgbKuB_normal.jpg" TargetMode="External" /><Relationship Id="rId268" Type="http://schemas.openxmlformats.org/officeDocument/2006/relationships/hyperlink" Target="http://pbs.twimg.com/profile_images/1002640540867923968/s0mgbKuB_normal.jpg" TargetMode="External" /><Relationship Id="rId269" Type="http://schemas.openxmlformats.org/officeDocument/2006/relationships/hyperlink" Target="http://pbs.twimg.com/profile_images/927948655595872263/kgjZTSCy_normal.jpg" TargetMode="External" /><Relationship Id="rId270" Type="http://schemas.openxmlformats.org/officeDocument/2006/relationships/hyperlink" Target="http://pbs.twimg.com/profile_images/1039178242287169539/IkIrD0Yr_normal.jpg" TargetMode="External" /><Relationship Id="rId271" Type="http://schemas.openxmlformats.org/officeDocument/2006/relationships/hyperlink" Target="http://pbs.twimg.com/profile_images/1039178242287169539/IkIrD0Yr_normal.jpg" TargetMode="External" /><Relationship Id="rId272" Type="http://schemas.openxmlformats.org/officeDocument/2006/relationships/hyperlink" Target="http://pbs.twimg.com/profile_images/1039178242287169539/IkIrD0Yr_normal.jpg" TargetMode="External" /><Relationship Id="rId273" Type="http://schemas.openxmlformats.org/officeDocument/2006/relationships/hyperlink" Target="http://pbs.twimg.com/profile_images/1039178242287169539/IkIrD0Yr_normal.jpg" TargetMode="External" /><Relationship Id="rId274" Type="http://schemas.openxmlformats.org/officeDocument/2006/relationships/hyperlink" Target="http://pbs.twimg.com/profile_images/1039178242287169539/IkIrD0Yr_normal.jpg" TargetMode="External" /><Relationship Id="rId275" Type="http://schemas.openxmlformats.org/officeDocument/2006/relationships/hyperlink" Target="http://pbs.twimg.com/profile_images/1039178242287169539/IkIrD0Yr_normal.jpg" TargetMode="External" /><Relationship Id="rId276" Type="http://schemas.openxmlformats.org/officeDocument/2006/relationships/hyperlink" Target="http://pbs.twimg.com/profile_images/1039178242287169539/IkIrD0Yr_normal.jpg" TargetMode="External" /><Relationship Id="rId277" Type="http://schemas.openxmlformats.org/officeDocument/2006/relationships/hyperlink" Target="http://pbs.twimg.com/profile_images/1039178242287169539/IkIrD0Yr_normal.jpg" TargetMode="External" /><Relationship Id="rId278" Type="http://schemas.openxmlformats.org/officeDocument/2006/relationships/hyperlink" Target="http://pbs.twimg.com/profile_images/1039178242287169539/IkIrD0Yr_normal.jpg" TargetMode="External" /><Relationship Id="rId279" Type="http://schemas.openxmlformats.org/officeDocument/2006/relationships/hyperlink" Target="http://pbs.twimg.com/profile_images/1039178242287169539/IkIrD0Yr_normal.jpg" TargetMode="External" /><Relationship Id="rId280" Type="http://schemas.openxmlformats.org/officeDocument/2006/relationships/hyperlink" Target="http://pbs.twimg.com/profile_images/1039178242287169539/IkIrD0Yr_normal.jpg" TargetMode="External" /><Relationship Id="rId281" Type="http://schemas.openxmlformats.org/officeDocument/2006/relationships/hyperlink" Target="http://pbs.twimg.com/profile_images/1039178242287169539/IkIrD0Yr_normal.jpg" TargetMode="External" /><Relationship Id="rId282" Type="http://schemas.openxmlformats.org/officeDocument/2006/relationships/hyperlink" Target="http://pbs.twimg.com/profile_images/1039178242287169539/IkIrD0Yr_normal.jpg" TargetMode="External" /><Relationship Id="rId283" Type="http://schemas.openxmlformats.org/officeDocument/2006/relationships/hyperlink" Target="http://pbs.twimg.com/profile_images/1039178242287169539/IkIrD0Yr_normal.jpg" TargetMode="External" /><Relationship Id="rId284" Type="http://schemas.openxmlformats.org/officeDocument/2006/relationships/hyperlink" Target="http://pbs.twimg.com/profile_images/1039178242287169539/IkIrD0Yr_normal.jpg" TargetMode="External" /><Relationship Id="rId285" Type="http://schemas.openxmlformats.org/officeDocument/2006/relationships/hyperlink" Target="http://pbs.twimg.com/profile_images/1039178242287169539/IkIrD0Yr_normal.jpg" TargetMode="External" /><Relationship Id="rId286" Type="http://schemas.openxmlformats.org/officeDocument/2006/relationships/hyperlink" Target="http://pbs.twimg.com/profile_images/1039178242287169539/IkIrD0Yr_normal.jpg" TargetMode="External" /><Relationship Id="rId287" Type="http://schemas.openxmlformats.org/officeDocument/2006/relationships/hyperlink" Target="http://pbs.twimg.com/profile_images/1039178242287169539/IkIrD0Yr_normal.jpg" TargetMode="External" /><Relationship Id="rId288" Type="http://schemas.openxmlformats.org/officeDocument/2006/relationships/hyperlink" Target="http://pbs.twimg.com/profile_images/1039178242287169539/IkIrD0Yr_normal.jpg" TargetMode="External" /><Relationship Id="rId289" Type="http://schemas.openxmlformats.org/officeDocument/2006/relationships/hyperlink" Target="http://pbs.twimg.com/profile_images/1039178242287169539/IkIrD0Yr_normal.jpg" TargetMode="External" /><Relationship Id="rId290" Type="http://schemas.openxmlformats.org/officeDocument/2006/relationships/hyperlink" Target="http://pbs.twimg.com/profile_images/1039178242287169539/IkIrD0Yr_normal.jpg" TargetMode="External" /><Relationship Id="rId291" Type="http://schemas.openxmlformats.org/officeDocument/2006/relationships/hyperlink" Target="http://pbs.twimg.com/profile_images/1039178242287169539/IkIrD0Yr_normal.jpg" TargetMode="External" /><Relationship Id="rId292" Type="http://schemas.openxmlformats.org/officeDocument/2006/relationships/hyperlink" Target="http://pbs.twimg.com/profile_images/1039178242287169539/IkIrD0Yr_normal.jpg" TargetMode="External" /><Relationship Id="rId293" Type="http://schemas.openxmlformats.org/officeDocument/2006/relationships/hyperlink" Target="http://pbs.twimg.com/profile_images/1039178242287169539/IkIrD0Yr_normal.jpg" TargetMode="External" /><Relationship Id="rId294" Type="http://schemas.openxmlformats.org/officeDocument/2006/relationships/hyperlink" Target="http://pbs.twimg.com/profile_images/1039178242287169539/IkIrD0Yr_normal.jpg" TargetMode="External" /><Relationship Id="rId295" Type="http://schemas.openxmlformats.org/officeDocument/2006/relationships/hyperlink" Target="http://pbs.twimg.com/profile_images/1039178242287169539/IkIrD0Yr_normal.jpg" TargetMode="External" /><Relationship Id="rId296" Type="http://schemas.openxmlformats.org/officeDocument/2006/relationships/hyperlink" Target="http://pbs.twimg.com/profile_images/1039178242287169539/IkIrD0Yr_normal.jpg" TargetMode="External" /><Relationship Id="rId297" Type="http://schemas.openxmlformats.org/officeDocument/2006/relationships/hyperlink" Target="http://pbs.twimg.com/profile_images/1039178242287169539/IkIrD0Yr_normal.jpg" TargetMode="External" /><Relationship Id="rId298" Type="http://schemas.openxmlformats.org/officeDocument/2006/relationships/hyperlink" Target="http://pbs.twimg.com/profile_images/1039178242287169539/IkIrD0Yr_normal.jpg" TargetMode="External" /><Relationship Id="rId299" Type="http://schemas.openxmlformats.org/officeDocument/2006/relationships/hyperlink" Target="http://pbs.twimg.com/profile_images/1039178242287169539/IkIrD0Yr_normal.jpg" TargetMode="External" /><Relationship Id="rId300" Type="http://schemas.openxmlformats.org/officeDocument/2006/relationships/hyperlink" Target="http://pbs.twimg.com/profile_images/1039178242287169539/IkIrD0Yr_normal.jpg" TargetMode="External" /><Relationship Id="rId301" Type="http://schemas.openxmlformats.org/officeDocument/2006/relationships/hyperlink" Target="http://pbs.twimg.com/profile_images/1039178242287169539/IkIrD0Yr_normal.jpg" TargetMode="External" /><Relationship Id="rId302" Type="http://schemas.openxmlformats.org/officeDocument/2006/relationships/hyperlink" Target="http://pbs.twimg.com/profile_images/1039178242287169539/IkIrD0Yr_normal.jpg" TargetMode="External" /><Relationship Id="rId303" Type="http://schemas.openxmlformats.org/officeDocument/2006/relationships/hyperlink" Target="http://pbs.twimg.com/profile_images/1039178242287169539/IkIrD0Yr_normal.jpg" TargetMode="External" /><Relationship Id="rId304" Type="http://schemas.openxmlformats.org/officeDocument/2006/relationships/hyperlink" Target="http://pbs.twimg.com/profile_images/1039178242287169539/IkIrD0Yr_normal.jpg" TargetMode="External" /><Relationship Id="rId305" Type="http://schemas.openxmlformats.org/officeDocument/2006/relationships/hyperlink" Target="http://pbs.twimg.com/profile_images/1039178242287169539/IkIrD0Yr_normal.jpg" TargetMode="External" /><Relationship Id="rId306" Type="http://schemas.openxmlformats.org/officeDocument/2006/relationships/hyperlink" Target="http://pbs.twimg.com/profile_images/1033207445664006145/ZonuNjTw_normal.jpg" TargetMode="External" /><Relationship Id="rId307" Type="http://schemas.openxmlformats.org/officeDocument/2006/relationships/hyperlink" Target="http://pbs.twimg.com/profile_images/1033207445664006145/ZonuNjTw_normal.jpg" TargetMode="External" /><Relationship Id="rId308" Type="http://schemas.openxmlformats.org/officeDocument/2006/relationships/hyperlink" Target="http://pbs.twimg.com/profile_images/500058442225053698/FpRBWn5o_normal.jpeg" TargetMode="External" /><Relationship Id="rId309" Type="http://schemas.openxmlformats.org/officeDocument/2006/relationships/hyperlink" Target="http://pbs.twimg.com/profile_images/500058442225053698/FpRBWn5o_normal.jpeg" TargetMode="External" /><Relationship Id="rId310" Type="http://schemas.openxmlformats.org/officeDocument/2006/relationships/hyperlink" Target="http://pbs.twimg.com/profile_images/500058442225053698/FpRBWn5o_normal.jpeg" TargetMode="External" /><Relationship Id="rId311" Type="http://schemas.openxmlformats.org/officeDocument/2006/relationships/hyperlink" Target="http://pbs.twimg.com/profile_images/500058442225053698/FpRBWn5o_normal.jpeg" TargetMode="External" /><Relationship Id="rId312" Type="http://schemas.openxmlformats.org/officeDocument/2006/relationships/hyperlink" Target="http://pbs.twimg.com/profile_images/500058442225053698/FpRBWn5o_normal.jpeg" TargetMode="External" /><Relationship Id="rId313" Type="http://schemas.openxmlformats.org/officeDocument/2006/relationships/hyperlink" Target="http://pbs.twimg.com/profile_images/500058442225053698/FpRBWn5o_normal.jpeg" TargetMode="External" /><Relationship Id="rId314" Type="http://schemas.openxmlformats.org/officeDocument/2006/relationships/hyperlink" Target="http://pbs.twimg.com/profile_images/2586954805/z6xp8yt4fza2g6jahuxu_normal.png" TargetMode="External" /><Relationship Id="rId315" Type="http://schemas.openxmlformats.org/officeDocument/2006/relationships/hyperlink" Target="http://pbs.twimg.com/profile_images/2586954805/z6xp8yt4fza2g6jahuxu_normal.png" TargetMode="External" /><Relationship Id="rId316" Type="http://schemas.openxmlformats.org/officeDocument/2006/relationships/hyperlink" Target="http://pbs.twimg.com/profile_images/794178450084896769/75rKrLjy_normal.jpg" TargetMode="External" /><Relationship Id="rId317" Type="http://schemas.openxmlformats.org/officeDocument/2006/relationships/hyperlink" Target="http://pbs.twimg.com/profile_images/794178450084896769/75rKrLjy_normal.jpg" TargetMode="External" /><Relationship Id="rId318" Type="http://schemas.openxmlformats.org/officeDocument/2006/relationships/hyperlink" Target="http://pbs.twimg.com/profile_images/1096437768614498304/yCWUXYj3_normal.png" TargetMode="External" /><Relationship Id="rId319" Type="http://schemas.openxmlformats.org/officeDocument/2006/relationships/hyperlink" Target="http://pbs.twimg.com/profile_images/1096437768614498304/yCWUXYj3_normal.png" TargetMode="External" /><Relationship Id="rId320" Type="http://schemas.openxmlformats.org/officeDocument/2006/relationships/hyperlink" Target="http://pbs.twimg.com/profile_images/800032106831368192/9E7UzQIA_normal.jpg" TargetMode="External" /><Relationship Id="rId321" Type="http://schemas.openxmlformats.org/officeDocument/2006/relationships/hyperlink" Target="http://pbs.twimg.com/profile_images/783703832400371712/2F6Zbsqj_normal.jpg" TargetMode="External" /><Relationship Id="rId322" Type="http://schemas.openxmlformats.org/officeDocument/2006/relationships/hyperlink" Target="http://pbs.twimg.com/profile_images/783703832400371712/2F6Zbsqj_normal.jpg" TargetMode="External" /><Relationship Id="rId323" Type="http://schemas.openxmlformats.org/officeDocument/2006/relationships/hyperlink" Target="http://pbs.twimg.com/profile_images/1050105832673828865/ahs8CLUv_normal.jpg" TargetMode="External" /><Relationship Id="rId324" Type="http://schemas.openxmlformats.org/officeDocument/2006/relationships/hyperlink" Target="http://pbs.twimg.com/profile_images/1022735998852194304/O3AefW02_normal.jpg" TargetMode="External" /><Relationship Id="rId325" Type="http://schemas.openxmlformats.org/officeDocument/2006/relationships/hyperlink" Target="http://pbs.twimg.com/profile_images/106340869/Crown_normal.png" TargetMode="External" /><Relationship Id="rId326" Type="http://schemas.openxmlformats.org/officeDocument/2006/relationships/hyperlink" Target="http://pbs.twimg.com/profile_images/886922056255893504/8C_gQWZD_normal.jpg" TargetMode="External" /><Relationship Id="rId327" Type="http://schemas.openxmlformats.org/officeDocument/2006/relationships/hyperlink" Target="http://pbs.twimg.com/profile_images/1022376747428237314/ZT5Nmf5v_normal.jpg" TargetMode="External" /><Relationship Id="rId328" Type="http://schemas.openxmlformats.org/officeDocument/2006/relationships/hyperlink" Target="http://pbs.twimg.com/profile_images/1022376747428237314/ZT5Nmf5v_normal.jpg" TargetMode="External" /><Relationship Id="rId329" Type="http://schemas.openxmlformats.org/officeDocument/2006/relationships/hyperlink" Target="http://pbs.twimg.com/profile_images/1003799592171909120/tEEiyU8q_normal.jpg" TargetMode="External" /><Relationship Id="rId330" Type="http://schemas.openxmlformats.org/officeDocument/2006/relationships/hyperlink" Target="http://pbs.twimg.com/profile_images/644337895164219392/u-_fRFTv_normal.jpg" TargetMode="External" /><Relationship Id="rId331" Type="http://schemas.openxmlformats.org/officeDocument/2006/relationships/hyperlink" Target="http://pbs.twimg.com/profile_images/1050425912523726849/Vm1ls0kE_normal.jpg" TargetMode="External" /><Relationship Id="rId332" Type="http://schemas.openxmlformats.org/officeDocument/2006/relationships/hyperlink" Target="http://pbs.twimg.com/profile_images/644337895164219392/u-_fRFTv_normal.jpg" TargetMode="External" /><Relationship Id="rId333" Type="http://schemas.openxmlformats.org/officeDocument/2006/relationships/hyperlink" Target="http://pbs.twimg.com/profile_images/1050425912523726849/Vm1ls0kE_normal.jpg" TargetMode="External" /><Relationship Id="rId334" Type="http://schemas.openxmlformats.org/officeDocument/2006/relationships/hyperlink" Target="http://pbs.twimg.com/profile_images/644337895164219392/u-_fRFTv_normal.jpg" TargetMode="External" /><Relationship Id="rId335" Type="http://schemas.openxmlformats.org/officeDocument/2006/relationships/hyperlink" Target="http://pbs.twimg.com/profile_images/1050425912523726849/Vm1ls0kE_normal.jpg" TargetMode="External" /><Relationship Id="rId336" Type="http://schemas.openxmlformats.org/officeDocument/2006/relationships/hyperlink" Target="http://pbs.twimg.com/profile_images/1050425912523726849/Vm1ls0kE_normal.jpg" TargetMode="External" /><Relationship Id="rId337" Type="http://schemas.openxmlformats.org/officeDocument/2006/relationships/hyperlink" Target="http://pbs.twimg.com/profile_images/841115980227043329/Vtc0dd9i_normal.jpg" TargetMode="External" /><Relationship Id="rId338" Type="http://schemas.openxmlformats.org/officeDocument/2006/relationships/hyperlink" Target="http://pbs.twimg.com/profile_images/477508869719998465/IooFx9GN_normal.jpeg" TargetMode="External" /><Relationship Id="rId339" Type="http://schemas.openxmlformats.org/officeDocument/2006/relationships/hyperlink" Target="http://pbs.twimg.com/profile_images/688868939233890304/4dWpPJMI_normal.jpg" TargetMode="External" /><Relationship Id="rId340" Type="http://schemas.openxmlformats.org/officeDocument/2006/relationships/hyperlink" Target="http://pbs.twimg.com/profile_images/857591978388844547/NkjyPRy__normal.jpg" TargetMode="External" /><Relationship Id="rId341" Type="http://schemas.openxmlformats.org/officeDocument/2006/relationships/hyperlink" Target="http://pbs.twimg.com/profile_images/966315049454202880/vviPFDNU_normal.jpg" TargetMode="External" /><Relationship Id="rId342" Type="http://schemas.openxmlformats.org/officeDocument/2006/relationships/hyperlink" Target="http://pbs.twimg.com/profile_images/918689389705707521/QPSB6dWZ_normal.jpg" TargetMode="External" /><Relationship Id="rId343" Type="http://schemas.openxmlformats.org/officeDocument/2006/relationships/hyperlink" Target="http://pbs.twimg.com/profile_images/743809527028416513/6hsQOw77_normal.jpg" TargetMode="External" /><Relationship Id="rId344" Type="http://schemas.openxmlformats.org/officeDocument/2006/relationships/hyperlink" Target="http://pbs.twimg.com/profile_images/743809527028416513/6hsQOw77_normal.jpg" TargetMode="External" /><Relationship Id="rId345" Type="http://schemas.openxmlformats.org/officeDocument/2006/relationships/hyperlink" Target="http://pbs.twimg.com/profile_images/743809527028416513/6hsQOw77_normal.jpg" TargetMode="External" /><Relationship Id="rId346" Type="http://schemas.openxmlformats.org/officeDocument/2006/relationships/hyperlink" Target="http://pbs.twimg.com/profile_images/1065773049658597377/B-TbC_XO_normal.jpg" TargetMode="External" /><Relationship Id="rId347" Type="http://schemas.openxmlformats.org/officeDocument/2006/relationships/hyperlink" Target="http://pbs.twimg.com/profile_images/1004007000395657216/OaBFt0OB_normal.jpg" TargetMode="External" /><Relationship Id="rId348" Type="http://schemas.openxmlformats.org/officeDocument/2006/relationships/hyperlink" Target="http://pbs.twimg.com/profile_images/877309047984209920/MJlcHVk3_normal.jpg" TargetMode="External" /><Relationship Id="rId349" Type="http://schemas.openxmlformats.org/officeDocument/2006/relationships/hyperlink" Target="http://pbs.twimg.com/profile_images/747844681288003584/TIySK0P0_normal.jpg" TargetMode="External" /><Relationship Id="rId350" Type="http://schemas.openxmlformats.org/officeDocument/2006/relationships/hyperlink" Target="http://pbs.twimg.com/profile_images/1082357814494969862/A_G_Ym56_normal.jpg" TargetMode="External" /><Relationship Id="rId351" Type="http://schemas.openxmlformats.org/officeDocument/2006/relationships/hyperlink" Target="http://pbs.twimg.com/profile_images/523428371129065472/P2afuxgq_normal.jpeg" TargetMode="External" /><Relationship Id="rId352" Type="http://schemas.openxmlformats.org/officeDocument/2006/relationships/hyperlink" Target="http://pbs.twimg.com/profile_images/999422563846508544/sFRSB6sC_normal.jpg" TargetMode="External" /><Relationship Id="rId353" Type="http://schemas.openxmlformats.org/officeDocument/2006/relationships/hyperlink" Target="http://pbs.twimg.com/profile_images/3654808289/5b5a4dc8beff9aec250f14d4fd123a2a_normal.jpeg" TargetMode="External" /><Relationship Id="rId354" Type="http://schemas.openxmlformats.org/officeDocument/2006/relationships/hyperlink" Target="http://pbs.twimg.com/profile_images/984445132308140032/DEHEiFyo_normal.jpg" TargetMode="External" /><Relationship Id="rId355" Type="http://schemas.openxmlformats.org/officeDocument/2006/relationships/hyperlink" Target="http://pbs.twimg.com/profile_images/817448369735942144/WBlUKthl_normal.jpg" TargetMode="External" /><Relationship Id="rId356" Type="http://schemas.openxmlformats.org/officeDocument/2006/relationships/hyperlink" Target="http://pbs.twimg.com/profile_images/635813778437836800/wez7MAih_normal.jpg" TargetMode="External" /><Relationship Id="rId357" Type="http://schemas.openxmlformats.org/officeDocument/2006/relationships/hyperlink" Target="http://pbs.twimg.com/profile_images/611736222/larrysized_normal.jpg" TargetMode="External" /><Relationship Id="rId358" Type="http://schemas.openxmlformats.org/officeDocument/2006/relationships/hyperlink" Target="http://pbs.twimg.com/profile_images/611736222/larrysized_normal.jpg" TargetMode="External" /><Relationship Id="rId359" Type="http://schemas.openxmlformats.org/officeDocument/2006/relationships/hyperlink" Target="https://pbs.twimg.com/media/DzX87aMVsAA9hs-.png" TargetMode="External" /><Relationship Id="rId360" Type="http://schemas.openxmlformats.org/officeDocument/2006/relationships/hyperlink" Target="http://pbs.twimg.com/profile_images/551921299992236032/BeRvU8hZ_normal.jpeg" TargetMode="External" /><Relationship Id="rId361" Type="http://schemas.openxmlformats.org/officeDocument/2006/relationships/hyperlink" Target="http://pbs.twimg.com/profile_images/551921299992236032/BeRvU8hZ_normal.jpeg" TargetMode="External" /><Relationship Id="rId362" Type="http://schemas.openxmlformats.org/officeDocument/2006/relationships/hyperlink" Target="http://pbs.twimg.com/profile_images/1075130206216749058/Ned6H1sW_normal.jpg" TargetMode="External" /><Relationship Id="rId363" Type="http://schemas.openxmlformats.org/officeDocument/2006/relationships/hyperlink" Target="http://pbs.twimg.com/profile_images/1075130206216749058/Ned6H1sW_normal.jpg" TargetMode="External" /><Relationship Id="rId364" Type="http://schemas.openxmlformats.org/officeDocument/2006/relationships/hyperlink" Target="http://pbs.twimg.com/profile_images/795716767951818753/wFObGttt_normal.jpg" TargetMode="External" /><Relationship Id="rId365" Type="http://schemas.openxmlformats.org/officeDocument/2006/relationships/hyperlink" Target="http://pbs.twimg.com/profile_images/1015779972437270528/_a3FqW8T_normal.jpg" TargetMode="External" /><Relationship Id="rId366" Type="http://schemas.openxmlformats.org/officeDocument/2006/relationships/hyperlink" Target="http://pbs.twimg.com/profile_images/1085203973357871105/1YS_7xYO_normal.jpg" TargetMode="External" /><Relationship Id="rId367" Type="http://schemas.openxmlformats.org/officeDocument/2006/relationships/hyperlink" Target="http://pbs.twimg.com/profile_images/1085203973357871105/1YS_7xYO_normal.jpg" TargetMode="External" /><Relationship Id="rId368" Type="http://schemas.openxmlformats.org/officeDocument/2006/relationships/hyperlink" Target="http://pbs.twimg.com/profile_images/1085203973357871105/1YS_7xYO_normal.jpg" TargetMode="External" /><Relationship Id="rId369" Type="http://schemas.openxmlformats.org/officeDocument/2006/relationships/hyperlink" Target="http://pbs.twimg.com/profile_images/1085203973357871105/1YS_7xYO_normal.jpg" TargetMode="External" /><Relationship Id="rId370" Type="http://schemas.openxmlformats.org/officeDocument/2006/relationships/hyperlink" Target="https://twitter.com/#!/mrs_lerner/status/1092576149195157504" TargetMode="External" /><Relationship Id="rId371" Type="http://schemas.openxmlformats.org/officeDocument/2006/relationships/hyperlink" Target="https://twitter.com/#!/mrs_lerner/status/1092576149195157504" TargetMode="External" /><Relationship Id="rId372" Type="http://schemas.openxmlformats.org/officeDocument/2006/relationships/hyperlink" Target="https://twitter.com/#!/jodybeckdc/status/1093262128012820482" TargetMode="External" /><Relationship Id="rId373" Type="http://schemas.openxmlformats.org/officeDocument/2006/relationships/hyperlink" Target="https://twitter.com/#!/jodybeckdc/status/1093262128012820482" TargetMode="External" /><Relationship Id="rId374" Type="http://schemas.openxmlformats.org/officeDocument/2006/relationships/hyperlink" Target="https://twitter.com/#!/jodybeckdc/status/1093262128012820482" TargetMode="External" /><Relationship Id="rId375" Type="http://schemas.openxmlformats.org/officeDocument/2006/relationships/hyperlink" Target="https://twitter.com/#!/jodybeckdc/status/1093262128012820482" TargetMode="External" /><Relationship Id="rId376" Type="http://schemas.openxmlformats.org/officeDocument/2006/relationships/hyperlink" Target="https://twitter.com/#!/hd_johnathan/status/1093598047748149249" TargetMode="External" /><Relationship Id="rId377" Type="http://schemas.openxmlformats.org/officeDocument/2006/relationships/hyperlink" Target="https://twitter.com/#!/hd_johnathan/status/1093598880204316673" TargetMode="External" /><Relationship Id="rId378" Type="http://schemas.openxmlformats.org/officeDocument/2006/relationships/hyperlink" Target="https://twitter.com/#!/hd_johnathan/status/1093598047748149249" TargetMode="External" /><Relationship Id="rId379" Type="http://schemas.openxmlformats.org/officeDocument/2006/relationships/hyperlink" Target="https://twitter.com/#!/hd_johnathan/status/1093598880204316673" TargetMode="External" /><Relationship Id="rId380" Type="http://schemas.openxmlformats.org/officeDocument/2006/relationships/hyperlink" Target="https://twitter.com/#!/hd_johnathan/status/1093598047748149249" TargetMode="External" /><Relationship Id="rId381" Type="http://schemas.openxmlformats.org/officeDocument/2006/relationships/hyperlink" Target="https://twitter.com/#!/hd_johnathan/status/1093598880204316673" TargetMode="External" /><Relationship Id="rId382" Type="http://schemas.openxmlformats.org/officeDocument/2006/relationships/hyperlink" Target="https://twitter.com/#!/hd_johnathan/status/1093598047748149249" TargetMode="External" /><Relationship Id="rId383" Type="http://schemas.openxmlformats.org/officeDocument/2006/relationships/hyperlink" Target="https://twitter.com/#!/hd_johnathan/status/1093598880204316673" TargetMode="External" /><Relationship Id="rId384" Type="http://schemas.openxmlformats.org/officeDocument/2006/relationships/hyperlink" Target="https://twitter.com/#!/hd_johnathan/status/1093598047748149249" TargetMode="External" /><Relationship Id="rId385" Type="http://schemas.openxmlformats.org/officeDocument/2006/relationships/hyperlink" Target="https://twitter.com/#!/hd_johnathan/status/1093598047748149249" TargetMode="External" /><Relationship Id="rId386" Type="http://schemas.openxmlformats.org/officeDocument/2006/relationships/hyperlink" Target="https://twitter.com/#!/hd_johnathan/status/1093598880204316673" TargetMode="External" /><Relationship Id="rId387" Type="http://schemas.openxmlformats.org/officeDocument/2006/relationships/hyperlink" Target="https://twitter.com/#!/hd_johnathan/status/1093598880204316673" TargetMode="External" /><Relationship Id="rId388" Type="http://schemas.openxmlformats.org/officeDocument/2006/relationships/hyperlink" Target="https://twitter.com/#!/wynn_syclebill/status/1093934309990256641" TargetMode="External" /><Relationship Id="rId389" Type="http://schemas.openxmlformats.org/officeDocument/2006/relationships/hyperlink" Target="https://twitter.com/#!/marybtinker/status/1094958258580873216" TargetMode="External" /><Relationship Id="rId390" Type="http://schemas.openxmlformats.org/officeDocument/2006/relationships/hyperlink" Target="https://twitter.com/#!/marybtinker/status/1093260885085356040" TargetMode="External" /><Relationship Id="rId391" Type="http://schemas.openxmlformats.org/officeDocument/2006/relationships/hyperlink" Target="https://twitter.com/#!/marybtinker/status/1093260885085356040" TargetMode="External" /><Relationship Id="rId392" Type="http://schemas.openxmlformats.org/officeDocument/2006/relationships/hyperlink" Target="https://twitter.com/#!/marybtinker/status/1093260885085356040" TargetMode="External" /><Relationship Id="rId393" Type="http://schemas.openxmlformats.org/officeDocument/2006/relationships/hyperlink" Target="https://twitter.com/#!/marybtinker/status/1093260885085356040" TargetMode="External" /><Relationship Id="rId394" Type="http://schemas.openxmlformats.org/officeDocument/2006/relationships/hyperlink" Target="https://twitter.com/#!/marybtinker/status/1094958258580873216" TargetMode="External" /><Relationship Id="rId395" Type="http://schemas.openxmlformats.org/officeDocument/2006/relationships/hyperlink" Target="https://twitter.com/#!/marybtinker/status/1094958258580873216" TargetMode="External" /><Relationship Id="rId396" Type="http://schemas.openxmlformats.org/officeDocument/2006/relationships/hyperlink" Target="https://twitter.com/#!/marybtinker/status/1094958258580873216" TargetMode="External" /><Relationship Id="rId397" Type="http://schemas.openxmlformats.org/officeDocument/2006/relationships/hyperlink" Target="https://twitter.com/#!/marybtinker/status/1094958258580873216" TargetMode="External" /><Relationship Id="rId398" Type="http://schemas.openxmlformats.org/officeDocument/2006/relationships/hyperlink" Target="https://twitter.com/#!/marybtinker/status/1094958258580873216" TargetMode="External" /><Relationship Id="rId399" Type="http://schemas.openxmlformats.org/officeDocument/2006/relationships/hyperlink" Target="https://twitter.com/#!/nspa/status/1090357689895567362" TargetMode="External" /><Relationship Id="rId400" Type="http://schemas.openxmlformats.org/officeDocument/2006/relationships/hyperlink" Target="https://twitter.com/#!/maschoolpress/status/1094988327764271104" TargetMode="External" /><Relationship Id="rId401" Type="http://schemas.openxmlformats.org/officeDocument/2006/relationships/hyperlink" Target="https://twitter.com/#!/nspa/status/1090357689895567362" TargetMode="External" /><Relationship Id="rId402" Type="http://schemas.openxmlformats.org/officeDocument/2006/relationships/hyperlink" Target="https://twitter.com/#!/nspa/status/1090357689895567362" TargetMode="External" /><Relationship Id="rId403" Type="http://schemas.openxmlformats.org/officeDocument/2006/relationships/hyperlink" Target="https://twitter.com/#!/maschoolpress/status/1094988327764271104" TargetMode="External" /><Relationship Id="rId404" Type="http://schemas.openxmlformats.org/officeDocument/2006/relationships/hyperlink" Target="https://twitter.com/#!/maschoolpress/status/1094988327764271104" TargetMode="External" /><Relationship Id="rId405" Type="http://schemas.openxmlformats.org/officeDocument/2006/relationships/hyperlink" Target="https://twitter.com/#!/maschoolpress/status/1094988327764271104" TargetMode="External" /><Relationship Id="rId406" Type="http://schemas.openxmlformats.org/officeDocument/2006/relationships/hyperlink" Target="https://twitter.com/#!/mahibrihim/status/1095852099215257601" TargetMode="External" /><Relationship Id="rId407" Type="http://schemas.openxmlformats.org/officeDocument/2006/relationships/hyperlink" Target="https://twitter.com/#!/mahibrihim/status/1095852099215257601" TargetMode="External" /><Relationship Id="rId408" Type="http://schemas.openxmlformats.org/officeDocument/2006/relationships/hyperlink" Target="https://twitter.com/#!/mahibrihim/status/1095852099215257601" TargetMode="External" /><Relationship Id="rId409" Type="http://schemas.openxmlformats.org/officeDocument/2006/relationships/hyperlink" Target="https://twitter.com/#!/mahibrihim/status/1095852099215257601" TargetMode="External" /><Relationship Id="rId410" Type="http://schemas.openxmlformats.org/officeDocument/2006/relationships/hyperlink" Target="https://twitter.com/#!/mahibrihim/status/1095852099215257601" TargetMode="External" /><Relationship Id="rId411" Type="http://schemas.openxmlformats.org/officeDocument/2006/relationships/hyperlink" Target="https://twitter.com/#!/mahibrihim/status/1095852099215257601" TargetMode="External" /><Relationship Id="rId412" Type="http://schemas.openxmlformats.org/officeDocument/2006/relationships/hyperlink" Target="https://twitter.com/#!/mahibrihim/status/1095852099215257601" TargetMode="External" /><Relationship Id="rId413" Type="http://schemas.openxmlformats.org/officeDocument/2006/relationships/hyperlink" Target="https://twitter.com/#!/mahibrihim/status/1095852099215257601" TargetMode="External" /><Relationship Id="rId414" Type="http://schemas.openxmlformats.org/officeDocument/2006/relationships/hyperlink" Target="https://twitter.com/#!/tvinstructor/status/1095890466011258881" TargetMode="External" /><Relationship Id="rId415" Type="http://schemas.openxmlformats.org/officeDocument/2006/relationships/hyperlink" Target="https://twitter.com/#!/tvinstructor/status/1095890466011258881" TargetMode="External" /><Relationship Id="rId416" Type="http://schemas.openxmlformats.org/officeDocument/2006/relationships/hyperlink" Target="https://twitter.com/#!/tvinstructor/status/1095890466011258881" TargetMode="External" /><Relationship Id="rId417" Type="http://schemas.openxmlformats.org/officeDocument/2006/relationships/hyperlink" Target="https://twitter.com/#!/tvinstructor/status/1095890466011258881" TargetMode="External" /><Relationship Id="rId418" Type="http://schemas.openxmlformats.org/officeDocument/2006/relationships/hyperlink" Target="https://twitter.com/#!/tvinstructor/status/1095890466011258881" TargetMode="External" /><Relationship Id="rId419" Type="http://schemas.openxmlformats.org/officeDocument/2006/relationships/hyperlink" Target="https://twitter.com/#!/wmsdtv/status/1091816836168060928" TargetMode="External" /><Relationship Id="rId420" Type="http://schemas.openxmlformats.org/officeDocument/2006/relationships/hyperlink" Target="https://twitter.com/#!/eagleeyemsd/status/1092112142042583040" TargetMode="External" /><Relationship Id="rId421" Type="http://schemas.openxmlformats.org/officeDocument/2006/relationships/hyperlink" Target="https://twitter.com/#!/tvinstructor/status/1095890466011258881" TargetMode="External" /><Relationship Id="rId422" Type="http://schemas.openxmlformats.org/officeDocument/2006/relationships/hyperlink" Target="https://twitter.com/#!/tvinstructor/status/1095890466011258881" TargetMode="External" /><Relationship Id="rId423" Type="http://schemas.openxmlformats.org/officeDocument/2006/relationships/hyperlink" Target="https://twitter.com/#!/tvinstructor/status/1095890466011258881" TargetMode="External" /><Relationship Id="rId424" Type="http://schemas.openxmlformats.org/officeDocument/2006/relationships/hyperlink" Target="https://twitter.com/#!/dbhspathfinder/status/1095293440039047168" TargetMode="External" /><Relationship Id="rId425" Type="http://schemas.openxmlformats.org/officeDocument/2006/relationships/hyperlink" Target="https://twitter.com/#!/curtisnewtin9/status/1096020156386603008" TargetMode="External" /><Relationship Id="rId426" Type="http://schemas.openxmlformats.org/officeDocument/2006/relationships/hyperlink" Target="https://twitter.com/#!/curtisnewtin9/status/1096020156386603008" TargetMode="External" /><Relationship Id="rId427" Type="http://schemas.openxmlformats.org/officeDocument/2006/relationships/hyperlink" Target="https://twitter.com/#!/barryparksjr/status/1096025406405255168" TargetMode="External" /><Relationship Id="rId428" Type="http://schemas.openxmlformats.org/officeDocument/2006/relationships/hyperlink" Target="https://twitter.com/#!/barryparksjr/status/1096025406405255168" TargetMode="External" /><Relationship Id="rId429" Type="http://schemas.openxmlformats.org/officeDocument/2006/relationships/hyperlink" Target="https://twitter.com/#!/dbhspathfinder/status/1095293440039047168" TargetMode="External" /><Relationship Id="rId430" Type="http://schemas.openxmlformats.org/officeDocument/2006/relationships/hyperlink" Target="https://twitter.com/#!/dbhspathfinder/status/1095654822181666816" TargetMode="External" /><Relationship Id="rId431" Type="http://schemas.openxmlformats.org/officeDocument/2006/relationships/hyperlink" Target="https://twitter.com/#!/dbhspathfinder/status/1096017209456029696" TargetMode="External" /><Relationship Id="rId432" Type="http://schemas.openxmlformats.org/officeDocument/2006/relationships/hyperlink" Target="https://twitter.com/#!/st4y_cr3sp0/status/1096031181353701381" TargetMode="External" /><Relationship Id="rId433" Type="http://schemas.openxmlformats.org/officeDocument/2006/relationships/hyperlink" Target="https://twitter.com/#!/st4y_cr3sp0/status/1096031181353701381" TargetMode="External" /><Relationship Id="rId434" Type="http://schemas.openxmlformats.org/officeDocument/2006/relationships/hyperlink" Target="https://twitter.com/#!/wksu/status/1096037508461326336" TargetMode="External" /><Relationship Id="rId435" Type="http://schemas.openxmlformats.org/officeDocument/2006/relationships/hyperlink" Target="https://twitter.com/#!/wksu/status/1096037670269190144" TargetMode="External" /><Relationship Id="rId436" Type="http://schemas.openxmlformats.org/officeDocument/2006/relationships/hyperlink" Target="https://twitter.com/#!/mayormaier/status/1096041077008674817" TargetMode="External" /><Relationship Id="rId437" Type="http://schemas.openxmlformats.org/officeDocument/2006/relationships/hyperlink" Target="https://twitter.com/#!/mayormaier/status/1096041077008674817" TargetMode="External" /><Relationship Id="rId438" Type="http://schemas.openxmlformats.org/officeDocument/2006/relationships/hyperlink" Target="https://twitter.com/#!/mcicha1/status/1096057741020446721" TargetMode="External" /><Relationship Id="rId439" Type="http://schemas.openxmlformats.org/officeDocument/2006/relationships/hyperlink" Target="https://twitter.com/#!/mcicha1/status/1096057741020446721" TargetMode="External" /><Relationship Id="rId440" Type="http://schemas.openxmlformats.org/officeDocument/2006/relationships/hyperlink" Target="https://twitter.com/#!/seksi/status/1096061358880092160" TargetMode="External" /><Relationship Id="rId441" Type="http://schemas.openxmlformats.org/officeDocument/2006/relationships/hyperlink" Target="https://twitter.com/#!/seksi/status/1096061358880092160" TargetMode="External" /><Relationship Id="rId442" Type="http://schemas.openxmlformats.org/officeDocument/2006/relationships/hyperlink" Target="https://twitter.com/#!/nicole_soojung/status/1096061366203490304" TargetMode="External" /><Relationship Id="rId443" Type="http://schemas.openxmlformats.org/officeDocument/2006/relationships/hyperlink" Target="https://twitter.com/#!/nicole_soojung/status/1096061366203490304" TargetMode="External" /><Relationship Id="rId444" Type="http://schemas.openxmlformats.org/officeDocument/2006/relationships/hyperlink" Target="https://twitter.com/#!/gracelangtonn/status/1096062033240489990" TargetMode="External" /><Relationship Id="rId445" Type="http://schemas.openxmlformats.org/officeDocument/2006/relationships/hyperlink" Target="https://twitter.com/#!/gracelangtonn/status/1096062033240489990" TargetMode="External" /><Relationship Id="rId446" Type="http://schemas.openxmlformats.org/officeDocument/2006/relationships/hyperlink" Target="https://twitter.com/#!/nadegegreen/status/1096062244108918784" TargetMode="External" /><Relationship Id="rId447" Type="http://schemas.openxmlformats.org/officeDocument/2006/relationships/hyperlink" Target="https://twitter.com/#!/nadegegreen/status/1096062244108918784" TargetMode="External" /><Relationship Id="rId448" Type="http://schemas.openxmlformats.org/officeDocument/2006/relationships/hyperlink" Target="https://twitter.com/#!/admccourt/status/1096062534271016961" TargetMode="External" /><Relationship Id="rId449" Type="http://schemas.openxmlformats.org/officeDocument/2006/relationships/hyperlink" Target="https://twitter.com/#!/admccourt/status/1096062534271016961" TargetMode="External" /><Relationship Id="rId450" Type="http://schemas.openxmlformats.org/officeDocument/2006/relationships/hyperlink" Target="https://twitter.com/#!/danielleiat/status/1096063037423931392" TargetMode="External" /><Relationship Id="rId451" Type="http://schemas.openxmlformats.org/officeDocument/2006/relationships/hyperlink" Target="https://twitter.com/#!/danielleiat/status/1096063037423931392" TargetMode="External" /><Relationship Id="rId452" Type="http://schemas.openxmlformats.org/officeDocument/2006/relationships/hyperlink" Target="https://twitter.com/#!/faziarizvi/status/1096063224259272707" TargetMode="External" /><Relationship Id="rId453" Type="http://schemas.openxmlformats.org/officeDocument/2006/relationships/hyperlink" Target="https://twitter.com/#!/faziarizvi/status/1096063224259272707" TargetMode="External" /><Relationship Id="rId454" Type="http://schemas.openxmlformats.org/officeDocument/2006/relationships/hyperlink" Target="https://twitter.com/#!/seanmeredith/status/1096064274202386433" TargetMode="External" /><Relationship Id="rId455" Type="http://schemas.openxmlformats.org/officeDocument/2006/relationships/hyperlink" Target="https://twitter.com/#!/donbytheriver/status/1096064651979341824" TargetMode="External" /><Relationship Id="rId456" Type="http://schemas.openxmlformats.org/officeDocument/2006/relationships/hyperlink" Target="https://twitter.com/#!/masumaahuja/status/1096065194516717570" TargetMode="External" /><Relationship Id="rId457" Type="http://schemas.openxmlformats.org/officeDocument/2006/relationships/hyperlink" Target="https://twitter.com/#!/suegreenwood/status/1096065765751603201" TargetMode="External" /><Relationship Id="rId458" Type="http://schemas.openxmlformats.org/officeDocument/2006/relationships/hyperlink" Target="https://twitter.com/#!/mountairmedia/status/1096060810940608512" TargetMode="External" /><Relationship Id="rId459" Type="http://schemas.openxmlformats.org/officeDocument/2006/relationships/hyperlink" Target="https://twitter.com/#!/mountairmedia/status/1096060810940608512" TargetMode="External" /><Relationship Id="rId460" Type="http://schemas.openxmlformats.org/officeDocument/2006/relationships/hyperlink" Target="https://twitter.com/#!/mountairmedia/status/1096066235853352960" TargetMode="External" /><Relationship Id="rId461" Type="http://schemas.openxmlformats.org/officeDocument/2006/relationships/hyperlink" Target="https://twitter.com/#!/hyperdoxy/status/1096066601927860226" TargetMode="External" /><Relationship Id="rId462" Type="http://schemas.openxmlformats.org/officeDocument/2006/relationships/hyperlink" Target="https://twitter.com/#!/hyperdoxy/status/1096066601927860226" TargetMode="External" /><Relationship Id="rId463" Type="http://schemas.openxmlformats.org/officeDocument/2006/relationships/hyperlink" Target="https://twitter.com/#!/penguinsfan62/status/1096067275390676993" TargetMode="External" /><Relationship Id="rId464" Type="http://schemas.openxmlformats.org/officeDocument/2006/relationships/hyperlink" Target="https://twitter.com/#!/penguinsfan62/status/1096067275390676993" TargetMode="External" /><Relationship Id="rId465" Type="http://schemas.openxmlformats.org/officeDocument/2006/relationships/hyperlink" Target="https://twitter.com/#!/microbliterate/status/1096069691095859200" TargetMode="External" /><Relationship Id="rId466" Type="http://schemas.openxmlformats.org/officeDocument/2006/relationships/hyperlink" Target="https://twitter.com/#!/microbliterate/status/1096069691095859200" TargetMode="External" /><Relationship Id="rId467" Type="http://schemas.openxmlformats.org/officeDocument/2006/relationships/hyperlink" Target="https://twitter.com/#!/microbliterate/status/1096069714042851328" TargetMode="External" /><Relationship Id="rId468" Type="http://schemas.openxmlformats.org/officeDocument/2006/relationships/hyperlink" Target="https://twitter.com/#!/photogericp/status/1096071146112540673" TargetMode="External" /><Relationship Id="rId469" Type="http://schemas.openxmlformats.org/officeDocument/2006/relationships/hyperlink" Target="https://twitter.com/#!/photogericp/status/1096071146112540673" TargetMode="External" /><Relationship Id="rId470" Type="http://schemas.openxmlformats.org/officeDocument/2006/relationships/hyperlink" Target="https://twitter.com/#!/ryanjhaas/status/1096071192434290690" TargetMode="External" /><Relationship Id="rId471" Type="http://schemas.openxmlformats.org/officeDocument/2006/relationships/hyperlink" Target="https://twitter.com/#!/ryanjhaas/status/1096071192434290690" TargetMode="External" /><Relationship Id="rId472" Type="http://schemas.openxmlformats.org/officeDocument/2006/relationships/hyperlink" Target="https://twitter.com/#!/ryanjhaas/status/1096071192434290690" TargetMode="External" /><Relationship Id="rId473" Type="http://schemas.openxmlformats.org/officeDocument/2006/relationships/hyperlink" Target="https://twitter.com/#!/ryanjhaas/status/1096071192434290690" TargetMode="External" /><Relationship Id="rId474" Type="http://schemas.openxmlformats.org/officeDocument/2006/relationships/hyperlink" Target="https://twitter.com/#!/ryanjhaas/status/1096071192434290690" TargetMode="External" /><Relationship Id="rId475" Type="http://schemas.openxmlformats.org/officeDocument/2006/relationships/hyperlink" Target="https://twitter.com/#!/ryanjhaas/status/1096071192434290690" TargetMode="External" /><Relationship Id="rId476" Type="http://schemas.openxmlformats.org/officeDocument/2006/relationships/hyperlink" Target="https://twitter.com/#!/ryanjhaas/status/1096071192434290690" TargetMode="External" /><Relationship Id="rId477" Type="http://schemas.openxmlformats.org/officeDocument/2006/relationships/hyperlink" Target="https://twitter.com/#!/sleepy_bi/status/1096071986105720834" TargetMode="External" /><Relationship Id="rId478" Type="http://schemas.openxmlformats.org/officeDocument/2006/relationships/hyperlink" Target="https://twitter.com/#!/sleepy_bi/status/1096071986105720834" TargetMode="External" /><Relationship Id="rId479" Type="http://schemas.openxmlformats.org/officeDocument/2006/relationships/hyperlink" Target="https://twitter.com/#!/samantharoehl/status/1096072997415370755" TargetMode="External" /><Relationship Id="rId480" Type="http://schemas.openxmlformats.org/officeDocument/2006/relationships/hyperlink" Target="https://twitter.com/#!/samantharoehl/status/1096072997415370755" TargetMode="External" /><Relationship Id="rId481" Type="http://schemas.openxmlformats.org/officeDocument/2006/relationships/hyperlink" Target="https://twitter.com/#!/juliacarriew/status/1096075512743583744" TargetMode="External" /><Relationship Id="rId482" Type="http://schemas.openxmlformats.org/officeDocument/2006/relationships/hyperlink" Target="https://twitter.com/#!/juliacarriew/status/1096075512743583744" TargetMode="External" /><Relationship Id="rId483" Type="http://schemas.openxmlformats.org/officeDocument/2006/relationships/hyperlink" Target="https://twitter.com/#!/samtlevin/status/1096075962528149504" TargetMode="External" /><Relationship Id="rId484" Type="http://schemas.openxmlformats.org/officeDocument/2006/relationships/hyperlink" Target="https://twitter.com/#!/samtlevin/status/1096075962528149504" TargetMode="External" /><Relationship Id="rId485" Type="http://schemas.openxmlformats.org/officeDocument/2006/relationships/hyperlink" Target="https://twitter.com/#!/thatcardsharp/status/1096076074310496256" TargetMode="External" /><Relationship Id="rId486" Type="http://schemas.openxmlformats.org/officeDocument/2006/relationships/hyperlink" Target="https://twitter.com/#!/loisbeckett/status/1096060269522898945" TargetMode="External" /><Relationship Id="rId487" Type="http://schemas.openxmlformats.org/officeDocument/2006/relationships/hyperlink" Target="https://twitter.com/#!/loisbeckett/status/1096064245769224193" TargetMode="External" /><Relationship Id="rId488" Type="http://schemas.openxmlformats.org/officeDocument/2006/relationships/hyperlink" Target="https://twitter.com/#!/quinnmacdonald/status/1096076938882371584" TargetMode="External" /><Relationship Id="rId489" Type="http://schemas.openxmlformats.org/officeDocument/2006/relationships/hyperlink" Target="https://twitter.com/#!/quinnmacdonald/status/1096076938882371584" TargetMode="External" /><Relationship Id="rId490" Type="http://schemas.openxmlformats.org/officeDocument/2006/relationships/hyperlink" Target="https://twitter.com/#!/evieblad/status/1096079626730909697" TargetMode="External" /><Relationship Id="rId491" Type="http://schemas.openxmlformats.org/officeDocument/2006/relationships/hyperlink" Target="https://twitter.com/#!/evieblad/status/1096079626730909697" TargetMode="External" /><Relationship Id="rId492" Type="http://schemas.openxmlformats.org/officeDocument/2006/relationships/hyperlink" Target="https://twitter.com/#!/jcsturino/status/1096091530274705409" TargetMode="External" /><Relationship Id="rId493" Type="http://schemas.openxmlformats.org/officeDocument/2006/relationships/hyperlink" Target="https://twitter.com/#!/issuu/status/1093274903078490112" TargetMode="External" /><Relationship Id="rId494" Type="http://schemas.openxmlformats.org/officeDocument/2006/relationships/hyperlink" Target="https://twitter.com/#!/issuu/status/1096078908208934913" TargetMode="External" /><Relationship Id="rId495" Type="http://schemas.openxmlformats.org/officeDocument/2006/relationships/hyperlink" Target="https://twitter.com/#!/jcsturino/status/1096091530274705409" TargetMode="External" /><Relationship Id="rId496" Type="http://schemas.openxmlformats.org/officeDocument/2006/relationships/hyperlink" Target="https://twitter.com/#!/douglasdrama/status/1096096219754127360" TargetMode="External" /><Relationship Id="rId497" Type="http://schemas.openxmlformats.org/officeDocument/2006/relationships/hyperlink" Target="https://twitter.com/#!/douglasdrama/status/1096096219754127360" TargetMode="External" /><Relationship Id="rId498" Type="http://schemas.openxmlformats.org/officeDocument/2006/relationships/hyperlink" Target="https://twitter.com/#!/tprep_boyshoops/status/1096099646148149249" TargetMode="External" /><Relationship Id="rId499" Type="http://schemas.openxmlformats.org/officeDocument/2006/relationships/hyperlink" Target="https://twitter.com/#!/tprep_boyshoops/status/1096099646148149249" TargetMode="External" /><Relationship Id="rId500" Type="http://schemas.openxmlformats.org/officeDocument/2006/relationships/hyperlink" Target="https://twitter.com/#!/vivianho/status/1096104373690630144" TargetMode="External" /><Relationship Id="rId501" Type="http://schemas.openxmlformats.org/officeDocument/2006/relationships/hyperlink" Target="https://twitter.com/#!/vivianho/status/1096104373690630144" TargetMode="External" /><Relationship Id="rId502" Type="http://schemas.openxmlformats.org/officeDocument/2006/relationships/hyperlink" Target="https://twitter.com/#!/vinnyeng/status/1096104440011022337" TargetMode="External" /><Relationship Id="rId503" Type="http://schemas.openxmlformats.org/officeDocument/2006/relationships/hyperlink" Target="https://twitter.com/#!/vinnyeng/status/1096104440011022337" TargetMode="External" /><Relationship Id="rId504" Type="http://schemas.openxmlformats.org/officeDocument/2006/relationships/hyperlink" Target="https://twitter.com/#!/kennyjacobs/status/1096111985186328576" TargetMode="External" /><Relationship Id="rId505" Type="http://schemas.openxmlformats.org/officeDocument/2006/relationships/hyperlink" Target="https://twitter.com/#!/kennyjacobs/status/1096111985186328576" TargetMode="External" /><Relationship Id="rId506" Type="http://schemas.openxmlformats.org/officeDocument/2006/relationships/hyperlink" Target="https://twitter.com/#!/kennyjacobs/status/1096111985186328576" TargetMode="External" /><Relationship Id="rId507" Type="http://schemas.openxmlformats.org/officeDocument/2006/relationships/hyperlink" Target="https://twitter.com/#!/kennyjacobs/status/1096111985186328576" TargetMode="External" /><Relationship Id="rId508" Type="http://schemas.openxmlformats.org/officeDocument/2006/relationships/hyperlink" Target="https://twitter.com/#!/kennyjacobs/status/1096111985186328576" TargetMode="External" /><Relationship Id="rId509" Type="http://schemas.openxmlformats.org/officeDocument/2006/relationships/hyperlink" Target="https://twitter.com/#!/kennyjacobs/status/1096111985186328576" TargetMode="External" /><Relationship Id="rId510" Type="http://schemas.openxmlformats.org/officeDocument/2006/relationships/hyperlink" Target="https://twitter.com/#!/kennyjacobs/status/1096111985186328576" TargetMode="External" /><Relationship Id="rId511" Type="http://schemas.openxmlformats.org/officeDocument/2006/relationships/hyperlink" Target="https://twitter.com/#!/kennyjacobs/status/1096111985186328576" TargetMode="External" /><Relationship Id="rId512" Type="http://schemas.openxmlformats.org/officeDocument/2006/relationships/hyperlink" Target="https://twitter.com/#!/harry_slater/status/1096116146103820289" TargetMode="External" /><Relationship Id="rId513" Type="http://schemas.openxmlformats.org/officeDocument/2006/relationships/hyperlink" Target="https://twitter.com/#!/jimmacmillan/status/1096118108740378624" TargetMode="External" /><Relationship Id="rId514" Type="http://schemas.openxmlformats.org/officeDocument/2006/relationships/hyperlink" Target="https://twitter.com/#!/jimmacmillan/status/1096118108740378624" TargetMode="External" /><Relationship Id="rId515" Type="http://schemas.openxmlformats.org/officeDocument/2006/relationships/hyperlink" Target="https://twitter.com/#!/jimmacmillan/status/1096118108740378624" TargetMode="External" /><Relationship Id="rId516" Type="http://schemas.openxmlformats.org/officeDocument/2006/relationships/hyperlink" Target="https://twitter.com/#!/jimmacmillan/status/1096118108740378624" TargetMode="External" /><Relationship Id="rId517" Type="http://schemas.openxmlformats.org/officeDocument/2006/relationships/hyperlink" Target="https://twitter.com/#!/jimmacmillan/status/1096118108740378624" TargetMode="External" /><Relationship Id="rId518" Type="http://schemas.openxmlformats.org/officeDocument/2006/relationships/hyperlink" Target="https://twitter.com/#!/jimmacmillan/status/1096118108740378624" TargetMode="External" /><Relationship Id="rId519" Type="http://schemas.openxmlformats.org/officeDocument/2006/relationships/hyperlink" Target="https://twitter.com/#!/jimmacmillan/status/1096118108740378624" TargetMode="External" /><Relationship Id="rId520" Type="http://schemas.openxmlformats.org/officeDocument/2006/relationships/hyperlink" Target="https://twitter.com/#!/jimmacmillan/status/1096118108740378624" TargetMode="External" /><Relationship Id="rId521" Type="http://schemas.openxmlformats.org/officeDocument/2006/relationships/hyperlink" Target="https://twitter.com/#!/lauren_hoggs/status/982349571446587397" TargetMode="External" /><Relationship Id="rId522" Type="http://schemas.openxmlformats.org/officeDocument/2006/relationships/hyperlink" Target="https://twitter.com/#!/diamondmarin1/status/1096120221608357888" TargetMode="External" /><Relationship Id="rId523" Type="http://schemas.openxmlformats.org/officeDocument/2006/relationships/hyperlink" Target="https://twitter.com/#!/diamondmarin1/status/1096120221608357888" TargetMode="External" /><Relationship Id="rId524" Type="http://schemas.openxmlformats.org/officeDocument/2006/relationships/hyperlink" Target="https://twitter.com/#!/jswimm1/status/1096125977745334273" TargetMode="External" /><Relationship Id="rId525" Type="http://schemas.openxmlformats.org/officeDocument/2006/relationships/hyperlink" Target="https://twitter.com/#!/gunsreporting/status/1096111415226712064" TargetMode="External" /><Relationship Id="rId526" Type="http://schemas.openxmlformats.org/officeDocument/2006/relationships/hyperlink" Target="https://twitter.com/#!/gunsreporting/status/1096111415226712064" TargetMode="External" /><Relationship Id="rId527" Type="http://schemas.openxmlformats.org/officeDocument/2006/relationships/hyperlink" Target="https://twitter.com/#!/gunsreporting/status/1096111415226712064" TargetMode="External" /><Relationship Id="rId528" Type="http://schemas.openxmlformats.org/officeDocument/2006/relationships/hyperlink" Target="https://twitter.com/#!/gunsreporting/status/1096126805738692608" TargetMode="External" /><Relationship Id="rId529" Type="http://schemas.openxmlformats.org/officeDocument/2006/relationships/hyperlink" Target="https://twitter.com/#!/gunsreporting/status/1096111415226712064" TargetMode="External" /><Relationship Id="rId530" Type="http://schemas.openxmlformats.org/officeDocument/2006/relationships/hyperlink" Target="https://twitter.com/#!/gunsreporting/status/1096126805738692608" TargetMode="External" /><Relationship Id="rId531" Type="http://schemas.openxmlformats.org/officeDocument/2006/relationships/hyperlink" Target="https://twitter.com/#!/gunsreporting/status/1096108365724422146" TargetMode="External" /><Relationship Id="rId532" Type="http://schemas.openxmlformats.org/officeDocument/2006/relationships/hyperlink" Target="https://twitter.com/#!/gunsreporting/status/1096111415226712064" TargetMode="External" /><Relationship Id="rId533" Type="http://schemas.openxmlformats.org/officeDocument/2006/relationships/hyperlink" Target="https://twitter.com/#!/gunsreporting/status/1096126805738692608" TargetMode="External" /><Relationship Id="rId534" Type="http://schemas.openxmlformats.org/officeDocument/2006/relationships/hyperlink" Target="https://twitter.com/#!/gunsreporting/status/1096071120472756225" TargetMode="External" /><Relationship Id="rId535" Type="http://schemas.openxmlformats.org/officeDocument/2006/relationships/hyperlink" Target="https://twitter.com/#!/gunsreporting/status/1096108365724422146" TargetMode="External" /><Relationship Id="rId536" Type="http://schemas.openxmlformats.org/officeDocument/2006/relationships/hyperlink" Target="https://twitter.com/#!/gunsreporting/status/1096111415226712064" TargetMode="External" /><Relationship Id="rId537" Type="http://schemas.openxmlformats.org/officeDocument/2006/relationships/hyperlink" Target="https://twitter.com/#!/gunsreporting/status/1096126805738692608" TargetMode="External" /><Relationship Id="rId538" Type="http://schemas.openxmlformats.org/officeDocument/2006/relationships/hyperlink" Target="https://twitter.com/#!/gunsreporting/status/1096071120472756225" TargetMode="External" /><Relationship Id="rId539" Type="http://schemas.openxmlformats.org/officeDocument/2006/relationships/hyperlink" Target="https://twitter.com/#!/gunsreporting/status/1096108365724422146" TargetMode="External" /><Relationship Id="rId540" Type="http://schemas.openxmlformats.org/officeDocument/2006/relationships/hyperlink" Target="https://twitter.com/#!/gunsreporting/status/1096111415226712064" TargetMode="External" /><Relationship Id="rId541" Type="http://schemas.openxmlformats.org/officeDocument/2006/relationships/hyperlink" Target="https://twitter.com/#!/gunsreporting/status/1096126805738692608" TargetMode="External" /><Relationship Id="rId542" Type="http://schemas.openxmlformats.org/officeDocument/2006/relationships/hyperlink" Target="https://twitter.com/#!/gunsreporting/status/1096065103328411648" TargetMode="External" /><Relationship Id="rId543" Type="http://schemas.openxmlformats.org/officeDocument/2006/relationships/hyperlink" Target="https://twitter.com/#!/gunsreporting/status/1096071120472756225" TargetMode="External" /><Relationship Id="rId544" Type="http://schemas.openxmlformats.org/officeDocument/2006/relationships/hyperlink" Target="https://twitter.com/#!/gunsreporting/status/1096108365724422146" TargetMode="External" /><Relationship Id="rId545" Type="http://schemas.openxmlformats.org/officeDocument/2006/relationships/hyperlink" Target="https://twitter.com/#!/gunsreporting/status/1096111415226712064" TargetMode="External" /><Relationship Id="rId546" Type="http://schemas.openxmlformats.org/officeDocument/2006/relationships/hyperlink" Target="https://twitter.com/#!/gunsreporting/status/1096126805738692608" TargetMode="External" /><Relationship Id="rId547" Type="http://schemas.openxmlformats.org/officeDocument/2006/relationships/hyperlink" Target="https://twitter.com/#!/gunsreporting/status/1096065103328411648" TargetMode="External" /><Relationship Id="rId548" Type="http://schemas.openxmlformats.org/officeDocument/2006/relationships/hyperlink" Target="https://twitter.com/#!/gunsreporting/status/1096071120472756225" TargetMode="External" /><Relationship Id="rId549" Type="http://schemas.openxmlformats.org/officeDocument/2006/relationships/hyperlink" Target="https://twitter.com/#!/gunsreporting/status/1096108365724422146" TargetMode="External" /><Relationship Id="rId550" Type="http://schemas.openxmlformats.org/officeDocument/2006/relationships/hyperlink" Target="https://twitter.com/#!/gunsreporting/status/1096111415226712064" TargetMode="External" /><Relationship Id="rId551" Type="http://schemas.openxmlformats.org/officeDocument/2006/relationships/hyperlink" Target="https://twitter.com/#!/gunsreporting/status/1096126805738692608" TargetMode="External" /><Relationship Id="rId552" Type="http://schemas.openxmlformats.org/officeDocument/2006/relationships/hyperlink" Target="https://twitter.com/#!/gunsreporting/status/1096065103328411648" TargetMode="External" /><Relationship Id="rId553" Type="http://schemas.openxmlformats.org/officeDocument/2006/relationships/hyperlink" Target="https://twitter.com/#!/gunsreporting/status/1096071120472756225" TargetMode="External" /><Relationship Id="rId554" Type="http://schemas.openxmlformats.org/officeDocument/2006/relationships/hyperlink" Target="https://twitter.com/#!/gunsreporting/status/1096108365724422146" TargetMode="External" /><Relationship Id="rId555" Type="http://schemas.openxmlformats.org/officeDocument/2006/relationships/hyperlink" Target="https://twitter.com/#!/gunsreporting/status/1096111415226712064" TargetMode="External" /><Relationship Id="rId556" Type="http://schemas.openxmlformats.org/officeDocument/2006/relationships/hyperlink" Target="https://twitter.com/#!/gunsreporting/status/1096126805738692608" TargetMode="External" /><Relationship Id="rId557" Type="http://schemas.openxmlformats.org/officeDocument/2006/relationships/hyperlink" Target="https://twitter.com/#!/gunsreporting/status/1096071120472756225" TargetMode="External" /><Relationship Id="rId558" Type="http://schemas.openxmlformats.org/officeDocument/2006/relationships/hyperlink" Target="https://twitter.com/#!/gunsreporting/status/1096108365724422146" TargetMode="External" /><Relationship Id="rId559" Type="http://schemas.openxmlformats.org/officeDocument/2006/relationships/hyperlink" Target="https://twitter.com/#!/gunsreporting/status/1096111415226712064" TargetMode="External" /><Relationship Id="rId560" Type="http://schemas.openxmlformats.org/officeDocument/2006/relationships/hyperlink" Target="https://twitter.com/#!/gunsreporting/status/1096126805738692608" TargetMode="External" /><Relationship Id="rId561" Type="http://schemas.openxmlformats.org/officeDocument/2006/relationships/hyperlink" Target="https://twitter.com/#!/culverzoe/status/1096128628138672128" TargetMode="External" /><Relationship Id="rId562" Type="http://schemas.openxmlformats.org/officeDocument/2006/relationships/hyperlink" Target="https://twitter.com/#!/culverzoe/status/1096128628138672128" TargetMode="External" /><Relationship Id="rId563" Type="http://schemas.openxmlformats.org/officeDocument/2006/relationships/hyperlink" Target="https://twitter.com/#!/yankeejoe/status/1096133137313087489" TargetMode="External" /><Relationship Id="rId564" Type="http://schemas.openxmlformats.org/officeDocument/2006/relationships/hyperlink" Target="https://twitter.com/#!/yankeejoe/status/1096133137313087489" TargetMode="External" /><Relationship Id="rId565" Type="http://schemas.openxmlformats.org/officeDocument/2006/relationships/hyperlink" Target="https://twitter.com/#!/yankeejoe/status/1096133137313087489" TargetMode="External" /><Relationship Id="rId566" Type="http://schemas.openxmlformats.org/officeDocument/2006/relationships/hyperlink" Target="https://twitter.com/#!/yankeejoe/status/1096133137313087489" TargetMode="External" /><Relationship Id="rId567" Type="http://schemas.openxmlformats.org/officeDocument/2006/relationships/hyperlink" Target="https://twitter.com/#!/yankeejoe/status/1096098815579348992" TargetMode="External" /><Relationship Id="rId568" Type="http://schemas.openxmlformats.org/officeDocument/2006/relationships/hyperlink" Target="https://twitter.com/#!/yankeejoe/status/1096133137313087489" TargetMode="External" /><Relationship Id="rId569" Type="http://schemas.openxmlformats.org/officeDocument/2006/relationships/hyperlink" Target="https://twitter.com/#!/mysharona1987/status/1096135562686271488" TargetMode="External" /><Relationship Id="rId570" Type="http://schemas.openxmlformats.org/officeDocument/2006/relationships/hyperlink" Target="https://twitter.com/#!/mysharona1987/status/1096135562686271488" TargetMode="External" /><Relationship Id="rId571" Type="http://schemas.openxmlformats.org/officeDocument/2006/relationships/hyperlink" Target="https://twitter.com/#!/jenstaletovich/status/1096154081071116290" TargetMode="External" /><Relationship Id="rId572" Type="http://schemas.openxmlformats.org/officeDocument/2006/relationships/hyperlink" Target="https://twitter.com/#!/jenstaletovich/status/1096154081071116290" TargetMode="External" /><Relationship Id="rId573" Type="http://schemas.openxmlformats.org/officeDocument/2006/relationships/hyperlink" Target="https://twitter.com/#!/davidjneal/status/1096162152958910464" TargetMode="External" /><Relationship Id="rId574" Type="http://schemas.openxmlformats.org/officeDocument/2006/relationships/hyperlink" Target="https://twitter.com/#!/davidjneal/status/1096162152958910464" TargetMode="External" /><Relationship Id="rId575" Type="http://schemas.openxmlformats.org/officeDocument/2006/relationships/hyperlink" Target="https://twitter.com/#!/eastsideonline/status/1096039219691167745" TargetMode="External" /><Relationship Id="rId576" Type="http://schemas.openxmlformats.org/officeDocument/2006/relationships/hyperlink" Target="https://twitter.com/#!/jacobkernis/status/1096199484793647104" TargetMode="External" /><Relationship Id="rId577" Type="http://schemas.openxmlformats.org/officeDocument/2006/relationships/hyperlink" Target="https://twitter.com/#!/jacobkernis/status/1096199484793647104" TargetMode="External" /><Relationship Id="rId578" Type="http://schemas.openxmlformats.org/officeDocument/2006/relationships/hyperlink" Target="https://twitter.com/#!/jpmentorleaders/status/1096200416730247169" TargetMode="External" /><Relationship Id="rId579" Type="http://schemas.openxmlformats.org/officeDocument/2006/relationships/hyperlink" Target="https://twitter.com/#!/avaniishah/status/1096221611596935168" TargetMode="External" /><Relationship Id="rId580" Type="http://schemas.openxmlformats.org/officeDocument/2006/relationships/hyperlink" Target="https://twitter.com/#!/cspa/status/1096228659097190405" TargetMode="External" /><Relationship Id="rId581" Type="http://schemas.openxmlformats.org/officeDocument/2006/relationships/hyperlink" Target="https://twitter.com/#!/steffdaz/status/1096232891527450624" TargetMode="External" /><Relationship Id="rId582" Type="http://schemas.openxmlformats.org/officeDocument/2006/relationships/hyperlink" Target="https://twitter.com/#!/soulflytry/status/1096294244770332672" TargetMode="External" /><Relationship Id="rId583" Type="http://schemas.openxmlformats.org/officeDocument/2006/relationships/hyperlink" Target="https://twitter.com/#!/soulflytry/status/1096294244770332672" TargetMode="External" /><Relationship Id="rId584" Type="http://schemas.openxmlformats.org/officeDocument/2006/relationships/hyperlink" Target="https://twitter.com/#!/debzuniverse/status/1096350176141344768" TargetMode="External" /><Relationship Id="rId585" Type="http://schemas.openxmlformats.org/officeDocument/2006/relationships/hyperlink" Target="https://twitter.com/#!/eagleeyemsd/status/1092111991551021056" TargetMode="External" /><Relationship Id="rId586" Type="http://schemas.openxmlformats.org/officeDocument/2006/relationships/hyperlink" Target="https://twitter.com/#!/aerieyearbook/status/1091493535088558080" TargetMode="External" /><Relationship Id="rId587" Type="http://schemas.openxmlformats.org/officeDocument/2006/relationships/hyperlink" Target="https://twitter.com/#!/eagleeyemsd/status/1092111991551021056" TargetMode="External" /><Relationship Id="rId588" Type="http://schemas.openxmlformats.org/officeDocument/2006/relationships/hyperlink" Target="https://twitter.com/#!/aerieyearbook/status/1091493535088558080" TargetMode="External" /><Relationship Id="rId589" Type="http://schemas.openxmlformats.org/officeDocument/2006/relationships/hyperlink" Target="https://twitter.com/#!/eagleeyemsd/status/1092111991551021056" TargetMode="External" /><Relationship Id="rId590" Type="http://schemas.openxmlformats.org/officeDocument/2006/relationships/hyperlink" Target="https://twitter.com/#!/aerieyearbook/status/1091493535088558080" TargetMode="External" /><Relationship Id="rId591" Type="http://schemas.openxmlformats.org/officeDocument/2006/relationships/hyperlink" Target="https://twitter.com/#!/aerieyearbook/status/1096370332531855360" TargetMode="External" /><Relationship Id="rId592" Type="http://schemas.openxmlformats.org/officeDocument/2006/relationships/hyperlink" Target="https://twitter.com/#!/spookymulder86/status/1096391441234841600" TargetMode="External" /><Relationship Id="rId593" Type="http://schemas.openxmlformats.org/officeDocument/2006/relationships/hyperlink" Target="https://twitter.com/#!/cmeden/status/1096412440059957250" TargetMode="External" /><Relationship Id="rId594" Type="http://schemas.openxmlformats.org/officeDocument/2006/relationships/hyperlink" Target="https://twitter.com/#!/wshsroom215/status/1096415403285377025" TargetMode="External" /><Relationship Id="rId595" Type="http://schemas.openxmlformats.org/officeDocument/2006/relationships/hyperlink" Target="https://twitter.com/#!/spjfla/status/1096418647499780096" TargetMode="External" /><Relationship Id="rId596" Type="http://schemas.openxmlformats.org/officeDocument/2006/relationships/hyperlink" Target="https://twitter.com/#!/spj_tweets/status/1096419666682150915" TargetMode="External" /><Relationship Id="rId597" Type="http://schemas.openxmlformats.org/officeDocument/2006/relationships/hyperlink" Target="https://twitter.com/#!/sdkstl/status/1096420554733748224" TargetMode="External" /><Relationship Id="rId598" Type="http://schemas.openxmlformats.org/officeDocument/2006/relationships/hyperlink" Target="https://twitter.com/#!/monicarhor/status/1096060343556755456" TargetMode="External" /><Relationship Id="rId599" Type="http://schemas.openxmlformats.org/officeDocument/2006/relationships/hyperlink" Target="https://twitter.com/#!/monicarhor/status/1096060343556755456" TargetMode="External" /><Relationship Id="rId600" Type="http://schemas.openxmlformats.org/officeDocument/2006/relationships/hyperlink" Target="https://twitter.com/#!/monicarhor/status/1096423866258415618" TargetMode="External" /><Relationship Id="rId601" Type="http://schemas.openxmlformats.org/officeDocument/2006/relationships/hyperlink" Target="https://twitter.com/#!/katelyn_jou/status/1096427227040886784" TargetMode="External" /><Relationship Id="rId602" Type="http://schemas.openxmlformats.org/officeDocument/2006/relationships/hyperlink" Target="https://twitter.com/#!/newseum/status/1096446728063143936" TargetMode="External" /><Relationship Id="rId603" Type="http://schemas.openxmlformats.org/officeDocument/2006/relationships/hyperlink" Target="https://twitter.com/#!/nppa/status/1096446893293477888" TargetMode="External" /><Relationship Id="rId604" Type="http://schemas.openxmlformats.org/officeDocument/2006/relationships/hyperlink" Target="https://twitter.com/#!/freedomforumins/status/1096446896183349248" TargetMode="External" /><Relationship Id="rId605" Type="http://schemas.openxmlformats.org/officeDocument/2006/relationships/hyperlink" Target="https://twitter.com/#!/nicole_kraft/status/1096447068825096192" TargetMode="External" /><Relationship Id="rId606" Type="http://schemas.openxmlformats.org/officeDocument/2006/relationships/hyperlink" Target="https://twitter.com/#!/beanspohr/status/1096462317422854144" TargetMode="External" /><Relationship Id="rId607" Type="http://schemas.openxmlformats.org/officeDocument/2006/relationships/hyperlink" Target="https://twitter.com/#!/ernabeld/status/1096468486354808838" TargetMode="External" /><Relationship Id="rId608" Type="http://schemas.openxmlformats.org/officeDocument/2006/relationships/hyperlink" Target="https://twitter.com/#!/superscribbler/status/1096478953886367745" TargetMode="External" /><Relationship Id="rId609" Type="http://schemas.openxmlformats.org/officeDocument/2006/relationships/hyperlink" Target="https://twitter.com/#!/jhemlepp/status/1096481439070208010" TargetMode="External" /><Relationship Id="rId610" Type="http://schemas.openxmlformats.org/officeDocument/2006/relationships/hyperlink" Target="https://twitter.com/#!/tpplummer/status/1096022480144265216" TargetMode="External" /><Relationship Id="rId611" Type="http://schemas.openxmlformats.org/officeDocument/2006/relationships/hyperlink" Target="https://twitter.com/#!/tampaprep/status/1096033192765808641" TargetMode="External" /><Relationship Id="rId612" Type="http://schemas.openxmlformats.org/officeDocument/2006/relationships/hyperlink" Target="https://twitter.com/#!/lgtenglishteach/status/1096584646962397185" TargetMode="External" /><Relationship Id="rId613" Type="http://schemas.openxmlformats.org/officeDocument/2006/relationships/hyperlink" Target="https://twitter.com/#!/lgtenglishteach/status/1096584646962397185" TargetMode="External" /><Relationship Id="rId614" Type="http://schemas.openxmlformats.org/officeDocument/2006/relationships/hyperlink" Target="https://twitter.com/#!/loisbeckett/status/1096060269522898945" TargetMode="External" /><Relationship Id="rId615" Type="http://schemas.openxmlformats.org/officeDocument/2006/relationships/hyperlink" Target="https://twitter.com/#!/loisbeckett/status/1096062964325478405" TargetMode="External" /><Relationship Id="rId616" Type="http://schemas.openxmlformats.org/officeDocument/2006/relationships/hyperlink" Target="https://twitter.com/#!/loisbeckett/status/1096076707352571905" TargetMode="External" /><Relationship Id="rId617" Type="http://schemas.openxmlformats.org/officeDocument/2006/relationships/hyperlink" Target="https://twitter.com/#!/lillianhwang/status/1096621840993316864" TargetMode="External" /><Relationship Id="rId618" Type="http://schemas.openxmlformats.org/officeDocument/2006/relationships/hyperlink" Target="https://twitter.com/#!/lillianhwang/status/1096621840993316864" TargetMode="External" /><Relationship Id="rId619" Type="http://schemas.openxmlformats.org/officeDocument/2006/relationships/hyperlink" Target="https://twitter.com/#!/splc/status/1096181050898829312" TargetMode="External" /><Relationship Id="rId620" Type="http://schemas.openxmlformats.org/officeDocument/2006/relationships/hyperlink" Target="https://twitter.com/#!/voicestexas/status/1096790804666953728" TargetMode="External" /><Relationship Id="rId621" Type="http://schemas.openxmlformats.org/officeDocument/2006/relationships/hyperlink" Target="https://twitter.com/#!/heroesmsd/status/1096893448156860419" TargetMode="External" /><Relationship Id="rId622" Type="http://schemas.openxmlformats.org/officeDocument/2006/relationships/hyperlink" Target="https://twitter.com/#!/heroesmsd/status/1096893448156860419" TargetMode="External" /><Relationship Id="rId623" Type="http://schemas.openxmlformats.org/officeDocument/2006/relationships/hyperlink" Target="https://twitter.com/#!/heroesmsd/status/1096893448156860419" TargetMode="External" /><Relationship Id="rId624" Type="http://schemas.openxmlformats.org/officeDocument/2006/relationships/hyperlink" Target="https://twitter.com/#!/heroesmsd/status/1096893448156860419" TargetMode="External" /><Relationship Id="rId625" Type="http://schemas.openxmlformats.org/officeDocument/2006/relationships/hyperlink" Target="https://api.twitter.com/1.1/geo/id/a612c69b44b2e5da.json" TargetMode="External" /><Relationship Id="rId626" Type="http://schemas.openxmlformats.org/officeDocument/2006/relationships/hyperlink" Target="https://api.twitter.com/1.1/geo/id/01a9a39529b27f36.json" TargetMode="External" /><Relationship Id="rId627" Type="http://schemas.openxmlformats.org/officeDocument/2006/relationships/comments" Target="../comments1.xml" /><Relationship Id="rId628" Type="http://schemas.openxmlformats.org/officeDocument/2006/relationships/vmlDrawing" Target="../drawings/vmlDrawing1.vml" /><Relationship Id="rId629" Type="http://schemas.openxmlformats.org/officeDocument/2006/relationships/table" Target="../tables/table1.xml" /><Relationship Id="rId6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eagleeye.news/news/yearbook-adviser-sarah-lerner-releases-parkland-speaks-book-featuring-msd-students/" TargetMode="External" /><Relationship Id="rId2" Type="http://schemas.openxmlformats.org/officeDocument/2006/relationships/hyperlink" Target="https://twitter.com/i/web/status/1093934309990256641" TargetMode="External" /><Relationship Id="rId3" Type="http://schemas.openxmlformats.org/officeDocument/2006/relationships/hyperlink" Target="https://twitter.com/i/web/status/1094958258580873216" TargetMode="External" /><Relationship Id="rId4" Type="http://schemas.openxmlformats.org/officeDocument/2006/relationships/hyperlink" Target="https://twitter.com/i/web/status/1090357689895567362" TargetMode="External" /><Relationship Id="rId5" Type="http://schemas.openxmlformats.org/officeDocument/2006/relationships/hyperlink" Target="https://twitter.com/i/web/status/1095852099215257601" TargetMode="External" /><Relationship Id="rId6" Type="http://schemas.openxmlformats.org/officeDocument/2006/relationships/hyperlink" Target="https://twitter.com/i/web/status/1095890466011258881" TargetMode="External" /><Relationship Id="rId7" Type="http://schemas.openxmlformats.org/officeDocument/2006/relationships/hyperlink" Target="https://www.snap-raise.com/fundraisers/msd-tv-production-2018-19" TargetMode="External" /><Relationship Id="rId8" Type="http://schemas.openxmlformats.org/officeDocument/2006/relationships/hyperlink" Target="https://twitter.com/i/web/status/1095293440039047168" TargetMode="External" /><Relationship Id="rId9" Type="http://schemas.openxmlformats.org/officeDocument/2006/relationships/hyperlink" Target="https://twitter.com/i/web/status/1095654822181666816" TargetMode="External" /><Relationship Id="rId10" Type="http://schemas.openxmlformats.org/officeDocument/2006/relationships/hyperlink" Target="https://twitter.com/i/web/status/1096017209456029696" TargetMode="External" /><Relationship Id="rId11" Type="http://schemas.openxmlformats.org/officeDocument/2006/relationships/hyperlink" Target="https://twitter.com/i/web/status/1096037508461326336" TargetMode="External" /><Relationship Id="rId12" Type="http://schemas.openxmlformats.org/officeDocument/2006/relationships/hyperlink" Target="https://twitter.com/i/web/status/1096037670269190144" TargetMode="External" /><Relationship Id="rId13" Type="http://schemas.openxmlformats.org/officeDocument/2006/relationships/hyperlink" Target="https://www.theguardian.com/us-news/2019/feb/13/parkland-shooting-anniversary-students-own-words" TargetMode="External" /><Relationship Id="rId14" Type="http://schemas.openxmlformats.org/officeDocument/2006/relationships/hyperlink" Target="https://twitter.com/i/web/status/1096064245769224193" TargetMode="External" /><Relationship Id="rId15" Type="http://schemas.openxmlformats.org/officeDocument/2006/relationships/hyperlink" Target="https://issuu.com/melissafalkowski4/docs/full2ndquarter2?utm_source=twitter&amp;utm_medium=issuu-social&amp;utm_campaign=expressyourselfmsd" TargetMode="External" /><Relationship Id="rId16" Type="http://schemas.openxmlformats.org/officeDocument/2006/relationships/hyperlink" Target="https://twitter.com/i/web/status/1096078908208934913" TargetMode="External" /><Relationship Id="rId17" Type="http://schemas.openxmlformats.org/officeDocument/2006/relationships/hyperlink" Target="https://twitter.com/i/web/status/1096125977745334273" TargetMode="External" /><Relationship Id="rId18" Type="http://schemas.openxmlformats.org/officeDocument/2006/relationships/hyperlink" Target="https://sinceparkland.org/" TargetMode="External" /><Relationship Id="rId19" Type="http://schemas.openxmlformats.org/officeDocument/2006/relationships/hyperlink" Target="https://twitter.com/i/web/status/1096126805738692608" TargetMode="External" /><Relationship Id="rId20" Type="http://schemas.openxmlformats.org/officeDocument/2006/relationships/hyperlink" Target="https://www.youtube.com/watch?v=qLrgTEJm__w&amp;feature=youtu.be" TargetMode="External" /><Relationship Id="rId21" Type="http://schemas.openxmlformats.org/officeDocument/2006/relationships/hyperlink" Target="https://www.youtube.com/watch?v=yxGrsxpcqeA&amp;feature=youtu.be" TargetMode="External" /><Relationship Id="rId22" Type="http://schemas.openxmlformats.org/officeDocument/2006/relationships/hyperlink" Target="https://twitter.com/i/web/status/1096065103328411648" TargetMode="External" /><Relationship Id="rId23" Type="http://schemas.openxmlformats.org/officeDocument/2006/relationships/hyperlink" Target="https://www.issuu.com/melissafalkowski4/docs/memorial_donate/s/69165" TargetMode="External" /><Relationship Id="rId24" Type="http://schemas.openxmlformats.org/officeDocument/2006/relationships/hyperlink" Target="https://twitter.com/i/web/status/1096098815579348992" TargetMode="External" /><Relationship Id="rId25" Type="http://schemas.openxmlformats.org/officeDocument/2006/relationships/hyperlink" Target="https://twitter.com/i/web/status/1096200416730247169" TargetMode="External" /><Relationship Id="rId26" Type="http://schemas.openxmlformats.org/officeDocument/2006/relationships/hyperlink" Target="https://eagleeye.news/news/msd-alumna-liz-stout-creates-17dayofcelebration-to-honor-victims-of-the-shooting/" TargetMode="External" /><Relationship Id="rId27" Type="http://schemas.openxmlformats.org/officeDocument/2006/relationships/hyperlink" Target="https://eagleeye.news/news/superintendent-runcie-begins-meetings-with-parents-of-msd-students/" TargetMode="External" /><Relationship Id="rId28" Type="http://schemas.openxmlformats.org/officeDocument/2006/relationships/hyperlink" Target="https://eagleeye.news/editorial/what-its-like-walking-the-halls-of-msd/" TargetMode="External" /><Relationship Id="rId29" Type="http://schemas.openxmlformats.org/officeDocument/2006/relationships/hyperlink" Target="https://twitter.com/i/web/status/1096022480144265216" TargetMode="External" /><Relationship Id="rId30" Type="http://schemas.openxmlformats.org/officeDocument/2006/relationships/hyperlink" Target="https://twitter.com/i/web/status/1096062964325478405" TargetMode="External" /><Relationship Id="rId31" Type="http://schemas.openxmlformats.org/officeDocument/2006/relationships/hyperlink" Target="https://twitter.com/i/web/status/1096181050898829312" TargetMode="External" /><Relationship Id="rId32" Type="http://schemas.openxmlformats.org/officeDocument/2006/relationships/hyperlink" Target="https://www.youtube.com/watch?v=Khks3pzDnik&amp;feature=youtu.be" TargetMode="External" /><Relationship Id="rId33" Type="http://schemas.openxmlformats.org/officeDocument/2006/relationships/hyperlink" Target="https://pbs.twimg.com/media/Dy09mqPXQAAo7Iq.jpg" TargetMode="External" /><Relationship Id="rId34" Type="http://schemas.openxmlformats.org/officeDocument/2006/relationships/hyperlink" Target="https://pbs.twimg.com/media/Dy0-Xj2X0AApKkZ.jpg" TargetMode="External" /><Relationship Id="rId35" Type="http://schemas.openxmlformats.org/officeDocument/2006/relationships/hyperlink" Target="https://pbs.twimg.com/media/DzYG42sXcAAc5bj.jpg" TargetMode="External" /><Relationship Id="rId36" Type="http://schemas.openxmlformats.org/officeDocument/2006/relationships/hyperlink" Target="https://pbs.twimg.com/media/DzX87aMVsAA9hs-.png" TargetMode="External" /><Relationship Id="rId37" Type="http://schemas.openxmlformats.org/officeDocument/2006/relationships/hyperlink" Target="https://pbs.twimg.com/tweet_video_thumb/DywXuSOXcAEasXA.jpg" TargetMode="External" /><Relationship Id="rId38" Type="http://schemas.openxmlformats.org/officeDocument/2006/relationships/hyperlink" Target="https://pbs.twimg.com/media/DaIBsQTVwAE4YxI.jpg" TargetMode="External" /><Relationship Id="rId39" Type="http://schemas.openxmlformats.org/officeDocument/2006/relationships/hyperlink" Target="http://pbs.twimg.com/profile_images/1096599774432759809/pUluK2dx_normal.jpg" TargetMode="External" /><Relationship Id="rId40" Type="http://schemas.openxmlformats.org/officeDocument/2006/relationships/hyperlink" Target="http://pbs.twimg.com/profile_images/3376664713/1298e7c833bddbfd96fffd4ed1faef69_normal.jpeg" TargetMode="External" /><Relationship Id="rId41" Type="http://schemas.openxmlformats.org/officeDocument/2006/relationships/hyperlink" Target="https://pbs.twimg.com/media/Dy09mqPXQAAo7Iq.jpg" TargetMode="External" /><Relationship Id="rId42" Type="http://schemas.openxmlformats.org/officeDocument/2006/relationships/hyperlink" Target="https://pbs.twimg.com/media/Dy0-Xj2X0AApKkZ.jpg" TargetMode="External" /><Relationship Id="rId43" Type="http://schemas.openxmlformats.org/officeDocument/2006/relationships/hyperlink" Target="http://pbs.twimg.com/profile_images/955744293989244928/wFDDvPMb_normal.jpg" TargetMode="External" /><Relationship Id="rId44" Type="http://schemas.openxmlformats.org/officeDocument/2006/relationships/hyperlink" Target="http://pbs.twimg.com/profile_images/3699910274/4994426b69ffb7c21ef9d9f6ab02ad61_normal.jpeg" TargetMode="External" /><Relationship Id="rId45" Type="http://schemas.openxmlformats.org/officeDocument/2006/relationships/hyperlink" Target="http://pbs.twimg.com/profile_images/3699910274/4994426b69ffb7c21ef9d9f6ab02ad61_normal.jpeg" TargetMode="External" /><Relationship Id="rId46" Type="http://schemas.openxmlformats.org/officeDocument/2006/relationships/hyperlink" Target="http://pbs.twimg.com/profile_images/959223190902923264/yJGznYd4_normal.jpg" TargetMode="External" /><Relationship Id="rId47" Type="http://schemas.openxmlformats.org/officeDocument/2006/relationships/hyperlink" Target="http://pbs.twimg.com/profile_images/594596677962616832/BQyPFJ7I_normal.png" TargetMode="External" /><Relationship Id="rId48" Type="http://schemas.openxmlformats.org/officeDocument/2006/relationships/hyperlink" Target="http://pbs.twimg.com/profile_images/631867254401994752/5C99ApqG_normal.jpg" TargetMode="External" /><Relationship Id="rId49" Type="http://schemas.openxmlformats.org/officeDocument/2006/relationships/hyperlink" Target="http://pbs.twimg.com/profile_images/964339839427637248/tFg3vxsD_normal.jpg" TargetMode="External" /><Relationship Id="rId50" Type="http://schemas.openxmlformats.org/officeDocument/2006/relationships/hyperlink" Target="http://pbs.twimg.com/profile_images/771076478587068416/qXJ0jHK2_normal.jpg" TargetMode="External" /><Relationship Id="rId51" Type="http://schemas.openxmlformats.org/officeDocument/2006/relationships/hyperlink" Target="http://pbs.twimg.com/profile_images/644337895164219392/u-_fRFTv_normal.jpg" TargetMode="External" /><Relationship Id="rId52" Type="http://schemas.openxmlformats.org/officeDocument/2006/relationships/hyperlink" Target="http://pbs.twimg.com/profile_images/616242583241682944/PMgn-PGA_normal.jpg" TargetMode="External" /><Relationship Id="rId53" Type="http://schemas.openxmlformats.org/officeDocument/2006/relationships/hyperlink" Target="http://pbs.twimg.com/profile_images/1092983237167714304/j7b37NIF_normal.jpg" TargetMode="External" /><Relationship Id="rId54" Type="http://schemas.openxmlformats.org/officeDocument/2006/relationships/hyperlink" Target="http://pbs.twimg.com/profile_images/779718259738288128/6McL8UTk_normal.jpg" TargetMode="External" /><Relationship Id="rId55" Type="http://schemas.openxmlformats.org/officeDocument/2006/relationships/hyperlink" Target="http://pbs.twimg.com/profile_images/616242583241682944/PMgn-PGA_normal.jpg" TargetMode="External" /><Relationship Id="rId56" Type="http://schemas.openxmlformats.org/officeDocument/2006/relationships/hyperlink" Target="http://pbs.twimg.com/profile_images/616242583241682944/PMgn-PGA_normal.jpg" TargetMode="External" /><Relationship Id="rId57" Type="http://schemas.openxmlformats.org/officeDocument/2006/relationships/hyperlink" Target="http://pbs.twimg.com/profile_images/950041760977309697/2A9fT8eQ_normal.jpg" TargetMode="External" /><Relationship Id="rId58" Type="http://schemas.openxmlformats.org/officeDocument/2006/relationships/hyperlink" Target="http://pbs.twimg.com/profile_images/1093261487907504141/-TOIL8wz_normal.jpg" TargetMode="External" /><Relationship Id="rId59" Type="http://schemas.openxmlformats.org/officeDocument/2006/relationships/hyperlink" Target="http://pbs.twimg.com/profile_images/1093261487907504141/-TOIL8wz_normal.jpg" TargetMode="External" /><Relationship Id="rId60" Type="http://schemas.openxmlformats.org/officeDocument/2006/relationships/hyperlink" Target="http://pbs.twimg.com/profile_images/1044249639447396352/WYwc7SQ9_normal.jpg" TargetMode="External" /><Relationship Id="rId61" Type="http://schemas.openxmlformats.org/officeDocument/2006/relationships/hyperlink" Target="http://pbs.twimg.com/profile_images/1000212163171151872/KFeQpkEx_normal.jpg" TargetMode="External" /><Relationship Id="rId62" Type="http://schemas.openxmlformats.org/officeDocument/2006/relationships/hyperlink" Target="http://pbs.twimg.com/profile_images/1092803009325813771/HvCW0DXH_normal.jpg" TargetMode="External" /><Relationship Id="rId63" Type="http://schemas.openxmlformats.org/officeDocument/2006/relationships/hyperlink" Target="http://pbs.twimg.com/profile_images/1081081825555107840/wHza8u6b_normal.jpg" TargetMode="External" /><Relationship Id="rId64" Type="http://schemas.openxmlformats.org/officeDocument/2006/relationships/hyperlink" Target="http://pbs.twimg.com/profile_images/1081747484253265920/TcCPq-Hl_normal.jpg" TargetMode="External" /><Relationship Id="rId65" Type="http://schemas.openxmlformats.org/officeDocument/2006/relationships/hyperlink" Target="http://pbs.twimg.com/profile_images/1003936288133865477/cPMhCjAT_normal.jpg" TargetMode="External" /><Relationship Id="rId66" Type="http://schemas.openxmlformats.org/officeDocument/2006/relationships/hyperlink" Target="http://pbs.twimg.com/profile_images/971171236821721089/O6ilUh2s_normal.jpg" TargetMode="External" /><Relationship Id="rId67" Type="http://schemas.openxmlformats.org/officeDocument/2006/relationships/hyperlink" Target="http://pbs.twimg.com/profile_images/1077951175734059009/oPiqObGt_normal.jpg" TargetMode="External" /><Relationship Id="rId68" Type="http://schemas.openxmlformats.org/officeDocument/2006/relationships/hyperlink" Target="http://pbs.twimg.com/profile_images/537347315590119425/qCRk2e7M_normal.jpeg" TargetMode="External" /><Relationship Id="rId69" Type="http://schemas.openxmlformats.org/officeDocument/2006/relationships/hyperlink" Target="http://pbs.twimg.com/profile_images/1024701390499786753/FsOeAoZx_normal.jpg" TargetMode="External" /><Relationship Id="rId70" Type="http://schemas.openxmlformats.org/officeDocument/2006/relationships/hyperlink" Target="http://pbs.twimg.com/profile_images/810232022492991489/yVA11aNH_normal.jpg" TargetMode="External" /><Relationship Id="rId71" Type="http://schemas.openxmlformats.org/officeDocument/2006/relationships/hyperlink" Target="http://pbs.twimg.com/profile_images/877288932899254275/1l1dABve_normal.jpg" TargetMode="External" /><Relationship Id="rId72" Type="http://schemas.openxmlformats.org/officeDocument/2006/relationships/hyperlink" Target="http://pbs.twimg.com/profile_images/1064634143034785792/Yuk1vI9e_normal.jpg" TargetMode="External" /><Relationship Id="rId73" Type="http://schemas.openxmlformats.org/officeDocument/2006/relationships/hyperlink" Target="http://pbs.twimg.com/profile_images/1006104551676575744/HSx9hkoT_normal.jpg" TargetMode="External" /><Relationship Id="rId74" Type="http://schemas.openxmlformats.org/officeDocument/2006/relationships/hyperlink" Target="http://pbs.twimg.com/profile_images/1006104551676575744/HSx9hkoT_normal.jpg" TargetMode="External" /><Relationship Id="rId75" Type="http://schemas.openxmlformats.org/officeDocument/2006/relationships/hyperlink" Target="http://pbs.twimg.com/profile_images/1017851387571363841/ZlvWQtSp_normal.jpg" TargetMode="External" /><Relationship Id="rId76" Type="http://schemas.openxmlformats.org/officeDocument/2006/relationships/hyperlink" Target="http://pbs.twimg.com/profile_images/1008686530175684609/9KUsCOYq_normal.jpg" TargetMode="External" /><Relationship Id="rId77" Type="http://schemas.openxmlformats.org/officeDocument/2006/relationships/hyperlink" Target="http://pbs.twimg.com/profile_images/857269168298754048/6bMgC0_K_normal.jpg" TargetMode="External" /><Relationship Id="rId78" Type="http://schemas.openxmlformats.org/officeDocument/2006/relationships/hyperlink" Target="http://pbs.twimg.com/profile_images/857269168298754048/6bMgC0_K_normal.jpg" TargetMode="External" /><Relationship Id="rId79" Type="http://schemas.openxmlformats.org/officeDocument/2006/relationships/hyperlink" Target="https://pbs.twimg.com/media/DzYG42sXcAAc5bj.jpg" TargetMode="External" /><Relationship Id="rId80" Type="http://schemas.openxmlformats.org/officeDocument/2006/relationships/hyperlink" Target="http://pbs.twimg.com/profile_images/778082330925641728/nsEGHCS3_normal.jpg" TargetMode="External" /><Relationship Id="rId81" Type="http://schemas.openxmlformats.org/officeDocument/2006/relationships/hyperlink" Target="http://pbs.twimg.com/profile_images/1058685898496327680/KwAFVmfE_normal.jpg" TargetMode="External" /><Relationship Id="rId82" Type="http://schemas.openxmlformats.org/officeDocument/2006/relationships/hyperlink" Target="http://pbs.twimg.com/profile_images/1044304617012711424/KwjCO3Gn_normal.jpg" TargetMode="External" /><Relationship Id="rId83" Type="http://schemas.openxmlformats.org/officeDocument/2006/relationships/hyperlink" Target="http://pbs.twimg.com/profile_images/621392347536818176/dkI_Q4kL_normal.jpg" TargetMode="External" /><Relationship Id="rId84" Type="http://schemas.openxmlformats.org/officeDocument/2006/relationships/hyperlink" Target="http://pbs.twimg.com/profile_images/526926151067762688/uZpiRWUF_normal.jpeg" TargetMode="External" /><Relationship Id="rId85" Type="http://schemas.openxmlformats.org/officeDocument/2006/relationships/hyperlink" Target="http://pbs.twimg.com/profile_images/1079170174060613632/IlFHmcIB_normal.jpg" TargetMode="External" /><Relationship Id="rId86" Type="http://schemas.openxmlformats.org/officeDocument/2006/relationships/hyperlink" Target="https://pbs.twimg.com/media/DzX87aMVsAA9hs-.png" TargetMode="External" /><Relationship Id="rId87" Type="http://schemas.openxmlformats.org/officeDocument/2006/relationships/hyperlink" Target="http://pbs.twimg.com/profile_images/551921299992236032/BeRvU8hZ_normal.jpeg" TargetMode="External" /><Relationship Id="rId88" Type="http://schemas.openxmlformats.org/officeDocument/2006/relationships/hyperlink" Target="http://pbs.twimg.com/profile_images/804827263/me_chimmney_cropped_normal.jpg" TargetMode="External" /><Relationship Id="rId89" Type="http://schemas.openxmlformats.org/officeDocument/2006/relationships/hyperlink" Target="http://pbs.twimg.com/profile_images/1029033525310357504/ymY5pkvJ_normal.jpg" TargetMode="External" /><Relationship Id="rId90" Type="http://schemas.openxmlformats.org/officeDocument/2006/relationships/hyperlink" Target="http://pbs.twimg.com/profile_images/847941504521838592/irSbXl2j_normal.jpg" TargetMode="External" /><Relationship Id="rId91" Type="http://schemas.openxmlformats.org/officeDocument/2006/relationships/hyperlink" Target="https://pbs.twimg.com/tweet_video_thumb/DywXuSOXcAEasXA.jpg" TargetMode="External" /><Relationship Id="rId92" Type="http://schemas.openxmlformats.org/officeDocument/2006/relationships/hyperlink" Target="http://pbs.twimg.com/profile_images/793807936363433984/t1nwO0GG_normal.jpg" TargetMode="External" /><Relationship Id="rId93" Type="http://schemas.openxmlformats.org/officeDocument/2006/relationships/hyperlink" Target="http://pbs.twimg.com/profile_images/1095117344102379521/v_tcNUG8_normal.jpg" TargetMode="External" /><Relationship Id="rId94" Type="http://schemas.openxmlformats.org/officeDocument/2006/relationships/hyperlink" Target="http://pbs.twimg.com/profile_images/746035482795061248/lljDsF5f_normal.jpg" TargetMode="External" /><Relationship Id="rId95" Type="http://schemas.openxmlformats.org/officeDocument/2006/relationships/hyperlink" Target="http://pbs.twimg.com/profile_images/1093007241924423680/gA6kXOXu_normal.jpg" TargetMode="External" /><Relationship Id="rId96" Type="http://schemas.openxmlformats.org/officeDocument/2006/relationships/hyperlink" Target="http://pbs.twimg.com/profile_images/730477344763219968/8NEiVNwp_normal.jpg" TargetMode="External" /><Relationship Id="rId97" Type="http://schemas.openxmlformats.org/officeDocument/2006/relationships/hyperlink" Target="http://pbs.twimg.com/profile_images/1096285350232616960/6JvlzUQY_normal.jpg" TargetMode="External" /><Relationship Id="rId98" Type="http://schemas.openxmlformats.org/officeDocument/2006/relationships/hyperlink" Target="http://pbs.twimg.com/profile_images/987010854934794241/6BiDP0ja_normal.jpg" TargetMode="External" /><Relationship Id="rId99" Type="http://schemas.openxmlformats.org/officeDocument/2006/relationships/hyperlink" Target="http://pbs.twimg.com/profile_images/1094249463546298368/57fRWXuh_normal.jpg" TargetMode="External" /><Relationship Id="rId100" Type="http://schemas.openxmlformats.org/officeDocument/2006/relationships/hyperlink" Target="https://pbs.twimg.com/media/DaIBsQTVwAE4YxI.jpg" TargetMode="External" /><Relationship Id="rId101" Type="http://schemas.openxmlformats.org/officeDocument/2006/relationships/hyperlink" Target="http://pbs.twimg.com/profile_images/1002640540867923968/s0mgbKuB_normal.jpg" TargetMode="External" /><Relationship Id="rId102" Type="http://schemas.openxmlformats.org/officeDocument/2006/relationships/hyperlink" Target="http://pbs.twimg.com/profile_images/927948655595872263/kgjZTSCy_normal.jpg" TargetMode="External" /><Relationship Id="rId103" Type="http://schemas.openxmlformats.org/officeDocument/2006/relationships/hyperlink" Target="http://pbs.twimg.com/profile_images/1039178242287169539/IkIrD0Yr_normal.jpg" TargetMode="External" /><Relationship Id="rId104" Type="http://schemas.openxmlformats.org/officeDocument/2006/relationships/hyperlink" Target="http://pbs.twimg.com/profile_images/1039178242287169539/IkIrD0Yr_normal.jpg" TargetMode="External" /><Relationship Id="rId105" Type="http://schemas.openxmlformats.org/officeDocument/2006/relationships/hyperlink" Target="http://pbs.twimg.com/profile_images/1039178242287169539/IkIrD0Yr_normal.jpg" TargetMode="External" /><Relationship Id="rId106" Type="http://schemas.openxmlformats.org/officeDocument/2006/relationships/hyperlink" Target="http://pbs.twimg.com/profile_images/1039178242287169539/IkIrD0Yr_normal.jpg" TargetMode="External" /><Relationship Id="rId107" Type="http://schemas.openxmlformats.org/officeDocument/2006/relationships/hyperlink" Target="http://pbs.twimg.com/profile_images/1039178242287169539/IkIrD0Yr_normal.jpg" TargetMode="External" /><Relationship Id="rId108" Type="http://schemas.openxmlformats.org/officeDocument/2006/relationships/hyperlink" Target="http://pbs.twimg.com/profile_images/1033207445664006145/ZonuNjTw_normal.jpg" TargetMode="External" /><Relationship Id="rId109" Type="http://schemas.openxmlformats.org/officeDocument/2006/relationships/hyperlink" Target="http://pbs.twimg.com/profile_images/500058442225053698/FpRBWn5o_normal.jpeg" TargetMode="External" /><Relationship Id="rId110" Type="http://schemas.openxmlformats.org/officeDocument/2006/relationships/hyperlink" Target="http://pbs.twimg.com/profile_images/500058442225053698/FpRBWn5o_normal.jpeg" TargetMode="External" /><Relationship Id="rId111" Type="http://schemas.openxmlformats.org/officeDocument/2006/relationships/hyperlink" Target="http://pbs.twimg.com/profile_images/2586954805/z6xp8yt4fza2g6jahuxu_normal.png" TargetMode="External" /><Relationship Id="rId112" Type="http://schemas.openxmlformats.org/officeDocument/2006/relationships/hyperlink" Target="http://pbs.twimg.com/profile_images/794178450084896769/75rKrLjy_normal.jpg" TargetMode="External" /><Relationship Id="rId113" Type="http://schemas.openxmlformats.org/officeDocument/2006/relationships/hyperlink" Target="http://pbs.twimg.com/profile_images/1096437768614498304/yCWUXYj3_normal.png" TargetMode="External" /><Relationship Id="rId114" Type="http://schemas.openxmlformats.org/officeDocument/2006/relationships/hyperlink" Target="http://pbs.twimg.com/profile_images/800032106831368192/9E7UzQIA_normal.jpg" TargetMode="External" /><Relationship Id="rId115" Type="http://schemas.openxmlformats.org/officeDocument/2006/relationships/hyperlink" Target="http://pbs.twimg.com/profile_images/783703832400371712/2F6Zbsqj_normal.jpg" TargetMode="External" /><Relationship Id="rId116" Type="http://schemas.openxmlformats.org/officeDocument/2006/relationships/hyperlink" Target="http://pbs.twimg.com/profile_images/1050105832673828865/ahs8CLUv_normal.jpg" TargetMode="External" /><Relationship Id="rId117" Type="http://schemas.openxmlformats.org/officeDocument/2006/relationships/hyperlink" Target="http://pbs.twimg.com/profile_images/1022735998852194304/O3AefW02_normal.jpg" TargetMode="External" /><Relationship Id="rId118" Type="http://schemas.openxmlformats.org/officeDocument/2006/relationships/hyperlink" Target="http://pbs.twimg.com/profile_images/106340869/Crown_normal.png" TargetMode="External" /><Relationship Id="rId119" Type="http://schemas.openxmlformats.org/officeDocument/2006/relationships/hyperlink" Target="http://pbs.twimg.com/profile_images/886922056255893504/8C_gQWZD_normal.jpg" TargetMode="External" /><Relationship Id="rId120" Type="http://schemas.openxmlformats.org/officeDocument/2006/relationships/hyperlink" Target="http://pbs.twimg.com/profile_images/1022376747428237314/ZT5Nmf5v_normal.jpg" TargetMode="External" /><Relationship Id="rId121" Type="http://schemas.openxmlformats.org/officeDocument/2006/relationships/hyperlink" Target="http://pbs.twimg.com/profile_images/1003799592171909120/tEEiyU8q_normal.jpg" TargetMode="External" /><Relationship Id="rId122" Type="http://schemas.openxmlformats.org/officeDocument/2006/relationships/hyperlink" Target="http://pbs.twimg.com/profile_images/644337895164219392/u-_fRFTv_normal.jpg" TargetMode="External" /><Relationship Id="rId123" Type="http://schemas.openxmlformats.org/officeDocument/2006/relationships/hyperlink" Target="http://pbs.twimg.com/profile_images/1050425912523726849/Vm1ls0kE_normal.jpg" TargetMode="External" /><Relationship Id="rId124" Type="http://schemas.openxmlformats.org/officeDocument/2006/relationships/hyperlink" Target="http://pbs.twimg.com/profile_images/1050425912523726849/Vm1ls0kE_normal.jpg" TargetMode="External" /><Relationship Id="rId125" Type="http://schemas.openxmlformats.org/officeDocument/2006/relationships/hyperlink" Target="http://pbs.twimg.com/profile_images/841115980227043329/Vtc0dd9i_normal.jpg" TargetMode="External" /><Relationship Id="rId126" Type="http://schemas.openxmlformats.org/officeDocument/2006/relationships/hyperlink" Target="http://pbs.twimg.com/profile_images/477508869719998465/IooFx9GN_normal.jpeg" TargetMode="External" /><Relationship Id="rId127" Type="http://schemas.openxmlformats.org/officeDocument/2006/relationships/hyperlink" Target="http://pbs.twimg.com/profile_images/688868939233890304/4dWpPJMI_normal.jpg" TargetMode="External" /><Relationship Id="rId128" Type="http://schemas.openxmlformats.org/officeDocument/2006/relationships/hyperlink" Target="http://pbs.twimg.com/profile_images/857591978388844547/NkjyPRy__normal.jpg" TargetMode="External" /><Relationship Id="rId129" Type="http://schemas.openxmlformats.org/officeDocument/2006/relationships/hyperlink" Target="http://pbs.twimg.com/profile_images/966315049454202880/vviPFDNU_normal.jpg" TargetMode="External" /><Relationship Id="rId130" Type="http://schemas.openxmlformats.org/officeDocument/2006/relationships/hyperlink" Target="http://pbs.twimg.com/profile_images/918689389705707521/QPSB6dWZ_normal.jpg" TargetMode="External" /><Relationship Id="rId131" Type="http://schemas.openxmlformats.org/officeDocument/2006/relationships/hyperlink" Target="http://pbs.twimg.com/profile_images/743809527028416513/6hsQOw77_normal.jpg" TargetMode="External" /><Relationship Id="rId132" Type="http://schemas.openxmlformats.org/officeDocument/2006/relationships/hyperlink" Target="http://pbs.twimg.com/profile_images/743809527028416513/6hsQOw77_normal.jpg" TargetMode="External" /><Relationship Id="rId133" Type="http://schemas.openxmlformats.org/officeDocument/2006/relationships/hyperlink" Target="http://pbs.twimg.com/profile_images/1065773049658597377/B-TbC_XO_normal.jpg" TargetMode="External" /><Relationship Id="rId134" Type="http://schemas.openxmlformats.org/officeDocument/2006/relationships/hyperlink" Target="http://pbs.twimg.com/profile_images/1004007000395657216/OaBFt0OB_normal.jpg" TargetMode="External" /><Relationship Id="rId135" Type="http://schemas.openxmlformats.org/officeDocument/2006/relationships/hyperlink" Target="http://pbs.twimg.com/profile_images/877309047984209920/MJlcHVk3_normal.jpg" TargetMode="External" /><Relationship Id="rId136" Type="http://schemas.openxmlformats.org/officeDocument/2006/relationships/hyperlink" Target="http://pbs.twimg.com/profile_images/747844681288003584/TIySK0P0_normal.jpg" TargetMode="External" /><Relationship Id="rId137" Type="http://schemas.openxmlformats.org/officeDocument/2006/relationships/hyperlink" Target="http://pbs.twimg.com/profile_images/1082357814494969862/A_G_Ym56_normal.jpg" TargetMode="External" /><Relationship Id="rId138" Type="http://schemas.openxmlformats.org/officeDocument/2006/relationships/hyperlink" Target="http://pbs.twimg.com/profile_images/523428371129065472/P2afuxgq_normal.jpeg" TargetMode="External" /><Relationship Id="rId139" Type="http://schemas.openxmlformats.org/officeDocument/2006/relationships/hyperlink" Target="http://pbs.twimg.com/profile_images/999422563846508544/sFRSB6sC_normal.jpg" TargetMode="External" /><Relationship Id="rId140" Type="http://schemas.openxmlformats.org/officeDocument/2006/relationships/hyperlink" Target="http://pbs.twimg.com/profile_images/3654808289/5b5a4dc8beff9aec250f14d4fd123a2a_normal.jpeg" TargetMode="External" /><Relationship Id="rId141" Type="http://schemas.openxmlformats.org/officeDocument/2006/relationships/hyperlink" Target="http://pbs.twimg.com/profile_images/984445132308140032/DEHEiFyo_normal.jpg" TargetMode="External" /><Relationship Id="rId142" Type="http://schemas.openxmlformats.org/officeDocument/2006/relationships/hyperlink" Target="http://pbs.twimg.com/profile_images/817448369735942144/WBlUKthl_normal.jpg" TargetMode="External" /><Relationship Id="rId143" Type="http://schemas.openxmlformats.org/officeDocument/2006/relationships/hyperlink" Target="http://pbs.twimg.com/profile_images/635813778437836800/wez7MAih_normal.jpg" TargetMode="External" /><Relationship Id="rId144" Type="http://schemas.openxmlformats.org/officeDocument/2006/relationships/hyperlink" Target="http://pbs.twimg.com/profile_images/611736222/larrysized_normal.jpg" TargetMode="External" /><Relationship Id="rId145" Type="http://schemas.openxmlformats.org/officeDocument/2006/relationships/hyperlink" Target="http://pbs.twimg.com/profile_images/551921299992236032/BeRvU8hZ_normal.jpeg" TargetMode="External" /><Relationship Id="rId146" Type="http://schemas.openxmlformats.org/officeDocument/2006/relationships/hyperlink" Target="http://pbs.twimg.com/profile_images/551921299992236032/BeRvU8hZ_normal.jpeg" TargetMode="External" /><Relationship Id="rId147" Type="http://schemas.openxmlformats.org/officeDocument/2006/relationships/hyperlink" Target="http://pbs.twimg.com/profile_images/1075130206216749058/Ned6H1sW_normal.jpg" TargetMode="External" /><Relationship Id="rId148" Type="http://schemas.openxmlformats.org/officeDocument/2006/relationships/hyperlink" Target="http://pbs.twimg.com/profile_images/795716767951818753/wFObGttt_normal.jpg" TargetMode="External" /><Relationship Id="rId149" Type="http://schemas.openxmlformats.org/officeDocument/2006/relationships/hyperlink" Target="http://pbs.twimg.com/profile_images/1015779972437270528/_a3FqW8T_normal.jpg" TargetMode="External" /><Relationship Id="rId150" Type="http://schemas.openxmlformats.org/officeDocument/2006/relationships/hyperlink" Target="http://pbs.twimg.com/profile_images/1085203973357871105/1YS_7xYO_normal.jpg" TargetMode="External" /><Relationship Id="rId151" Type="http://schemas.openxmlformats.org/officeDocument/2006/relationships/hyperlink" Target="https://twitter.com/#!/mrs_lerner/status/1092576149195157504" TargetMode="External" /><Relationship Id="rId152" Type="http://schemas.openxmlformats.org/officeDocument/2006/relationships/hyperlink" Target="https://twitter.com/#!/jodybeckdc/status/1093262128012820482" TargetMode="External" /><Relationship Id="rId153" Type="http://schemas.openxmlformats.org/officeDocument/2006/relationships/hyperlink" Target="https://twitter.com/#!/hd_johnathan/status/1093598047748149249" TargetMode="External" /><Relationship Id="rId154" Type="http://schemas.openxmlformats.org/officeDocument/2006/relationships/hyperlink" Target="https://twitter.com/#!/hd_johnathan/status/1093598880204316673" TargetMode="External" /><Relationship Id="rId155" Type="http://schemas.openxmlformats.org/officeDocument/2006/relationships/hyperlink" Target="https://twitter.com/#!/wynn_syclebill/status/1093934309990256641" TargetMode="External" /><Relationship Id="rId156" Type="http://schemas.openxmlformats.org/officeDocument/2006/relationships/hyperlink" Target="https://twitter.com/#!/marybtinker/status/1094958258580873216" TargetMode="External" /><Relationship Id="rId157" Type="http://schemas.openxmlformats.org/officeDocument/2006/relationships/hyperlink" Target="https://twitter.com/#!/marybtinker/status/1093260885085356040" TargetMode="External" /><Relationship Id="rId158" Type="http://schemas.openxmlformats.org/officeDocument/2006/relationships/hyperlink" Target="https://twitter.com/#!/nspa/status/1090357689895567362" TargetMode="External" /><Relationship Id="rId159" Type="http://schemas.openxmlformats.org/officeDocument/2006/relationships/hyperlink" Target="https://twitter.com/#!/maschoolpress/status/1094988327764271104" TargetMode="External" /><Relationship Id="rId160" Type="http://schemas.openxmlformats.org/officeDocument/2006/relationships/hyperlink" Target="https://twitter.com/#!/mahibrihim/status/1095852099215257601" TargetMode="External" /><Relationship Id="rId161" Type="http://schemas.openxmlformats.org/officeDocument/2006/relationships/hyperlink" Target="https://twitter.com/#!/tvinstructor/status/1095890466011258881" TargetMode="External" /><Relationship Id="rId162" Type="http://schemas.openxmlformats.org/officeDocument/2006/relationships/hyperlink" Target="https://twitter.com/#!/wmsdtv/status/1091816836168060928" TargetMode="External" /><Relationship Id="rId163" Type="http://schemas.openxmlformats.org/officeDocument/2006/relationships/hyperlink" Target="https://twitter.com/#!/eagleeyemsd/status/1092112142042583040" TargetMode="External" /><Relationship Id="rId164" Type="http://schemas.openxmlformats.org/officeDocument/2006/relationships/hyperlink" Target="https://twitter.com/#!/dbhspathfinder/status/1095293440039047168" TargetMode="External" /><Relationship Id="rId165" Type="http://schemas.openxmlformats.org/officeDocument/2006/relationships/hyperlink" Target="https://twitter.com/#!/curtisnewtin9/status/1096020156386603008" TargetMode="External" /><Relationship Id="rId166" Type="http://schemas.openxmlformats.org/officeDocument/2006/relationships/hyperlink" Target="https://twitter.com/#!/barryparksjr/status/1096025406405255168" TargetMode="External" /><Relationship Id="rId167" Type="http://schemas.openxmlformats.org/officeDocument/2006/relationships/hyperlink" Target="https://twitter.com/#!/dbhspathfinder/status/1095654822181666816" TargetMode="External" /><Relationship Id="rId168" Type="http://schemas.openxmlformats.org/officeDocument/2006/relationships/hyperlink" Target="https://twitter.com/#!/dbhspathfinder/status/1096017209456029696" TargetMode="External" /><Relationship Id="rId169" Type="http://schemas.openxmlformats.org/officeDocument/2006/relationships/hyperlink" Target="https://twitter.com/#!/st4y_cr3sp0/status/1096031181353701381" TargetMode="External" /><Relationship Id="rId170" Type="http://schemas.openxmlformats.org/officeDocument/2006/relationships/hyperlink" Target="https://twitter.com/#!/wksu/status/1096037508461326336" TargetMode="External" /><Relationship Id="rId171" Type="http://schemas.openxmlformats.org/officeDocument/2006/relationships/hyperlink" Target="https://twitter.com/#!/wksu/status/1096037670269190144" TargetMode="External" /><Relationship Id="rId172" Type="http://schemas.openxmlformats.org/officeDocument/2006/relationships/hyperlink" Target="https://twitter.com/#!/mayormaier/status/1096041077008674817" TargetMode="External" /><Relationship Id="rId173" Type="http://schemas.openxmlformats.org/officeDocument/2006/relationships/hyperlink" Target="https://twitter.com/#!/mcicha1/status/1096057741020446721" TargetMode="External" /><Relationship Id="rId174" Type="http://schemas.openxmlformats.org/officeDocument/2006/relationships/hyperlink" Target="https://twitter.com/#!/seksi/status/1096061358880092160" TargetMode="External" /><Relationship Id="rId175" Type="http://schemas.openxmlformats.org/officeDocument/2006/relationships/hyperlink" Target="https://twitter.com/#!/nicole_soojung/status/1096061366203490304" TargetMode="External" /><Relationship Id="rId176" Type="http://schemas.openxmlformats.org/officeDocument/2006/relationships/hyperlink" Target="https://twitter.com/#!/gracelangtonn/status/1096062033240489990" TargetMode="External" /><Relationship Id="rId177" Type="http://schemas.openxmlformats.org/officeDocument/2006/relationships/hyperlink" Target="https://twitter.com/#!/nadegegreen/status/1096062244108918784" TargetMode="External" /><Relationship Id="rId178" Type="http://schemas.openxmlformats.org/officeDocument/2006/relationships/hyperlink" Target="https://twitter.com/#!/admccourt/status/1096062534271016961" TargetMode="External" /><Relationship Id="rId179" Type="http://schemas.openxmlformats.org/officeDocument/2006/relationships/hyperlink" Target="https://twitter.com/#!/danielleiat/status/1096063037423931392" TargetMode="External" /><Relationship Id="rId180" Type="http://schemas.openxmlformats.org/officeDocument/2006/relationships/hyperlink" Target="https://twitter.com/#!/faziarizvi/status/1096063224259272707" TargetMode="External" /><Relationship Id="rId181" Type="http://schemas.openxmlformats.org/officeDocument/2006/relationships/hyperlink" Target="https://twitter.com/#!/seanmeredith/status/1096064274202386433" TargetMode="External" /><Relationship Id="rId182" Type="http://schemas.openxmlformats.org/officeDocument/2006/relationships/hyperlink" Target="https://twitter.com/#!/donbytheriver/status/1096064651979341824" TargetMode="External" /><Relationship Id="rId183" Type="http://schemas.openxmlformats.org/officeDocument/2006/relationships/hyperlink" Target="https://twitter.com/#!/masumaahuja/status/1096065194516717570" TargetMode="External" /><Relationship Id="rId184" Type="http://schemas.openxmlformats.org/officeDocument/2006/relationships/hyperlink" Target="https://twitter.com/#!/suegreenwood/status/1096065765751603201" TargetMode="External" /><Relationship Id="rId185" Type="http://schemas.openxmlformats.org/officeDocument/2006/relationships/hyperlink" Target="https://twitter.com/#!/mountairmedia/status/1096060810940608512" TargetMode="External" /><Relationship Id="rId186" Type="http://schemas.openxmlformats.org/officeDocument/2006/relationships/hyperlink" Target="https://twitter.com/#!/mountairmedia/status/1096066235853352960" TargetMode="External" /><Relationship Id="rId187" Type="http://schemas.openxmlformats.org/officeDocument/2006/relationships/hyperlink" Target="https://twitter.com/#!/hyperdoxy/status/1096066601927860226" TargetMode="External" /><Relationship Id="rId188" Type="http://schemas.openxmlformats.org/officeDocument/2006/relationships/hyperlink" Target="https://twitter.com/#!/penguinsfan62/status/1096067275390676993" TargetMode="External" /><Relationship Id="rId189" Type="http://schemas.openxmlformats.org/officeDocument/2006/relationships/hyperlink" Target="https://twitter.com/#!/microbliterate/status/1096069691095859200" TargetMode="External" /><Relationship Id="rId190" Type="http://schemas.openxmlformats.org/officeDocument/2006/relationships/hyperlink" Target="https://twitter.com/#!/microbliterate/status/1096069714042851328" TargetMode="External" /><Relationship Id="rId191" Type="http://schemas.openxmlformats.org/officeDocument/2006/relationships/hyperlink" Target="https://twitter.com/#!/photogericp/status/1096071146112540673" TargetMode="External" /><Relationship Id="rId192" Type="http://schemas.openxmlformats.org/officeDocument/2006/relationships/hyperlink" Target="https://twitter.com/#!/ryanjhaas/status/1096071192434290690" TargetMode="External" /><Relationship Id="rId193" Type="http://schemas.openxmlformats.org/officeDocument/2006/relationships/hyperlink" Target="https://twitter.com/#!/sleepy_bi/status/1096071986105720834" TargetMode="External" /><Relationship Id="rId194" Type="http://schemas.openxmlformats.org/officeDocument/2006/relationships/hyperlink" Target="https://twitter.com/#!/samantharoehl/status/1096072997415370755" TargetMode="External" /><Relationship Id="rId195" Type="http://schemas.openxmlformats.org/officeDocument/2006/relationships/hyperlink" Target="https://twitter.com/#!/juliacarriew/status/1096075512743583744" TargetMode="External" /><Relationship Id="rId196" Type="http://schemas.openxmlformats.org/officeDocument/2006/relationships/hyperlink" Target="https://twitter.com/#!/samtlevin/status/1096075962528149504" TargetMode="External" /><Relationship Id="rId197" Type="http://schemas.openxmlformats.org/officeDocument/2006/relationships/hyperlink" Target="https://twitter.com/#!/thatcardsharp/status/1096076074310496256" TargetMode="External" /><Relationship Id="rId198" Type="http://schemas.openxmlformats.org/officeDocument/2006/relationships/hyperlink" Target="https://twitter.com/#!/loisbeckett/status/1096060269522898945" TargetMode="External" /><Relationship Id="rId199" Type="http://schemas.openxmlformats.org/officeDocument/2006/relationships/hyperlink" Target="https://twitter.com/#!/loisbeckett/status/1096064245769224193" TargetMode="External" /><Relationship Id="rId200" Type="http://schemas.openxmlformats.org/officeDocument/2006/relationships/hyperlink" Target="https://twitter.com/#!/quinnmacdonald/status/1096076938882371584" TargetMode="External" /><Relationship Id="rId201" Type="http://schemas.openxmlformats.org/officeDocument/2006/relationships/hyperlink" Target="https://twitter.com/#!/evieblad/status/1096079626730909697" TargetMode="External" /><Relationship Id="rId202" Type="http://schemas.openxmlformats.org/officeDocument/2006/relationships/hyperlink" Target="https://twitter.com/#!/jcsturino/status/1096091530274705409" TargetMode="External" /><Relationship Id="rId203" Type="http://schemas.openxmlformats.org/officeDocument/2006/relationships/hyperlink" Target="https://twitter.com/#!/issuu/status/1093274903078490112" TargetMode="External" /><Relationship Id="rId204" Type="http://schemas.openxmlformats.org/officeDocument/2006/relationships/hyperlink" Target="https://twitter.com/#!/issuu/status/1096078908208934913" TargetMode="External" /><Relationship Id="rId205" Type="http://schemas.openxmlformats.org/officeDocument/2006/relationships/hyperlink" Target="https://twitter.com/#!/douglasdrama/status/1096096219754127360" TargetMode="External" /><Relationship Id="rId206" Type="http://schemas.openxmlformats.org/officeDocument/2006/relationships/hyperlink" Target="https://twitter.com/#!/tprep_boyshoops/status/1096099646148149249" TargetMode="External" /><Relationship Id="rId207" Type="http://schemas.openxmlformats.org/officeDocument/2006/relationships/hyperlink" Target="https://twitter.com/#!/vivianho/status/1096104373690630144" TargetMode="External" /><Relationship Id="rId208" Type="http://schemas.openxmlformats.org/officeDocument/2006/relationships/hyperlink" Target="https://twitter.com/#!/vinnyeng/status/1096104440011022337" TargetMode="External" /><Relationship Id="rId209" Type="http://schemas.openxmlformats.org/officeDocument/2006/relationships/hyperlink" Target="https://twitter.com/#!/kennyjacobs/status/1096111985186328576" TargetMode="External" /><Relationship Id="rId210" Type="http://schemas.openxmlformats.org/officeDocument/2006/relationships/hyperlink" Target="https://twitter.com/#!/harry_slater/status/1096116146103820289" TargetMode="External" /><Relationship Id="rId211" Type="http://schemas.openxmlformats.org/officeDocument/2006/relationships/hyperlink" Target="https://twitter.com/#!/jimmacmillan/status/1096118108740378624" TargetMode="External" /><Relationship Id="rId212" Type="http://schemas.openxmlformats.org/officeDocument/2006/relationships/hyperlink" Target="https://twitter.com/#!/lauren_hoggs/status/982349571446587397" TargetMode="External" /><Relationship Id="rId213" Type="http://schemas.openxmlformats.org/officeDocument/2006/relationships/hyperlink" Target="https://twitter.com/#!/diamondmarin1/status/1096120221608357888" TargetMode="External" /><Relationship Id="rId214" Type="http://schemas.openxmlformats.org/officeDocument/2006/relationships/hyperlink" Target="https://twitter.com/#!/jswimm1/status/1096125977745334273" TargetMode="External" /><Relationship Id="rId215" Type="http://schemas.openxmlformats.org/officeDocument/2006/relationships/hyperlink" Target="https://twitter.com/#!/gunsreporting/status/1096111415226712064" TargetMode="External" /><Relationship Id="rId216" Type="http://schemas.openxmlformats.org/officeDocument/2006/relationships/hyperlink" Target="https://twitter.com/#!/gunsreporting/status/1096126805738692608" TargetMode="External" /><Relationship Id="rId217" Type="http://schemas.openxmlformats.org/officeDocument/2006/relationships/hyperlink" Target="https://twitter.com/#!/gunsreporting/status/1096108365724422146" TargetMode="External" /><Relationship Id="rId218" Type="http://schemas.openxmlformats.org/officeDocument/2006/relationships/hyperlink" Target="https://twitter.com/#!/gunsreporting/status/1096071120472756225" TargetMode="External" /><Relationship Id="rId219" Type="http://schemas.openxmlformats.org/officeDocument/2006/relationships/hyperlink" Target="https://twitter.com/#!/gunsreporting/status/1096065103328411648" TargetMode="External" /><Relationship Id="rId220" Type="http://schemas.openxmlformats.org/officeDocument/2006/relationships/hyperlink" Target="https://twitter.com/#!/culverzoe/status/1096128628138672128" TargetMode="External" /><Relationship Id="rId221" Type="http://schemas.openxmlformats.org/officeDocument/2006/relationships/hyperlink" Target="https://twitter.com/#!/yankeejoe/status/1096133137313087489" TargetMode="External" /><Relationship Id="rId222" Type="http://schemas.openxmlformats.org/officeDocument/2006/relationships/hyperlink" Target="https://twitter.com/#!/yankeejoe/status/1096098815579348992" TargetMode="External" /><Relationship Id="rId223" Type="http://schemas.openxmlformats.org/officeDocument/2006/relationships/hyperlink" Target="https://twitter.com/#!/mysharona1987/status/1096135562686271488" TargetMode="External" /><Relationship Id="rId224" Type="http://schemas.openxmlformats.org/officeDocument/2006/relationships/hyperlink" Target="https://twitter.com/#!/jenstaletovich/status/1096154081071116290" TargetMode="External" /><Relationship Id="rId225" Type="http://schemas.openxmlformats.org/officeDocument/2006/relationships/hyperlink" Target="https://twitter.com/#!/davidjneal/status/1096162152958910464" TargetMode="External" /><Relationship Id="rId226" Type="http://schemas.openxmlformats.org/officeDocument/2006/relationships/hyperlink" Target="https://twitter.com/#!/eastsideonline/status/1096039219691167745" TargetMode="External" /><Relationship Id="rId227" Type="http://schemas.openxmlformats.org/officeDocument/2006/relationships/hyperlink" Target="https://twitter.com/#!/jacobkernis/status/1096199484793647104" TargetMode="External" /><Relationship Id="rId228" Type="http://schemas.openxmlformats.org/officeDocument/2006/relationships/hyperlink" Target="https://twitter.com/#!/jpmentorleaders/status/1096200416730247169" TargetMode="External" /><Relationship Id="rId229" Type="http://schemas.openxmlformats.org/officeDocument/2006/relationships/hyperlink" Target="https://twitter.com/#!/avaniishah/status/1096221611596935168" TargetMode="External" /><Relationship Id="rId230" Type="http://schemas.openxmlformats.org/officeDocument/2006/relationships/hyperlink" Target="https://twitter.com/#!/cspa/status/1096228659097190405" TargetMode="External" /><Relationship Id="rId231" Type="http://schemas.openxmlformats.org/officeDocument/2006/relationships/hyperlink" Target="https://twitter.com/#!/steffdaz/status/1096232891527450624" TargetMode="External" /><Relationship Id="rId232" Type="http://schemas.openxmlformats.org/officeDocument/2006/relationships/hyperlink" Target="https://twitter.com/#!/soulflytry/status/1096294244770332672" TargetMode="External" /><Relationship Id="rId233" Type="http://schemas.openxmlformats.org/officeDocument/2006/relationships/hyperlink" Target="https://twitter.com/#!/debzuniverse/status/1096350176141344768" TargetMode="External" /><Relationship Id="rId234" Type="http://schemas.openxmlformats.org/officeDocument/2006/relationships/hyperlink" Target="https://twitter.com/#!/eagleeyemsd/status/1092111991551021056" TargetMode="External" /><Relationship Id="rId235" Type="http://schemas.openxmlformats.org/officeDocument/2006/relationships/hyperlink" Target="https://twitter.com/#!/aerieyearbook/status/1091493535088558080" TargetMode="External" /><Relationship Id="rId236" Type="http://schemas.openxmlformats.org/officeDocument/2006/relationships/hyperlink" Target="https://twitter.com/#!/aerieyearbook/status/1096370332531855360" TargetMode="External" /><Relationship Id="rId237" Type="http://schemas.openxmlformats.org/officeDocument/2006/relationships/hyperlink" Target="https://twitter.com/#!/spookymulder86/status/1096391441234841600" TargetMode="External" /><Relationship Id="rId238" Type="http://schemas.openxmlformats.org/officeDocument/2006/relationships/hyperlink" Target="https://twitter.com/#!/cmeden/status/1096412440059957250" TargetMode="External" /><Relationship Id="rId239" Type="http://schemas.openxmlformats.org/officeDocument/2006/relationships/hyperlink" Target="https://twitter.com/#!/wshsroom215/status/1096415403285377025" TargetMode="External" /><Relationship Id="rId240" Type="http://schemas.openxmlformats.org/officeDocument/2006/relationships/hyperlink" Target="https://twitter.com/#!/spjfla/status/1096418647499780096" TargetMode="External" /><Relationship Id="rId241" Type="http://schemas.openxmlformats.org/officeDocument/2006/relationships/hyperlink" Target="https://twitter.com/#!/spj_tweets/status/1096419666682150915" TargetMode="External" /><Relationship Id="rId242" Type="http://schemas.openxmlformats.org/officeDocument/2006/relationships/hyperlink" Target="https://twitter.com/#!/sdkstl/status/1096420554733748224" TargetMode="External" /><Relationship Id="rId243" Type="http://schemas.openxmlformats.org/officeDocument/2006/relationships/hyperlink" Target="https://twitter.com/#!/monicarhor/status/1096060343556755456" TargetMode="External" /><Relationship Id="rId244" Type="http://schemas.openxmlformats.org/officeDocument/2006/relationships/hyperlink" Target="https://twitter.com/#!/monicarhor/status/1096423866258415618" TargetMode="External" /><Relationship Id="rId245" Type="http://schemas.openxmlformats.org/officeDocument/2006/relationships/hyperlink" Target="https://twitter.com/#!/katelyn_jou/status/1096427227040886784" TargetMode="External" /><Relationship Id="rId246" Type="http://schemas.openxmlformats.org/officeDocument/2006/relationships/hyperlink" Target="https://twitter.com/#!/newseum/status/1096446728063143936" TargetMode="External" /><Relationship Id="rId247" Type="http://schemas.openxmlformats.org/officeDocument/2006/relationships/hyperlink" Target="https://twitter.com/#!/nppa/status/1096446893293477888" TargetMode="External" /><Relationship Id="rId248" Type="http://schemas.openxmlformats.org/officeDocument/2006/relationships/hyperlink" Target="https://twitter.com/#!/freedomforumins/status/1096446896183349248" TargetMode="External" /><Relationship Id="rId249" Type="http://schemas.openxmlformats.org/officeDocument/2006/relationships/hyperlink" Target="https://twitter.com/#!/nicole_kraft/status/1096447068825096192" TargetMode="External" /><Relationship Id="rId250" Type="http://schemas.openxmlformats.org/officeDocument/2006/relationships/hyperlink" Target="https://twitter.com/#!/beanspohr/status/1096462317422854144" TargetMode="External" /><Relationship Id="rId251" Type="http://schemas.openxmlformats.org/officeDocument/2006/relationships/hyperlink" Target="https://twitter.com/#!/ernabeld/status/1096468486354808838" TargetMode="External" /><Relationship Id="rId252" Type="http://schemas.openxmlformats.org/officeDocument/2006/relationships/hyperlink" Target="https://twitter.com/#!/superscribbler/status/1096478953886367745" TargetMode="External" /><Relationship Id="rId253" Type="http://schemas.openxmlformats.org/officeDocument/2006/relationships/hyperlink" Target="https://twitter.com/#!/jhemlepp/status/1096481439070208010" TargetMode="External" /><Relationship Id="rId254" Type="http://schemas.openxmlformats.org/officeDocument/2006/relationships/hyperlink" Target="https://twitter.com/#!/tpplummer/status/1096022480144265216" TargetMode="External" /><Relationship Id="rId255" Type="http://schemas.openxmlformats.org/officeDocument/2006/relationships/hyperlink" Target="https://twitter.com/#!/tampaprep/status/1096033192765808641" TargetMode="External" /><Relationship Id="rId256" Type="http://schemas.openxmlformats.org/officeDocument/2006/relationships/hyperlink" Target="https://twitter.com/#!/lgtenglishteach/status/1096584646962397185" TargetMode="External" /><Relationship Id="rId257" Type="http://schemas.openxmlformats.org/officeDocument/2006/relationships/hyperlink" Target="https://twitter.com/#!/loisbeckett/status/1096062964325478405" TargetMode="External" /><Relationship Id="rId258" Type="http://schemas.openxmlformats.org/officeDocument/2006/relationships/hyperlink" Target="https://twitter.com/#!/loisbeckett/status/1096076707352571905" TargetMode="External" /><Relationship Id="rId259" Type="http://schemas.openxmlformats.org/officeDocument/2006/relationships/hyperlink" Target="https://twitter.com/#!/lillianhwang/status/1096621840993316864" TargetMode="External" /><Relationship Id="rId260" Type="http://schemas.openxmlformats.org/officeDocument/2006/relationships/hyperlink" Target="https://twitter.com/#!/splc/status/1096181050898829312" TargetMode="External" /><Relationship Id="rId261" Type="http://schemas.openxmlformats.org/officeDocument/2006/relationships/hyperlink" Target="https://twitter.com/#!/voicestexas/status/1096790804666953728" TargetMode="External" /><Relationship Id="rId262" Type="http://schemas.openxmlformats.org/officeDocument/2006/relationships/hyperlink" Target="https://twitter.com/#!/heroesmsd/status/1096893448156860419" TargetMode="External" /><Relationship Id="rId263" Type="http://schemas.openxmlformats.org/officeDocument/2006/relationships/hyperlink" Target="https://api.twitter.com/1.1/geo/id/a612c69b44b2e5da.json" TargetMode="External" /><Relationship Id="rId264" Type="http://schemas.openxmlformats.org/officeDocument/2006/relationships/hyperlink" Target="https://api.twitter.com/1.1/geo/id/01a9a39529b27f36.json" TargetMode="External" /><Relationship Id="rId265" Type="http://schemas.openxmlformats.org/officeDocument/2006/relationships/comments" Target="../comments12.xml" /><Relationship Id="rId266" Type="http://schemas.openxmlformats.org/officeDocument/2006/relationships/vmlDrawing" Target="../drawings/vmlDrawing6.vml" /><Relationship Id="rId267" Type="http://schemas.openxmlformats.org/officeDocument/2006/relationships/table" Target="../tables/table22.xml" /><Relationship Id="rId268"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HYQrT3sBtv" TargetMode="External" /><Relationship Id="rId2" Type="http://schemas.openxmlformats.org/officeDocument/2006/relationships/hyperlink" Target="https://t.co/6dCendBWUb" TargetMode="External" /><Relationship Id="rId3" Type="http://schemas.openxmlformats.org/officeDocument/2006/relationships/hyperlink" Target="http://lifelonglerner.com/" TargetMode="External" /><Relationship Id="rId4" Type="http://schemas.openxmlformats.org/officeDocument/2006/relationships/hyperlink" Target="https://t.co/U27U7BO7di" TargetMode="External" /><Relationship Id="rId5" Type="http://schemas.openxmlformats.org/officeDocument/2006/relationships/hyperlink" Target="http://t.co/PdCLQd38zP" TargetMode="External" /><Relationship Id="rId6" Type="http://schemas.openxmlformats.org/officeDocument/2006/relationships/hyperlink" Target="https://t.co/U27U7BwwlK" TargetMode="External" /><Relationship Id="rId7" Type="http://schemas.openxmlformats.org/officeDocument/2006/relationships/hyperlink" Target="http://studentpress.org/nspa/" TargetMode="External" /><Relationship Id="rId8" Type="http://schemas.openxmlformats.org/officeDocument/2006/relationships/hyperlink" Target="https://t.co/zDLuEYbRcT" TargetMode="External" /><Relationship Id="rId9" Type="http://schemas.openxmlformats.org/officeDocument/2006/relationships/hyperlink" Target="https://t.co/F4SJAT0KFH" TargetMode="External" /><Relationship Id="rId10" Type="http://schemas.openxmlformats.org/officeDocument/2006/relationships/hyperlink" Target="http://stonemandouglas.browardschools.com/" TargetMode="External" /><Relationship Id="rId11" Type="http://schemas.openxmlformats.org/officeDocument/2006/relationships/hyperlink" Target="http://tinkertourusa.org/" TargetMode="External" /><Relationship Id="rId12" Type="http://schemas.openxmlformats.org/officeDocument/2006/relationships/hyperlink" Target="http://t.co/RQ6bzvvo2M" TargetMode="External" /><Relationship Id="rId13" Type="http://schemas.openxmlformats.org/officeDocument/2006/relationships/hyperlink" Target="https://t.co/lnxy578xVY" TargetMode="External" /><Relationship Id="rId14" Type="http://schemas.openxmlformats.org/officeDocument/2006/relationships/hyperlink" Target="http://maschoolpress.org/" TargetMode="External" /><Relationship Id="rId15" Type="http://schemas.openxmlformats.org/officeDocument/2006/relationships/hyperlink" Target="https://www.youtube.com/channel/UCmn0DwZgdPDKENdJPn9hmwg" TargetMode="External" /><Relationship Id="rId16" Type="http://schemas.openxmlformats.org/officeDocument/2006/relationships/hyperlink" Target="https://t.co/eOnm1trevp" TargetMode="External" /><Relationship Id="rId17" Type="http://schemas.openxmlformats.org/officeDocument/2006/relationships/hyperlink" Target="https://t.co/U27U7BwwlK" TargetMode="External" /><Relationship Id="rId18" Type="http://schemas.openxmlformats.org/officeDocument/2006/relationships/hyperlink" Target="https://t.co/8r64ZxRNyF" TargetMode="External" /><Relationship Id="rId19" Type="http://schemas.openxmlformats.org/officeDocument/2006/relationships/hyperlink" Target="https://t.co/kvU1gMOrvw" TargetMode="External" /><Relationship Id="rId20" Type="http://schemas.openxmlformats.org/officeDocument/2006/relationships/hyperlink" Target="http://www.parklandtalk.com/" TargetMode="External" /><Relationship Id="rId21" Type="http://schemas.openxmlformats.org/officeDocument/2006/relationships/hyperlink" Target="http://stonemandouglas.browardschools.com/" TargetMode="External" /><Relationship Id="rId22" Type="http://schemas.openxmlformats.org/officeDocument/2006/relationships/hyperlink" Target="http://t.co/g3itE1MUWx" TargetMode="External" /><Relationship Id="rId23" Type="http://schemas.openxmlformats.org/officeDocument/2006/relationships/hyperlink" Target="http://www.deerfieldbeachhigh.net/" TargetMode="External" /><Relationship Id="rId24" Type="http://schemas.openxmlformats.org/officeDocument/2006/relationships/hyperlink" Target="https://t.co/RDsZj8oOJT" TargetMode="External" /><Relationship Id="rId25" Type="http://schemas.openxmlformats.org/officeDocument/2006/relationships/hyperlink" Target="http://t.co/7p86r29hsb" TargetMode="External" /><Relationship Id="rId26" Type="http://schemas.openxmlformats.org/officeDocument/2006/relationships/hyperlink" Target="http://www.wksu.org/" TargetMode="External" /><Relationship Id="rId27" Type="http://schemas.openxmlformats.org/officeDocument/2006/relationships/hyperlink" Target="https://t.co/TDwIBmCptc" TargetMode="External" /><Relationship Id="rId28" Type="http://schemas.openxmlformats.org/officeDocument/2006/relationships/hyperlink" Target="http://awardwinningsextoys.com/" TargetMode="External" /><Relationship Id="rId29" Type="http://schemas.openxmlformats.org/officeDocument/2006/relationships/hyperlink" Target="https://t.co/WPfkaewiqp" TargetMode="External" /><Relationship Id="rId30" Type="http://schemas.openxmlformats.org/officeDocument/2006/relationships/hyperlink" Target="http://nicolechung.net/" TargetMode="External" /><Relationship Id="rId31" Type="http://schemas.openxmlformats.org/officeDocument/2006/relationships/hyperlink" Target="http://wlrn.org/people/nadege-green" TargetMode="External" /><Relationship Id="rId32" Type="http://schemas.openxmlformats.org/officeDocument/2006/relationships/hyperlink" Target="https://t.co/mjguWSMAC3" TargetMode="External" /><Relationship Id="rId33" Type="http://schemas.openxmlformats.org/officeDocument/2006/relationships/hyperlink" Target="http://www.danielletcholakian.com/recent-work/" TargetMode="External" /><Relationship Id="rId34" Type="http://schemas.openxmlformats.org/officeDocument/2006/relationships/hyperlink" Target="https://t.co/lcZQi5rv4D" TargetMode="External" /><Relationship Id="rId35" Type="http://schemas.openxmlformats.org/officeDocument/2006/relationships/hyperlink" Target="http://www.masuma.net/" TargetMode="External" /><Relationship Id="rId36" Type="http://schemas.openxmlformats.org/officeDocument/2006/relationships/hyperlink" Target="https://suegreenwood.info/" TargetMode="External" /><Relationship Id="rId37" Type="http://schemas.openxmlformats.org/officeDocument/2006/relationships/hyperlink" Target="http://theguardian.com/us" TargetMode="External" /><Relationship Id="rId38" Type="http://schemas.openxmlformats.org/officeDocument/2006/relationships/hyperlink" Target="https://t.co/CjxDY4t6Wa" TargetMode="External" /><Relationship Id="rId39" Type="http://schemas.openxmlformats.org/officeDocument/2006/relationships/hyperlink" Target="https://t.co/CjxDY4t6Wa" TargetMode="External" /><Relationship Id="rId40" Type="http://schemas.openxmlformats.org/officeDocument/2006/relationships/hyperlink" Target="https://t.co/5o1Z1HAuw7" TargetMode="External" /><Relationship Id="rId41" Type="http://schemas.openxmlformats.org/officeDocument/2006/relationships/hyperlink" Target="http://t.co/SoL86ga4RI" TargetMode="External" /><Relationship Id="rId42" Type="http://schemas.openxmlformats.org/officeDocument/2006/relationships/hyperlink" Target="http://www.miamiherald.com/" TargetMode="External" /><Relationship Id="rId43" Type="http://schemas.openxmlformats.org/officeDocument/2006/relationships/hyperlink" Target="https://t.co/BjeRcJzMg0" TargetMode="External" /><Relationship Id="rId44" Type="http://schemas.openxmlformats.org/officeDocument/2006/relationships/hyperlink" Target="https://www.sun-sentinel.com/phillipvalys" TargetMode="External" /><Relationship Id="rId45" Type="http://schemas.openxmlformats.org/officeDocument/2006/relationships/hyperlink" Target="http://www.sun-sentinel.com/" TargetMode="External" /><Relationship Id="rId46" Type="http://schemas.openxmlformats.org/officeDocument/2006/relationships/hyperlink" Target="http://gunsandamerica.org/" TargetMode="External" /><Relationship Id="rId47" Type="http://schemas.openxmlformats.org/officeDocument/2006/relationships/hyperlink" Target="http://theguardian.com/us" TargetMode="External" /><Relationship Id="rId48" Type="http://schemas.openxmlformats.org/officeDocument/2006/relationships/hyperlink" Target="https://t.co/SAkfaz8nU9" TargetMode="External" /><Relationship Id="rId49" Type="http://schemas.openxmlformats.org/officeDocument/2006/relationships/hyperlink" Target="https://t.co/QWorM06sP4" TargetMode="External" /><Relationship Id="rId50" Type="http://schemas.openxmlformats.org/officeDocument/2006/relationships/hyperlink" Target="http://www.edweek.org/" TargetMode="External" /><Relationship Id="rId51" Type="http://schemas.openxmlformats.org/officeDocument/2006/relationships/hyperlink" Target="http://bit.ly/2SEP8b2" TargetMode="External" /><Relationship Id="rId52" Type="http://schemas.openxmlformats.org/officeDocument/2006/relationships/hyperlink" Target="https://t.co/77CvwlnIMF" TargetMode="External" /><Relationship Id="rId53" Type="http://schemas.openxmlformats.org/officeDocument/2006/relationships/hyperlink" Target="https://t.co/QL2amdEpay" TargetMode="External" /><Relationship Id="rId54" Type="http://schemas.openxmlformats.org/officeDocument/2006/relationships/hyperlink" Target="http://instagram.com/kennyjacobs" TargetMode="External" /><Relationship Id="rId55" Type="http://schemas.openxmlformats.org/officeDocument/2006/relationships/hyperlink" Target="https://t.co/mBqfTKtaIq" TargetMode="External" /><Relationship Id="rId56" Type="http://schemas.openxmlformats.org/officeDocument/2006/relationships/hyperlink" Target="https://t.co/xvw2d8QhTq" TargetMode="External" /><Relationship Id="rId57" Type="http://schemas.openxmlformats.org/officeDocument/2006/relationships/hyperlink" Target="https://jimmacmillan.com/" TargetMode="External" /><Relationship Id="rId58" Type="http://schemas.openxmlformats.org/officeDocument/2006/relationships/hyperlink" Target="http://jesseswimm.com/" TargetMode="External" /><Relationship Id="rId59" Type="http://schemas.openxmlformats.org/officeDocument/2006/relationships/hyperlink" Target="http://globalstudentsquare.org/" TargetMode="External" /><Relationship Id="rId60" Type="http://schemas.openxmlformats.org/officeDocument/2006/relationships/hyperlink" Target="http://www.mcclatchy.com/" TargetMode="External" /><Relationship Id="rId61" Type="http://schemas.openxmlformats.org/officeDocument/2006/relationships/hyperlink" Target="http://nowthisnews.com/" TargetMode="External" /><Relationship Id="rId62" Type="http://schemas.openxmlformats.org/officeDocument/2006/relationships/hyperlink" Target="http://thetrace.org/" TargetMode="External" /><Relationship Id="rId63" Type="http://schemas.openxmlformats.org/officeDocument/2006/relationships/hyperlink" Target="http://t.co/wQMjY3Eu3C" TargetMode="External" /><Relationship Id="rId64" Type="http://schemas.openxmlformats.org/officeDocument/2006/relationships/hyperlink" Target="http://giffords.org/" TargetMode="External" /><Relationship Id="rId65" Type="http://schemas.openxmlformats.org/officeDocument/2006/relationships/hyperlink" Target="http://www.ocasio2018.com/" TargetMode="External" /><Relationship Id="rId66" Type="http://schemas.openxmlformats.org/officeDocument/2006/relationships/hyperlink" Target="https://marchforourlives.com/" TargetMode="External" /><Relationship Id="rId67" Type="http://schemas.openxmlformats.org/officeDocument/2006/relationships/hyperlink" Target="https://t.co/cGz1fszdOQ" TargetMode="External" /><Relationship Id="rId68" Type="http://schemas.openxmlformats.org/officeDocument/2006/relationships/hyperlink" Target="http://www.miamiherald.com/" TargetMode="External" /><Relationship Id="rId69" Type="http://schemas.openxmlformats.org/officeDocument/2006/relationships/hyperlink" Target="http://t.co/BzR8TZLRC3" TargetMode="External" /><Relationship Id="rId70" Type="http://schemas.openxmlformats.org/officeDocument/2006/relationships/hyperlink" Target="http://t.co/PZORRlVKq7" TargetMode="External" /><Relationship Id="rId71" Type="http://schemas.openxmlformats.org/officeDocument/2006/relationships/hyperlink" Target="https://t.co/lGjG3XlGRP" TargetMode="External" /><Relationship Id="rId72" Type="http://schemas.openxmlformats.org/officeDocument/2006/relationships/hyperlink" Target="https://t.co/dLCPB04lsy" TargetMode="External" /><Relationship Id="rId73" Type="http://schemas.openxmlformats.org/officeDocument/2006/relationships/hyperlink" Target="http://browardschools.com/" TargetMode="External" /><Relationship Id="rId74" Type="http://schemas.openxmlformats.org/officeDocument/2006/relationships/hyperlink" Target="http://www.spjflorida.com/" TargetMode="External" /><Relationship Id="rId75" Type="http://schemas.openxmlformats.org/officeDocument/2006/relationships/hyperlink" Target="https://t.co/mkI0j12hwt" TargetMode="External" /><Relationship Id="rId76" Type="http://schemas.openxmlformats.org/officeDocument/2006/relationships/hyperlink" Target="https://t.co/KyKa01v87n" TargetMode="External" /><Relationship Id="rId77" Type="http://schemas.openxmlformats.org/officeDocument/2006/relationships/hyperlink" Target="https://t.co/oEfV0ajrEO" TargetMode="External" /><Relationship Id="rId78" Type="http://schemas.openxmlformats.org/officeDocument/2006/relationships/hyperlink" Target="https://t.co/INjcMwQNQs" TargetMode="External" /><Relationship Id="rId79" Type="http://schemas.openxmlformats.org/officeDocument/2006/relationships/hyperlink" Target="https://t.co/JrRb4zhmxD" TargetMode="External" /><Relationship Id="rId80" Type="http://schemas.openxmlformats.org/officeDocument/2006/relationships/hyperlink" Target="http://www.nppa.org/" TargetMode="External" /><Relationship Id="rId81" Type="http://schemas.openxmlformats.org/officeDocument/2006/relationships/hyperlink" Target="http://freedomforuminstitute.org/" TargetMode="External" /><Relationship Id="rId82" Type="http://schemas.openxmlformats.org/officeDocument/2006/relationships/hyperlink" Target="http://nicolekraft.com/" TargetMode="External" /><Relationship Id="rId83" Type="http://schemas.openxmlformats.org/officeDocument/2006/relationships/hyperlink" Target="http://www.itsabellelife.com/" TargetMode="External" /><Relationship Id="rId84" Type="http://schemas.openxmlformats.org/officeDocument/2006/relationships/hyperlink" Target="http://shinyscience.com/" TargetMode="External" /><Relationship Id="rId85" Type="http://schemas.openxmlformats.org/officeDocument/2006/relationships/hyperlink" Target="https://t.co/Ew4ya48VZO" TargetMode="External" /><Relationship Id="rId86" Type="http://schemas.openxmlformats.org/officeDocument/2006/relationships/hyperlink" Target="https://bit.ly/2Fj1jqg" TargetMode="External" /><Relationship Id="rId87" Type="http://schemas.openxmlformats.org/officeDocument/2006/relationships/hyperlink" Target="http://marchforourlives.com/" TargetMode="External" /><Relationship Id="rId88" Type="http://schemas.openxmlformats.org/officeDocument/2006/relationships/hyperlink" Target="http://www.cwtv.com/" TargetMode="External" /><Relationship Id="rId89" Type="http://schemas.openxmlformats.org/officeDocument/2006/relationships/hyperlink" Target="https://t.co/j0XyM8XeO8" TargetMode="External" /><Relationship Id="rId90" Type="http://schemas.openxmlformats.org/officeDocument/2006/relationships/hyperlink" Target="https://pbs.twimg.com/profile_banners/500294769/1520563280" TargetMode="External" /><Relationship Id="rId91" Type="http://schemas.openxmlformats.org/officeDocument/2006/relationships/hyperlink" Target="https://pbs.twimg.com/profile_banners/3665017515/1442330200" TargetMode="External" /><Relationship Id="rId92" Type="http://schemas.openxmlformats.org/officeDocument/2006/relationships/hyperlink" Target="https://pbs.twimg.com/profile_banners/1265688043/1544241758" TargetMode="External" /><Relationship Id="rId93" Type="http://schemas.openxmlformats.org/officeDocument/2006/relationships/hyperlink" Target="https://pbs.twimg.com/profile_banners/293262658/1522606398" TargetMode="External" /><Relationship Id="rId94" Type="http://schemas.openxmlformats.org/officeDocument/2006/relationships/hyperlink" Target="https://pbs.twimg.com/profile_banners/22306296/1517531782" TargetMode="External" /><Relationship Id="rId95" Type="http://schemas.openxmlformats.org/officeDocument/2006/relationships/hyperlink" Target="https://pbs.twimg.com/profile_banners/763922285702983680/1470969887" TargetMode="External" /><Relationship Id="rId96" Type="http://schemas.openxmlformats.org/officeDocument/2006/relationships/hyperlink" Target="https://pbs.twimg.com/profile_banners/1645558178/1546661760" TargetMode="External" /><Relationship Id="rId97" Type="http://schemas.openxmlformats.org/officeDocument/2006/relationships/hyperlink" Target="https://pbs.twimg.com/profile_banners/1911390703/1521438059" TargetMode="External" /><Relationship Id="rId98" Type="http://schemas.openxmlformats.org/officeDocument/2006/relationships/hyperlink" Target="https://pbs.twimg.com/profile_banners/16671080/1545833285" TargetMode="External" /><Relationship Id="rId99" Type="http://schemas.openxmlformats.org/officeDocument/2006/relationships/hyperlink" Target="https://pbs.twimg.com/profile_banners/61599472/1539276065" TargetMode="External" /><Relationship Id="rId100" Type="http://schemas.openxmlformats.org/officeDocument/2006/relationships/hyperlink" Target="https://pbs.twimg.com/profile_banners/3142753250/1516702233" TargetMode="External" /><Relationship Id="rId101" Type="http://schemas.openxmlformats.org/officeDocument/2006/relationships/hyperlink" Target="https://pbs.twimg.com/profile_banners/1305504690/1367008532" TargetMode="External" /><Relationship Id="rId102" Type="http://schemas.openxmlformats.org/officeDocument/2006/relationships/hyperlink" Target="https://pbs.twimg.com/profile_banners/26013210/1547477982" TargetMode="External" /><Relationship Id="rId103" Type="http://schemas.openxmlformats.org/officeDocument/2006/relationships/hyperlink" Target="https://pbs.twimg.com/profile_banners/22272603/1446235367" TargetMode="External" /><Relationship Id="rId104" Type="http://schemas.openxmlformats.org/officeDocument/2006/relationships/hyperlink" Target="https://pbs.twimg.com/profile_banners/3228558317/1430588192" TargetMode="External" /><Relationship Id="rId105" Type="http://schemas.openxmlformats.org/officeDocument/2006/relationships/hyperlink" Target="https://pbs.twimg.com/profile_banners/3420443261/1480794103" TargetMode="External" /><Relationship Id="rId106" Type="http://schemas.openxmlformats.org/officeDocument/2006/relationships/hyperlink" Target="https://pbs.twimg.com/profile_banners/3256333982/1536805929" TargetMode="External" /><Relationship Id="rId107" Type="http://schemas.openxmlformats.org/officeDocument/2006/relationships/hyperlink" Target="https://pbs.twimg.com/profile_banners/3258064736/1500898252" TargetMode="External" /><Relationship Id="rId108" Type="http://schemas.openxmlformats.org/officeDocument/2006/relationships/hyperlink" Target="https://pbs.twimg.com/profile_banners/3295419459/1531776952" TargetMode="External" /><Relationship Id="rId109" Type="http://schemas.openxmlformats.org/officeDocument/2006/relationships/hyperlink" Target="https://pbs.twimg.com/profile_banners/3298788510/1519513221" TargetMode="External" /><Relationship Id="rId110" Type="http://schemas.openxmlformats.org/officeDocument/2006/relationships/hyperlink" Target="https://pbs.twimg.com/profile_banners/3326841488/1524680705" TargetMode="External" /><Relationship Id="rId111" Type="http://schemas.openxmlformats.org/officeDocument/2006/relationships/hyperlink" Target="https://pbs.twimg.com/profile_banners/3481496788/1521938836" TargetMode="External" /><Relationship Id="rId112" Type="http://schemas.openxmlformats.org/officeDocument/2006/relationships/hyperlink" Target="https://pbs.twimg.com/profile_banners/3786996743/1546484334" TargetMode="External" /><Relationship Id="rId113" Type="http://schemas.openxmlformats.org/officeDocument/2006/relationships/hyperlink" Target="https://pbs.twimg.com/profile_banners/37011210/1534376684" TargetMode="External" /><Relationship Id="rId114" Type="http://schemas.openxmlformats.org/officeDocument/2006/relationships/hyperlink" Target="https://pbs.twimg.com/profile_banners/864688196537503744/1546817794" TargetMode="External" /><Relationship Id="rId115" Type="http://schemas.openxmlformats.org/officeDocument/2006/relationships/hyperlink" Target="https://pbs.twimg.com/profile_banners/920728255686209538/1508458248" TargetMode="External" /><Relationship Id="rId116" Type="http://schemas.openxmlformats.org/officeDocument/2006/relationships/hyperlink" Target="https://pbs.twimg.com/profile_banners/722135545132941312/1519513789" TargetMode="External" /><Relationship Id="rId117" Type="http://schemas.openxmlformats.org/officeDocument/2006/relationships/hyperlink" Target="https://pbs.twimg.com/profile_banners/4928043430/1536363810" TargetMode="External" /><Relationship Id="rId118" Type="http://schemas.openxmlformats.org/officeDocument/2006/relationships/hyperlink" Target="https://pbs.twimg.com/profile_banners/1969747861/1441321080" TargetMode="External" /><Relationship Id="rId119" Type="http://schemas.openxmlformats.org/officeDocument/2006/relationships/hyperlink" Target="https://pbs.twimg.com/profile_banners/3515949797/1528378020" TargetMode="External" /><Relationship Id="rId120" Type="http://schemas.openxmlformats.org/officeDocument/2006/relationships/hyperlink" Target="https://pbs.twimg.com/profile_banners/49992683/1490711983" TargetMode="External" /><Relationship Id="rId121" Type="http://schemas.openxmlformats.org/officeDocument/2006/relationships/hyperlink" Target="https://pbs.twimg.com/profile_banners/1009016930/1406997900" TargetMode="External" /><Relationship Id="rId122" Type="http://schemas.openxmlformats.org/officeDocument/2006/relationships/hyperlink" Target="https://pbs.twimg.com/profile_banners/1915033663/1535730917" TargetMode="External" /><Relationship Id="rId123" Type="http://schemas.openxmlformats.org/officeDocument/2006/relationships/hyperlink" Target="https://pbs.twimg.com/profile_banners/2999602555/1549809620" TargetMode="External" /><Relationship Id="rId124" Type="http://schemas.openxmlformats.org/officeDocument/2006/relationships/hyperlink" Target="https://pbs.twimg.com/profile_banners/1467214316/1539780806" TargetMode="External" /><Relationship Id="rId125" Type="http://schemas.openxmlformats.org/officeDocument/2006/relationships/hyperlink" Target="https://pbs.twimg.com/profile_banners/817444604245114881/1483729389" TargetMode="External" /><Relationship Id="rId126" Type="http://schemas.openxmlformats.org/officeDocument/2006/relationships/hyperlink" Target="https://pbs.twimg.com/profile_banners/1260978319/1490903538" TargetMode="External" /><Relationship Id="rId127" Type="http://schemas.openxmlformats.org/officeDocument/2006/relationships/hyperlink" Target="https://pbs.twimg.com/profile_banners/17071331/1549490496" TargetMode="External" /><Relationship Id="rId128" Type="http://schemas.openxmlformats.org/officeDocument/2006/relationships/hyperlink" Target="https://pbs.twimg.com/profile_banners/1543948908/1528122496" TargetMode="External" /><Relationship Id="rId129" Type="http://schemas.openxmlformats.org/officeDocument/2006/relationships/hyperlink" Target="https://pbs.twimg.com/profile_banners/62723989/1485273040" TargetMode="External" /><Relationship Id="rId130" Type="http://schemas.openxmlformats.org/officeDocument/2006/relationships/hyperlink" Target="https://pbs.twimg.com/profile_banners/4315729332/1531104045" TargetMode="External" /><Relationship Id="rId131" Type="http://schemas.openxmlformats.org/officeDocument/2006/relationships/hyperlink" Target="https://pbs.twimg.com/profile_banners/1588841/1549383990" TargetMode="External" /><Relationship Id="rId132" Type="http://schemas.openxmlformats.org/officeDocument/2006/relationships/hyperlink" Target="https://pbs.twimg.com/profile_banners/21134925/1468853933" TargetMode="External" /><Relationship Id="rId133" Type="http://schemas.openxmlformats.org/officeDocument/2006/relationships/hyperlink" Target="https://pbs.twimg.com/profile_banners/739602678/1549902432" TargetMode="External" /><Relationship Id="rId134" Type="http://schemas.openxmlformats.org/officeDocument/2006/relationships/hyperlink" Target="https://pbs.twimg.com/profile_banners/969435036419346432/1549087719" TargetMode="External" /><Relationship Id="rId135" Type="http://schemas.openxmlformats.org/officeDocument/2006/relationships/hyperlink" Target="https://pbs.twimg.com/profile_banners/106218831/1502380363" TargetMode="External" /><Relationship Id="rId136" Type="http://schemas.openxmlformats.org/officeDocument/2006/relationships/hyperlink" Target="https://pbs.twimg.com/profile_banners/42797629/1423455398" TargetMode="External" /><Relationship Id="rId137" Type="http://schemas.openxmlformats.org/officeDocument/2006/relationships/hyperlink" Target="https://pbs.twimg.com/profile_banners/10136872/1545069692" TargetMode="External" /><Relationship Id="rId138" Type="http://schemas.openxmlformats.org/officeDocument/2006/relationships/hyperlink" Target="https://pbs.twimg.com/profile_banners/18621550/1466655386" TargetMode="External" /><Relationship Id="rId139" Type="http://schemas.openxmlformats.org/officeDocument/2006/relationships/hyperlink" Target="https://pbs.twimg.com/profile_banners/15394768/1541161220" TargetMode="External" /><Relationship Id="rId140" Type="http://schemas.openxmlformats.org/officeDocument/2006/relationships/hyperlink" Target="https://pbs.twimg.com/profile_banners/239616380/1516343450" TargetMode="External" /><Relationship Id="rId141" Type="http://schemas.openxmlformats.org/officeDocument/2006/relationships/hyperlink" Target="https://pbs.twimg.com/profile_banners/19901266/1494369319" TargetMode="External" /><Relationship Id="rId142" Type="http://schemas.openxmlformats.org/officeDocument/2006/relationships/hyperlink" Target="https://pbs.twimg.com/profile_banners/1710839269/1528707079" TargetMode="External" /><Relationship Id="rId143" Type="http://schemas.openxmlformats.org/officeDocument/2006/relationships/hyperlink" Target="https://pbs.twimg.com/profile_banners/855084058719735808/1493223874" TargetMode="External" /><Relationship Id="rId144" Type="http://schemas.openxmlformats.org/officeDocument/2006/relationships/hyperlink" Target="https://pbs.twimg.com/profile_banners/16042794/1542013665" TargetMode="External" /><Relationship Id="rId145" Type="http://schemas.openxmlformats.org/officeDocument/2006/relationships/hyperlink" Target="https://pbs.twimg.com/profile_banners/72075726/1520277997" TargetMode="External" /><Relationship Id="rId146" Type="http://schemas.openxmlformats.org/officeDocument/2006/relationships/hyperlink" Target="https://pbs.twimg.com/profile_banners/18648609/1545170936" TargetMode="External" /><Relationship Id="rId147" Type="http://schemas.openxmlformats.org/officeDocument/2006/relationships/hyperlink" Target="https://pbs.twimg.com/profile_banners/1115643691/1440196416" TargetMode="External" /><Relationship Id="rId148" Type="http://schemas.openxmlformats.org/officeDocument/2006/relationships/hyperlink" Target="https://pbs.twimg.com/profile_banners/5392522/1406560384" TargetMode="External" /><Relationship Id="rId149" Type="http://schemas.openxmlformats.org/officeDocument/2006/relationships/hyperlink" Target="https://pbs.twimg.com/profile_banners/14085040/1514843939" TargetMode="External" /><Relationship Id="rId150" Type="http://schemas.openxmlformats.org/officeDocument/2006/relationships/hyperlink" Target="https://pbs.twimg.com/profile_banners/250318997/1401645609" TargetMode="External" /><Relationship Id="rId151" Type="http://schemas.openxmlformats.org/officeDocument/2006/relationships/hyperlink" Target="https://pbs.twimg.com/profile_banners/424397598/1400260592" TargetMode="External" /><Relationship Id="rId152" Type="http://schemas.openxmlformats.org/officeDocument/2006/relationships/hyperlink" Target="https://pbs.twimg.com/profile_banners/12699932/1550011198" TargetMode="External" /><Relationship Id="rId153" Type="http://schemas.openxmlformats.org/officeDocument/2006/relationships/hyperlink" Target="https://pbs.twimg.com/profile_banners/978684389340123136/1536594130" TargetMode="External" /><Relationship Id="rId154" Type="http://schemas.openxmlformats.org/officeDocument/2006/relationships/hyperlink" Target="https://pbs.twimg.com/profile_banners/246229107/1512189140" TargetMode="External" /><Relationship Id="rId155" Type="http://schemas.openxmlformats.org/officeDocument/2006/relationships/hyperlink" Target="https://pbs.twimg.com/profile_banners/789883613613527040/1539919245" TargetMode="External" /><Relationship Id="rId156" Type="http://schemas.openxmlformats.org/officeDocument/2006/relationships/hyperlink" Target="https://pbs.twimg.com/profile_banners/481655487/1461545846" TargetMode="External" /><Relationship Id="rId157" Type="http://schemas.openxmlformats.org/officeDocument/2006/relationships/hyperlink" Target="https://pbs.twimg.com/profile_banners/151713485/1399602640" TargetMode="External" /><Relationship Id="rId158" Type="http://schemas.openxmlformats.org/officeDocument/2006/relationships/hyperlink" Target="https://pbs.twimg.com/profile_banners/1437739951/1537153335" TargetMode="External" /><Relationship Id="rId159" Type="http://schemas.openxmlformats.org/officeDocument/2006/relationships/hyperlink" Target="https://pbs.twimg.com/profile_banners/54152264/1476717686" TargetMode="External" /><Relationship Id="rId160" Type="http://schemas.openxmlformats.org/officeDocument/2006/relationships/hyperlink" Target="https://pbs.twimg.com/profile_banners/824116194/1449608550" TargetMode="External" /><Relationship Id="rId161" Type="http://schemas.openxmlformats.org/officeDocument/2006/relationships/hyperlink" Target="https://pbs.twimg.com/profile_banners/17608546/1487890438" TargetMode="External" /><Relationship Id="rId162" Type="http://schemas.openxmlformats.org/officeDocument/2006/relationships/hyperlink" Target="https://pbs.twimg.com/profile_banners/10156602/1544115592" TargetMode="External" /><Relationship Id="rId163" Type="http://schemas.openxmlformats.org/officeDocument/2006/relationships/hyperlink" Target="https://pbs.twimg.com/profile_banners/49409204/1549931296" TargetMode="External" /><Relationship Id="rId164" Type="http://schemas.openxmlformats.org/officeDocument/2006/relationships/hyperlink" Target="https://pbs.twimg.com/profile_banners/746035019618091009/1484192117" TargetMode="External" /><Relationship Id="rId165" Type="http://schemas.openxmlformats.org/officeDocument/2006/relationships/hyperlink" Target="https://pbs.twimg.com/profile_banners/130513726/1483497067" TargetMode="External" /><Relationship Id="rId166" Type="http://schemas.openxmlformats.org/officeDocument/2006/relationships/hyperlink" Target="https://pbs.twimg.com/profile_banners/32984049/1428515366" TargetMode="External" /><Relationship Id="rId167" Type="http://schemas.openxmlformats.org/officeDocument/2006/relationships/hyperlink" Target="https://pbs.twimg.com/profile_banners/15113653/1550209769" TargetMode="External" /><Relationship Id="rId168" Type="http://schemas.openxmlformats.org/officeDocument/2006/relationships/hyperlink" Target="https://pbs.twimg.com/profile_banners/1026368218083086336/1533613719" TargetMode="External" /><Relationship Id="rId169" Type="http://schemas.openxmlformats.org/officeDocument/2006/relationships/hyperlink" Target="https://pbs.twimg.com/profile_banners/47433787/1514850607" TargetMode="External" /><Relationship Id="rId170" Type="http://schemas.openxmlformats.org/officeDocument/2006/relationships/hyperlink" Target="https://pbs.twimg.com/profile_banners/9295212/1479658606" TargetMode="External" /><Relationship Id="rId171" Type="http://schemas.openxmlformats.org/officeDocument/2006/relationships/hyperlink" Target="https://pbs.twimg.com/profile_banners/907759856429527040/1521374221" TargetMode="External" /><Relationship Id="rId172" Type="http://schemas.openxmlformats.org/officeDocument/2006/relationships/hyperlink" Target="https://pbs.twimg.com/profile_banners/2384207972/1533450280" TargetMode="External" /><Relationship Id="rId173" Type="http://schemas.openxmlformats.org/officeDocument/2006/relationships/hyperlink" Target="https://pbs.twimg.com/profile_banners/726850565343432704/1510075233" TargetMode="External" /><Relationship Id="rId174" Type="http://schemas.openxmlformats.org/officeDocument/2006/relationships/hyperlink" Target="https://pbs.twimg.com/profile_banners/2970380367/1481489947" TargetMode="External" /><Relationship Id="rId175" Type="http://schemas.openxmlformats.org/officeDocument/2006/relationships/hyperlink" Target="https://pbs.twimg.com/profile_banners/66809470/1485556752" TargetMode="External" /><Relationship Id="rId176" Type="http://schemas.openxmlformats.org/officeDocument/2006/relationships/hyperlink" Target="https://pbs.twimg.com/profile_banners/701725963/1528239770" TargetMode="External" /><Relationship Id="rId177" Type="http://schemas.openxmlformats.org/officeDocument/2006/relationships/hyperlink" Target="https://pbs.twimg.com/profile_banners/3243500510/1434406541" TargetMode="External" /><Relationship Id="rId178" Type="http://schemas.openxmlformats.org/officeDocument/2006/relationships/hyperlink" Target="https://pbs.twimg.com/profile_banners/715267569847021568/1520448537" TargetMode="External" /><Relationship Id="rId179" Type="http://schemas.openxmlformats.org/officeDocument/2006/relationships/hyperlink" Target="https://pbs.twimg.com/profile_banners/44177383/1532630040" TargetMode="External" /><Relationship Id="rId180" Type="http://schemas.openxmlformats.org/officeDocument/2006/relationships/hyperlink" Target="https://pbs.twimg.com/profile_banners/138203134/1511815660" TargetMode="External" /><Relationship Id="rId181" Type="http://schemas.openxmlformats.org/officeDocument/2006/relationships/hyperlink" Target="https://pbs.twimg.com/profile_banners/965266179836252161/1522023257" TargetMode="External" /><Relationship Id="rId182" Type="http://schemas.openxmlformats.org/officeDocument/2006/relationships/hyperlink" Target="https://pbs.twimg.com/profile_banners/967027984426242053/1541792822" TargetMode="External" /><Relationship Id="rId183" Type="http://schemas.openxmlformats.org/officeDocument/2006/relationships/hyperlink" Target="https://pbs.twimg.com/profile_banners/2375449098/1521843278" TargetMode="External" /><Relationship Id="rId184" Type="http://schemas.openxmlformats.org/officeDocument/2006/relationships/hyperlink" Target="https://pbs.twimg.com/profile_banners/43406817/1527967498" TargetMode="External" /><Relationship Id="rId185" Type="http://schemas.openxmlformats.org/officeDocument/2006/relationships/hyperlink" Target="https://pbs.twimg.com/profile_banners/3080480094/1540303944" TargetMode="External" /><Relationship Id="rId186" Type="http://schemas.openxmlformats.org/officeDocument/2006/relationships/hyperlink" Target="https://pbs.twimg.com/profile_banners/2309276780/1532674240" TargetMode="External" /><Relationship Id="rId187" Type="http://schemas.openxmlformats.org/officeDocument/2006/relationships/hyperlink" Target="https://pbs.twimg.com/profile_banners/16208330/1543198484" TargetMode="External" /><Relationship Id="rId188" Type="http://schemas.openxmlformats.org/officeDocument/2006/relationships/hyperlink" Target="https://pbs.twimg.com/profile_banners/41116847/1547096104" TargetMode="External" /><Relationship Id="rId189" Type="http://schemas.openxmlformats.org/officeDocument/2006/relationships/hyperlink" Target="https://pbs.twimg.com/profile_banners/723608486593073155/1461360611" TargetMode="External" /><Relationship Id="rId190" Type="http://schemas.openxmlformats.org/officeDocument/2006/relationships/hyperlink" Target="https://pbs.twimg.com/profile_banners/18120905/1354662306" TargetMode="External" /><Relationship Id="rId191" Type="http://schemas.openxmlformats.org/officeDocument/2006/relationships/hyperlink" Target="https://pbs.twimg.com/profile_banners/2155154090/1495045367" TargetMode="External" /><Relationship Id="rId192" Type="http://schemas.openxmlformats.org/officeDocument/2006/relationships/hyperlink" Target="https://pbs.twimg.com/profile_banners/96925696/1520239751" TargetMode="External" /><Relationship Id="rId193" Type="http://schemas.openxmlformats.org/officeDocument/2006/relationships/hyperlink" Target="https://pbs.twimg.com/profile_banners/17337960/1359256106" TargetMode="External" /><Relationship Id="rId194" Type="http://schemas.openxmlformats.org/officeDocument/2006/relationships/hyperlink" Target="https://pbs.twimg.com/profile_banners/1344680761/1453073970" TargetMode="External" /><Relationship Id="rId195" Type="http://schemas.openxmlformats.org/officeDocument/2006/relationships/hyperlink" Target="https://pbs.twimg.com/profile_banners/25433310/1471192056" TargetMode="External" /><Relationship Id="rId196" Type="http://schemas.openxmlformats.org/officeDocument/2006/relationships/hyperlink" Target="https://pbs.twimg.com/profile_banners/16001827/1548251403" TargetMode="External" /><Relationship Id="rId197" Type="http://schemas.openxmlformats.org/officeDocument/2006/relationships/hyperlink" Target="https://pbs.twimg.com/profile_banners/8475532/1518536281" TargetMode="External" /><Relationship Id="rId198" Type="http://schemas.openxmlformats.org/officeDocument/2006/relationships/hyperlink" Target="https://pbs.twimg.com/profile_banners/17782240/1514994861" TargetMode="External" /><Relationship Id="rId199" Type="http://schemas.openxmlformats.org/officeDocument/2006/relationships/hyperlink" Target="https://pbs.twimg.com/profile_banners/2165744400/1532105417" TargetMode="External" /><Relationship Id="rId200" Type="http://schemas.openxmlformats.org/officeDocument/2006/relationships/hyperlink" Target="https://pbs.twimg.com/profile_banners/19781646/1548174433" TargetMode="External" /><Relationship Id="rId201" Type="http://schemas.openxmlformats.org/officeDocument/2006/relationships/hyperlink" Target="https://pbs.twimg.com/profile_banners/20546557/1512491940" TargetMode="External" /><Relationship Id="rId202" Type="http://schemas.openxmlformats.org/officeDocument/2006/relationships/hyperlink" Target="https://pbs.twimg.com/profile_banners/2250650376/1444227204" TargetMode="External" /><Relationship Id="rId203" Type="http://schemas.openxmlformats.org/officeDocument/2006/relationships/hyperlink" Target="https://pbs.twimg.com/profile_banners/134954244/1546829736" TargetMode="External" /><Relationship Id="rId204" Type="http://schemas.openxmlformats.org/officeDocument/2006/relationships/hyperlink" Target="https://pbs.twimg.com/profile_banners/2862347706/1413718452" TargetMode="External" /><Relationship Id="rId205" Type="http://schemas.openxmlformats.org/officeDocument/2006/relationships/hyperlink" Target="https://pbs.twimg.com/profile_banners/896406708/1497902693" TargetMode="External" /><Relationship Id="rId206" Type="http://schemas.openxmlformats.org/officeDocument/2006/relationships/hyperlink" Target="https://pbs.twimg.com/profile_banners/29491891/1487720704" TargetMode="External" /><Relationship Id="rId207" Type="http://schemas.openxmlformats.org/officeDocument/2006/relationships/hyperlink" Target="https://pbs.twimg.com/profile_banners/19882995/1523545270" TargetMode="External" /><Relationship Id="rId208" Type="http://schemas.openxmlformats.org/officeDocument/2006/relationships/hyperlink" Target="https://pbs.twimg.com/profile_banners/382748292/1547832694" TargetMode="External" /><Relationship Id="rId209" Type="http://schemas.openxmlformats.org/officeDocument/2006/relationships/hyperlink" Target="https://pbs.twimg.com/profile_banners/1015779582648180737/1546752541" TargetMode="External" /><Relationship Id="rId210" Type="http://schemas.openxmlformats.org/officeDocument/2006/relationships/hyperlink" Target="https://pbs.twimg.com/profile_banners/1076103633329143809/1545433778" TargetMode="External" /><Relationship Id="rId211" Type="http://schemas.openxmlformats.org/officeDocument/2006/relationships/hyperlink" Target="https://pbs.twimg.com/profile_banners/3054271339/1521477093" TargetMode="External" /><Relationship Id="rId212" Type="http://schemas.openxmlformats.org/officeDocument/2006/relationships/hyperlink" Target="https://pbs.twimg.com/profile_banners/22083910/1537899810" TargetMode="External" /><Relationship Id="rId213" Type="http://schemas.openxmlformats.org/officeDocument/2006/relationships/hyperlink" Target="https://pbs.twimg.com/profile_banners/22788791/1436820492" TargetMode="External" /><Relationship Id="rId214" Type="http://schemas.openxmlformats.org/officeDocument/2006/relationships/hyperlink" Target="http://abs.twimg.com/images/themes/theme17/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pbs.twimg.com/profile_background_images/70541643/Twitter.jp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6/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3/bg.gif" TargetMode="External" /><Relationship Id="rId223" Type="http://schemas.openxmlformats.org/officeDocument/2006/relationships/hyperlink" Target="http://abs.twimg.com/images/themes/theme16/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4/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3/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5/bg.png" TargetMode="External" /><Relationship Id="rId255" Type="http://schemas.openxmlformats.org/officeDocument/2006/relationships/hyperlink" Target="http://abs.twimg.com/images/themes/theme5/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3/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9/bg.gif" TargetMode="External" /><Relationship Id="rId261" Type="http://schemas.openxmlformats.org/officeDocument/2006/relationships/hyperlink" Target="http://abs.twimg.com/images/themes/theme18/bg.gif" TargetMode="External" /><Relationship Id="rId262" Type="http://schemas.openxmlformats.org/officeDocument/2006/relationships/hyperlink" Target="http://abs.twimg.com/images/themes/theme2/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5/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2/bg.gif" TargetMode="External" /><Relationship Id="rId273" Type="http://schemas.openxmlformats.org/officeDocument/2006/relationships/hyperlink" Target="http://abs.twimg.com/images/themes/theme15/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9/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5/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6/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3/bg.gif" TargetMode="External" /><Relationship Id="rId290" Type="http://schemas.openxmlformats.org/officeDocument/2006/relationships/hyperlink" Target="http://abs.twimg.com/images/themes/theme15/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8/bg.gif" TargetMode="External" /><Relationship Id="rId294" Type="http://schemas.openxmlformats.org/officeDocument/2006/relationships/hyperlink" Target="http://abs.twimg.com/images/themes/theme2/bg.gif"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8/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6/bg.gif" TargetMode="External" /><Relationship Id="rId307" Type="http://schemas.openxmlformats.org/officeDocument/2006/relationships/hyperlink" Target="http://abs.twimg.com/images/themes/theme10/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6/bg.gif" TargetMode="External" /><Relationship Id="rId315" Type="http://schemas.openxmlformats.org/officeDocument/2006/relationships/hyperlink" Target="http://abs.twimg.com/images/themes/theme6/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4/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4/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7/bg.gif" TargetMode="External" /><Relationship Id="rId324" Type="http://schemas.openxmlformats.org/officeDocument/2006/relationships/hyperlink" Target="http://abs.twimg.com/images/themes/theme5/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6/bg.gif"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pbs.twimg.com/profile_images/1096599774432759809/pUluK2dx_normal.jpg" TargetMode="External" /><Relationship Id="rId331" Type="http://schemas.openxmlformats.org/officeDocument/2006/relationships/hyperlink" Target="http://pbs.twimg.com/profile_images/1033426528904904705/kyBpF2TS_normal.jpg" TargetMode="External" /><Relationship Id="rId332" Type="http://schemas.openxmlformats.org/officeDocument/2006/relationships/hyperlink" Target="http://pbs.twimg.com/profile_images/644337895164219392/u-_fRFTv_normal.jpg" TargetMode="External" /><Relationship Id="rId333" Type="http://schemas.openxmlformats.org/officeDocument/2006/relationships/hyperlink" Target="http://pbs.twimg.com/profile_images/3376664713/1298e7c833bddbfd96fffd4ed1faef69_normal.jpeg" TargetMode="External" /><Relationship Id="rId334" Type="http://schemas.openxmlformats.org/officeDocument/2006/relationships/hyperlink" Target="http://pbs.twimg.com/profile_images/400542132/eaglepridelogo_normal.png" TargetMode="External" /><Relationship Id="rId335" Type="http://schemas.openxmlformats.org/officeDocument/2006/relationships/hyperlink" Target="http://pbs.twimg.com/profile_images/735276966778114050/2K96Uraz_normal.jpg" TargetMode="External" /><Relationship Id="rId336" Type="http://schemas.openxmlformats.org/officeDocument/2006/relationships/hyperlink" Target="http://pbs.twimg.com/profile_images/959223190902923264/yJGznYd4_normal.jpg" TargetMode="External" /><Relationship Id="rId337" Type="http://schemas.openxmlformats.org/officeDocument/2006/relationships/hyperlink" Target="http://pbs.twimg.com/profile_images/1093607955130445832/uiv6Fv3h_normal.jpg" TargetMode="External" /><Relationship Id="rId338" Type="http://schemas.openxmlformats.org/officeDocument/2006/relationships/hyperlink" Target="http://pbs.twimg.com/profile_images/1035150881900118017/W78gCsu__normal.jpg" TargetMode="External" /><Relationship Id="rId339" Type="http://schemas.openxmlformats.org/officeDocument/2006/relationships/hyperlink" Target="http://pbs.twimg.com/profile_images/378800000261417870/915f019e9855b9fe3117b43da834fdbd_normal.jpeg" TargetMode="External" /><Relationship Id="rId340" Type="http://schemas.openxmlformats.org/officeDocument/2006/relationships/hyperlink" Target="http://pbs.twimg.com/profile_images/975608045865709568/tqBW-Z1f_normal.jpg" TargetMode="External" /><Relationship Id="rId341" Type="http://schemas.openxmlformats.org/officeDocument/2006/relationships/hyperlink" Target="http://pbs.twimg.com/profile_images/1077929305148141568/_TLj1OjU_normal.jpg" TargetMode="External" /><Relationship Id="rId342" Type="http://schemas.openxmlformats.org/officeDocument/2006/relationships/hyperlink" Target="http://pbs.twimg.com/profile_images/1050425912523726849/Vm1ls0kE_normal.jpg" TargetMode="External" /><Relationship Id="rId343" Type="http://schemas.openxmlformats.org/officeDocument/2006/relationships/hyperlink" Target="http://pbs.twimg.com/profile_images/955744293989244928/wFDDvPMb_normal.jpg" TargetMode="External" /><Relationship Id="rId344" Type="http://schemas.openxmlformats.org/officeDocument/2006/relationships/hyperlink" Target="http://pbs.twimg.com/profile_images/3699910274/4994426b69ffb7c21ef9d9f6ab02ad61_normal.jpeg" TargetMode="External" /><Relationship Id="rId345" Type="http://schemas.openxmlformats.org/officeDocument/2006/relationships/hyperlink" Target="http://pbs.twimg.com/profile_images/877964938609913857/I3HBCIYA_normal.jpg" TargetMode="External" /><Relationship Id="rId346" Type="http://schemas.openxmlformats.org/officeDocument/2006/relationships/hyperlink" Target="http://pbs.twimg.com/profile_images/106340869/Crown_normal.png" TargetMode="External" /><Relationship Id="rId347" Type="http://schemas.openxmlformats.org/officeDocument/2006/relationships/hyperlink" Target="http://pbs.twimg.com/profile_images/594596677962616832/BQyPFJ7I_normal.png" TargetMode="External" /><Relationship Id="rId348" Type="http://schemas.openxmlformats.org/officeDocument/2006/relationships/hyperlink" Target="http://pbs.twimg.com/profile_images/631867254401994752/5C99ApqG_normal.jpg" TargetMode="External" /><Relationship Id="rId349" Type="http://schemas.openxmlformats.org/officeDocument/2006/relationships/hyperlink" Target="http://pbs.twimg.com/profile_images/1040068053827051520/QXT7tcGS_normal.jpg" TargetMode="External" /><Relationship Id="rId350" Type="http://schemas.openxmlformats.org/officeDocument/2006/relationships/hyperlink" Target="http://pbs.twimg.com/profile_images/1046806228503027713/r6pr9Lk2_normal.jpg" TargetMode="External" /><Relationship Id="rId351" Type="http://schemas.openxmlformats.org/officeDocument/2006/relationships/hyperlink" Target="http://pbs.twimg.com/profile_images/965108280501653505/9noXVmos_normal.jpg" TargetMode="External" /><Relationship Id="rId352" Type="http://schemas.openxmlformats.org/officeDocument/2006/relationships/hyperlink" Target="http://pbs.twimg.com/profile_images/950567403301294081/Ka6g_aaE_normal.jpg" TargetMode="External" /><Relationship Id="rId353" Type="http://schemas.openxmlformats.org/officeDocument/2006/relationships/hyperlink" Target="http://pbs.twimg.com/profile_images/1085533765231931392/xF2l2dbA_normal.jpg" TargetMode="External" /><Relationship Id="rId354" Type="http://schemas.openxmlformats.org/officeDocument/2006/relationships/hyperlink" Target="http://pbs.twimg.com/profile_images/977708453551640576/WBsC4Ht8_normal.jpg" TargetMode="External" /><Relationship Id="rId355" Type="http://schemas.openxmlformats.org/officeDocument/2006/relationships/hyperlink" Target="http://pbs.twimg.com/profile_images/1080659131546198021/xLkulcsd_normal.jpg" TargetMode="External" /><Relationship Id="rId356" Type="http://schemas.openxmlformats.org/officeDocument/2006/relationships/hyperlink" Target="http://pbs.twimg.com/profile_images/964339839427637248/tFg3vxsD_normal.jpg" TargetMode="External" /><Relationship Id="rId357" Type="http://schemas.openxmlformats.org/officeDocument/2006/relationships/hyperlink" Target="http://pbs.twimg.com/profile_images/864689222606827520/PcciaSFZ_normal.jpg" TargetMode="External" /><Relationship Id="rId358" Type="http://schemas.openxmlformats.org/officeDocument/2006/relationships/hyperlink" Target="http://pbs.twimg.com/profile_images/921161036358701057/WUH2LJ9k_normal.jpg" TargetMode="External" /><Relationship Id="rId359" Type="http://schemas.openxmlformats.org/officeDocument/2006/relationships/hyperlink" Target="http://pbs.twimg.com/profile_images/722136487878242304/nPb0iZer_normal.jpg" TargetMode="External" /><Relationship Id="rId360" Type="http://schemas.openxmlformats.org/officeDocument/2006/relationships/hyperlink" Target="http://pbs.twimg.com/profile_images/700329653681184768/kNFp7gfR_normal.jpg" TargetMode="External" /><Relationship Id="rId361" Type="http://schemas.openxmlformats.org/officeDocument/2006/relationships/hyperlink" Target="http://pbs.twimg.com/profile_images/938037947424788481/p77wMXLa_normal.jpg" TargetMode="External" /><Relationship Id="rId362" Type="http://schemas.openxmlformats.org/officeDocument/2006/relationships/hyperlink" Target="http://pbs.twimg.com/profile_images/771076478587068416/qXJ0jHK2_normal.jpg" TargetMode="External" /><Relationship Id="rId363" Type="http://schemas.openxmlformats.org/officeDocument/2006/relationships/hyperlink" Target="http://pbs.twimg.com/profile_images/278655338/BECON-TV-square-web_normal.jpg" TargetMode="External" /><Relationship Id="rId364" Type="http://schemas.openxmlformats.org/officeDocument/2006/relationships/hyperlink" Target="http://pbs.twimg.com/profile_images/616242583241682944/PMgn-PGA_normal.jpg" TargetMode="External" /><Relationship Id="rId365" Type="http://schemas.openxmlformats.org/officeDocument/2006/relationships/hyperlink" Target="http://pbs.twimg.com/profile_images/1091497694483369989/okbifPrW_normal.jpg" TargetMode="External" /><Relationship Id="rId366" Type="http://schemas.openxmlformats.org/officeDocument/2006/relationships/hyperlink" Target="http://pbs.twimg.com/profile_images/1092983237167714304/j7b37NIF_normal.jpg" TargetMode="External" /><Relationship Id="rId367" Type="http://schemas.openxmlformats.org/officeDocument/2006/relationships/hyperlink" Target="http://pbs.twimg.com/profile_images/779718259738288128/6McL8UTk_normal.jpg" TargetMode="External" /><Relationship Id="rId368" Type="http://schemas.openxmlformats.org/officeDocument/2006/relationships/hyperlink" Target="http://pbs.twimg.com/profile_images/635813778437836800/wez7MAih_normal.jpg" TargetMode="External" /><Relationship Id="rId369" Type="http://schemas.openxmlformats.org/officeDocument/2006/relationships/hyperlink" Target="http://pbs.twimg.com/profile_images/817448369735942144/WBlUKthl_normal.jpg" TargetMode="External" /><Relationship Id="rId370" Type="http://schemas.openxmlformats.org/officeDocument/2006/relationships/hyperlink" Target="http://pbs.twimg.com/profile_images/950041760977309697/2A9fT8eQ_normal.jpg" TargetMode="External" /><Relationship Id="rId371" Type="http://schemas.openxmlformats.org/officeDocument/2006/relationships/hyperlink" Target="http://pbs.twimg.com/profile_images/1093261487907504141/-TOIL8wz_normal.jpg" TargetMode="External" /><Relationship Id="rId372" Type="http://schemas.openxmlformats.org/officeDocument/2006/relationships/hyperlink" Target="http://pbs.twimg.com/profile_images/1044249639447396352/WYwc7SQ9_normal.jpg" TargetMode="External" /><Relationship Id="rId373" Type="http://schemas.openxmlformats.org/officeDocument/2006/relationships/hyperlink" Target="http://pbs.twimg.com/profile_images/800032106831368192/9E7UzQIA_normal.jpg" TargetMode="External" /><Relationship Id="rId374" Type="http://schemas.openxmlformats.org/officeDocument/2006/relationships/hyperlink" Target="http://pbs.twimg.com/profile_images/1000212163171151872/KFeQpkEx_normal.jpg" TargetMode="External" /><Relationship Id="rId375" Type="http://schemas.openxmlformats.org/officeDocument/2006/relationships/hyperlink" Target="http://pbs.twimg.com/profile_images/1092803009325813771/HvCW0DXH_normal.jpg" TargetMode="External" /><Relationship Id="rId376" Type="http://schemas.openxmlformats.org/officeDocument/2006/relationships/hyperlink" Target="http://pbs.twimg.com/profile_images/551921299992236032/BeRvU8hZ_normal.jpeg" TargetMode="External" /><Relationship Id="rId377" Type="http://schemas.openxmlformats.org/officeDocument/2006/relationships/hyperlink" Target="http://pbs.twimg.com/profile_images/1081081825555107840/wHza8u6b_normal.jpg" TargetMode="External" /><Relationship Id="rId378" Type="http://schemas.openxmlformats.org/officeDocument/2006/relationships/hyperlink" Target="http://pbs.twimg.com/profile_images/1081747484253265920/TcCPq-Hl_normal.jpg" TargetMode="External" /><Relationship Id="rId379" Type="http://schemas.openxmlformats.org/officeDocument/2006/relationships/hyperlink" Target="http://pbs.twimg.com/profile_images/1003936288133865477/cPMhCjAT_normal.jpg" TargetMode="External" /><Relationship Id="rId380" Type="http://schemas.openxmlformats.org/officeDocument/2006/relationships/hyperlink" Target="http://pbs.twimg.com/profile_images/971171236821721089/O6ilUh2s_normal.jpg" TargetMode="External" /><Relationship Id="rId381" Type="http://schemas.openxmlformats.org/officeDocument/2006/relationships/hyperlink" Target="http://pbs.twimg.com/profile_images/1077951175734059009/oPiqObGt_normal.jpg" TargetMode="External" /><Relationship Id="rId382" Type="http://schemas.openxmlformats.org/officeDocument/2006/relationships/hyperlink" Target="http://pbs.twimg.com/profile_images/537347315590119425/qCRk2e7M_normal.jpeg" TargetMode="External" /><Relationship Id="rId383" Type="http://schemas.openxmlformats.org/officeDocument/2006/relationships/hyperlink" Target="http://pbs.twimg.com/profile_images/1024701390499786753/FsOeAoZx_normal.jpg" TargetMode="External" /><Relationship Id="rId384" Type="http://schemas.openxmlformats.org/officeDocument/2006/relationships/hyperlink" Target="http://pbs.twimg.com/profile_images/810232022492991489/yVA11aNH_normal.jpg" TargetMode="External" /><Relationship Id="rId385" Type="http://schemas.openxmlformats.org/officeDocument/2006/relationships/hyperlink" Target="http://pbs.twimg.com/profile_images/877288932899254275/1l1dABve_normal.jpg" TargetMode="External" /><Relationship Id="rId386" Type="http://schemas.openxmlformats.org/officeDocument/2006/relationships/hyperlink" Target="http://pbs.twimg.com/profile_images/1064634143034785792/Yuk1vI9e_normal.jpg" TargetMode="External" /><Relationship Id="rId387" Type="http://schemas.openxmlformats.org/officeDocument/2006/relationships/hyperlink" Target="http://pbs.twimg.com/profile_images/1006104551676575744/HSx9hkoT_normal.jpg" TargetMode="External" /><Relationship Id="rId388" Type="http://schemas.openxmlformats.org/officeDocument/2006/relationships/hyperlink" Target="http://pbs.twimg.com/profile_images/1017851387571363841/ZlvWQtSp_normal.jpg" TargetMode="External" /><Relationship Id="rId389" Type="http://schemas.openxmlformats.org/officeDocument/2006/relationships/hyperlink" Target="http://pbs.twimg.com/profile_images/1008686530175684609/9KUsCOYq_normal.jpg" TargetMode="External" /><Relationship Id="rId390" Type="http://schemas.openxmlformats.org/officeDocument/2006/relationships/hyperlink" Target="http://pbs.twimg.com/profile_images/857269168298754048/6bMgC0_K_normal.jpg" TargetMode="External" /><Relationship Id="rId391" Type="http://schemas.openxmlformats.org/officeDocument/2006/relationships/hyperlink" Target="http://pbs.twimg.com/profile_images/1061908487540744192/Peys3gmS_normal.jpg" TargetMode="External" /><Relationship Id="rId392" Type="http://schemas.openxmlformats.org/officeDocument/2006/relationships/hyperlink" Target="http://pbs.twimg.com/profile_images/1092627567113314304/BjzFLjt2_normal.jpg" TargetMode="External" /><Relationship Id="rId393" Type="http://schemas.openxmlformats.org/officeDocument/2006/relationships/hyperlink" Target="http://pbs.twimg.com/profile_images/969586883851440128/89OGpKS8_normal.jpg" TargetMode="External" /><Relationship Id="rId394" Type="http://schemas.openxmlformats.org/officeDocument/2006/relationships/hyperlink" Target="http://pbs.twimg.com/profile_images/778082330925641728/nsEGHCS3_normal.jpg" TargetMode="External" /><Relationship Id="rId395" Type="http://schemas.openxmlformats.org/officeDocument/2006/relationships/hyperlink" Target="http://pbs.twimg.com/profile_images/722199003845304320/s2zwEoao_normal.jpg" TargetMode="External" /><Relationship Id="rId396" Type="http://schemas.openxmlformats.org/officeDocument/2006/relationships/hyperlink" Target="http://pbs.twimg.com/profile_images/875459620298522629/oMudjbQO_normal.jpg" TargetMode="External" /><Relationship Id="rId397" Type="http://schemas.openxmlformats.org/officeDocument/2006/relationships/hyperlink" Target="http://pbs.twimg.com/profile_images/1085325778227785736/pILwK13z_normal.jpg" TargetMode="External" /><Relationship Id="rId398" Type="http://schemas.openxmlformats.org/officeDocument/2006/relationships/hyperlink" Target="http://pbs.twimg.com/profile_images/996423912530567168/Rhb0OL82_normal.jpg" TargetMode="External" /><Relationship Id="rId399" Type="http://schemas.openxmlformats.org/officeDocument/2006/relationships/hyperlink" Target="http://pbs.twimg.com/profile_images/1073311891303354368/zaX_Xf1G_normal.jpg" TargetMode="External" /><Relationship Id="rId400" Type="http://schemas.openxmlformats.org/officeDocument/2006/relationships/hyperlink" Target="http://pbs.twimg.com/profile_images/1039178242287169539/IkIrD0Yr_normal.jpg" TargetMode="External" /><Relationship Id="rId401" Type="http://schemas.openxmlformats.org/officeDocument/2006/relationships/hyperlink" Target="http://pbs.twimg.com/profile_images/1058685898496327680/KwAFVmfE_normal.jpg" TargetMode="External" /><Relationship Id="rId402" Type="http://schemas.openxmlformats.org/officeDocument/2006/relationships/hyperlink" Target="http://pbs.twimg.com/profile_images/1044304617012711424/KwjCO3Gn_normal.jpg" TargetMode="External" /><Relationship Id="rId403" Type="http://schemas.openxmlformats.org/officeDocument/2006/relationships/hyperlink" Target="http://pbs.twimg.com/profile_images/621392347536818176/dkI_Q4kL_normal.jpg" TargetMode="External" /><Relationship Id="rId404" Type="http://schemas.openxmlformats.org/officeDocument/2006/relationships/hyperlink" Target="http://pbs.twimg.com/profile_images/526926151067762688/uZpiRWUF_normal.jpeg" TargetMode="External" /><Relationship Id="rId405" Type="http://schemas.openxmlformats.org/officeDocument/2006/relationships/hyperlink" Target="http://pbs.twimg.com/profile_images/1079170174060613632/IlFHmcIB_normal.jpg" TargetMode="External" /><Relationship Id="rId406" Type="http://schemas.openxmlformats.org/officeDocument/2006/relationships/hyperlink" Target="http://pbs.twimg.com/profile_images/804827263/me_chimmney_cropped_normal.jpg" TargetMode="External" /><Relationship Id="rId407" Type="http://schemas.openxmlformats.org/officeDocument/2006/relationships/hyperlink" Target="http://pbs.twimg.com/profile_images/1029033525310357504/ymY5pkvJ_normal.jpg" TargetMode="External" /><Relationship Id="rId408" Type="http://schemas.openxmlformats.org/officeDocument/2006/relationships/hyperlink" Target="http://pbs.twimg.com/profile_images/847941504521838592/irSbXl2j_normal.jpg" TargetMode="External" /><Relationship Id="rId409" Type="http://schemas.openxmlformats.org/officeDocument/2006/relationships/hyperlink" Target="http://pbs.twimg.com/profile_images/793807936363433984/t1nwO0GG_normal.jpg" TargetMode="External" /><Relationship Id="rId410" Type="http://schemas.openxmlformats.org/officeDocument/2006/relationships/hyperlink" Target="http://pbs.twimg.com/profile_images/1095117344102379521/v_tcNUG8_normal.jpg" TargetMode="External" /><Relationship Id="rId411" Type="http://schemas.openxmlformats.org/officeDocument/2006/relationships/hyperlink" Target="http://pbs.twimg.com/profile_images/746035482795061248/lljDsF5f_normal.jpg" TargetMode="External" /><Relationship Id="rId412" Type="http://schemas.openxmlformats.org/officeDocument/2006/relationships/hyperlink" Target="http://pbs.twimg.com/profile_images/1093007241924423680/gA6kXOXu_normal.jpg" TargetMode="External" /><Relationship Id="rId413" Type="http://schemas.openxmlformats.org/officeDocument/2006/relationships/hyperlink" Target="http://pbs.twimg.com/profile_images/730477344763219968/8NEiVNwp_normal.jpg" TargetMode="External" /><Relationship Id="rId414" Type="http://schemas.openxmlformats.org/officeDocument/2006/relationships/hyperlink" Target="http://pbs.twimg.com/profile_images/1096285350232616960/6JvlzUQY_normal.jpg" TargetMode="External" /><Relationship Id="rId415" Type="http://schemas.openxmlformats.org/officeDocument/2006/relationships/hyperlink" Target="http://pbs.twimg.com/profile_images/1026671694457565184/_IbCJn2L_normal.jpg" TargetMode="External" /><Relationship Id="rId416" Type="http://schemas.openxmlformats.org/officeDocument/2006/relationships/hyperlink" Target="http://pbs.twimg.com/profile_images/987010854934794241/6BiDP0ja_normal.jpg" TargetMode="External" /><Relationship Id="rId417" Type="http://schemas.openxmlformats.org/officeDocument/2006/relationships/hyperlink" Target="http://pbs.twimg.com/profile_images/1094249463546298368/57fRWXuh_normal.jpg" TargetMode="External" /><Relationship Id="rId418" Type="http://schemas.openxmlformats.org/officeDocument/2006/relationships/hyperlink" Target="http://pbs.twimg.com/profile_images/1076120883184500738/Jx5M2ARh_normal.jpg" TargetMode="External" /><Relationship Id="rId419" Type="http://schemas.openxmlformats.org/officeDocument/2006/relationships/hyperlink" Target="http://pbs.twimg.com/profile_images/1002640540867923968/s0mgbKuB_normal.jpg" TargetMode="External" /><Relationship Id="rId420" Type="http://schemas.openxmlformats.org/officeDocument/2006/relationships/hyperlink" Target="http://pbs.twimg.com/profile_images/927948655595872263/kgjZTSCy_normal.jpg" TargetMode="External" /><Relationship Id="rId421" Type="http://schemas.openxmlformats.org/officeDocument/2006/relationships/hyperlink" Target="http://pbs.twimg.com/profile_images/689525281359470592/1QtoZ3AM_normal.png" TargetMode="External" /><Relationship Id="rId422" Type="http://schemas.openxmlformats.org/officeDocument/2006/relationships/hyperlink" Target="http://pbs.twimg.com/profile_images/885199652924014592/rliIyFHJ_normal.jpg" TargetMode="External" /><Relationship Id="rId423" Type="http://schemas.openxmlformats.org/officeDocument/2006/relationships/hyperlink" Target="http://pbs.twimg.com/profile_images/1065251761034682368/HjiKEt_M_normal.jpg" TargetMode="External" /><Relationship Id="rId424" Type="http://schemas.openxmlformats.org/officeDocument/2006/relationships/hyperlink" Target="http://pbs.twimg.com/profile_images/917868127744086017/A4raLcFD_normal.jpg" TargetMode="External" /><Relationship Id="rId425" Type="http://schemas.openxmlformats.org/officeDocument/2006/relationships/hyperlink" Target="http://pbs.twimg.com/profile_images/1033207445664006145/ZonuNjTw_normal.jpg" TargetMode="External" /><Relationship Id="rId426" Type="http://schemas.openxmlformats.org/officeDocument/2006/relationships/hyperlink" Target="http://pbs.twimg.com/profile_images/500058442225053698/FpRBWn5o_normal.jpeg" TargetMode="External" /><Relationship Id="rId427" Type="http://schemas.openxmlformats.org/officeDocument/2006/relationships/hyperlink" Target="http://pbs.twimg.com/profile_images/1055201639072702464/48M5UMRD_normal.jpg" TargetMode="External" /><Relationship Id="rId428" Type="http://schemas.openxmlformats.org/officeDocument/2006/relationships/hyperlink" Target="http://pbs.twimg.com/profile_images/923274881197895680/AbHcStkl_normal.jpg" TargetMode="External" /><Relationship Id="rId429" Type="http://schemas.openxmlformats.org/officeDocument/2006/relationships/hyperlink" Target="http://pbs.twimg.com/profile_images/1013539752430198786/2yO-fMCv_normal.jpg" TargetMode="External" /><Relationship Id="rId430" Type="http://schemas.openxmlformats.org/officeDocument/2006/relationships/hyperlink" Target="http://pbs.twimg.com/profile_images/1076850471992680448/r8SPZMvk_normal.jpg" TargetMode="External" /><Relationship Id="rId431" Type="http://schemas.openxmlformats.org/officeDocument/2006/relationships/hyperlink" Target="http://pbs.twimg.com/profile_images/2586954805/z6xp8yt4fza2g6jahuxu_normal.png" TargetMode="External" /><Relationship Id="rId432" Type="http://schemas.openxmlformats.org/officeDocument/2006/relationships/hyperlink" Target="http://pbs.twimg.com/profile_images/794178450084896769/75rKrLjy_normal.jpg" TargetMode="External" /><Relationship Id="rId433" Type="http://schemas.openxmlformats.org/officeDocument/2006/relationships/hyperlink" Target="http://pbs.twimg.com/profile_images/1096437768614498304/yCWUXYj3_normal.png" TargetMode="External" /><Relationship Id="rId434" Type="http://schemas.openxmlformats.org/officeDocument/2006/relationships/hyperlink" Target="http://pbs.twimg.com/profile_images/783703832400371712/2F6Zbsqj_normal.jpg" TargetMode="External" /><Relationship Id="rId435" Type="http://schemas.openxmlformats.org/officeDocument/2006/relationships/hyperlink" Target="http://pbs.twimg.com/profile_images/1050105832673828865/ahs8CLUv_normal.jpg" TargetMode="External" /><Relationship Id="rId436" Type="http://schemas.openxmlformats.org/officeDocument/2006/relationships/hyperlink" Target="http://pbs.twimg.com/profile_images/1022735998852194304/O3AefW02_normal.jpg" TargetMode="External" /><Relationship Id="rId437" Type="http://schemas.openxmlformats.org/officeDocument/2006/relationships/hyperlink" Target="http://pbs.twimg.com/profile_images/795716767951818753/wFObGttt_normal.jpg" TargetMode="External" /><Relationship Id="rId438" Type="http://schemas.openxmlformats.org/officeDocument/2006/relationships/hyperlink" Target="http://pbs.twimg.com/profile_images/886922056255893504/8C_gQWZD_normal.jpg" TargetMode="External" /><Relationship Id="rId439" Type="http://schemas.openxmlformats.org/officeDocument/2006/relationships/hyperlink" Target="http://pbs.twimg.com/profile_images/1022376747428237314/ZT5Nmf5v_normal.jpg" TargetMode="External" /><Relationship Id="rId440" Type="http://schemas.openxmlformats.org/officeDocument/2006/relationships/hyperlink" Target="http://pbs.twimg.com/profile_images/1003799592171909120/tEEiyU8q_normal.jpg" TargetMode="External" /><Relationship Id="rId441" Type="http://schemas.openxmlformats.org/officeDocument/2006/relationships/hyperlink" Target="http://pbs.twimg.com/profile_images/378800000646769653/abeb7717971b0808d2ff5ae620ddb252_normal.jpeg" TargetMode="External" /><Relationship Id="rId442" Type="http://schemas.openxmlformats.org/officeDocument/2006/relationships/hyperlink" Target="http://pbs.twimg.com/profile_images/1024666392329641984/q0ts6eOx_normal.jpg" TargetMode="External" /><Relationship Id="rId443" Type="http://schemas.openxmlformats.org/officeDocument/2006/relationships/hyperlink" Target="http://pbs.twimg.com/profile_images/841115980227043329/Vtc0dd9i_normal.jpg" TargetMode="External" /><Relationship Id="rId444" Type="http://schemas.openxmlformats.org/officeDocument/2006/relationships/hyperlink" Target="http://pbs.twimg.com/profile_images/477508869719998465/IooFx9GN_normal.jpeg" TargetMode="External" /><Relationship Id="rId445" Type="http://schemas.openxmlformats.org/officeDocument/2006/relationships/hyperlink" Target="http://pbs.twimg.com/profile_images/688868939233890304/4dWpPJMI_normal.jpg" TargetMode="External" /><Relationship Id="rId446" Type="http://schemas.openxmlformats.org/officeDocument/2006/relationships/hyperlink" Target="http://pbs.twimg.com/profile_images/857591978388844547/NkjyPRy__normal.jpg" TargetMode="External" /><Relationship Id="rId447" Type="http://schemas.openxmlformats.org/officeDocument/2006/relationships/hyperlink" Target="http://pbs.twimg.com/profile_images/966315049454202880/vviPFDNU_normal.jpg" TargetMode="External" /><Relationship Id="rId448" Type="http://schemas.openxmlformats.org/officeDocument/2006/relationships/hyperlink" Target="http://pbs.twimg.com/profile_images/918689389705707521/QPSB6dWZ_normal.jpg" TargetMode="External" /><Relationship Id="rId449" Type="http://schemas.openxmlformats.org/officeDocument/2006/relationships/hyperlink" Target="http://pbs.twimg.com/profile_images/743809527028416513/6hsQOw77_normal.jpg" TargetMode="External" /><Relationship Id="rId450" Type="http://schemas.openxmlformats.org/officeDocument/2006/relationships/hyperlink" Target="http://pbs.twimg.com/profile_images/1065773049658597377/B-TbC_XO_normal.jpg" TargetMode="External" /><Relationship Id="rId451" Type="http://schemas.openxmlformats.org/officeDocument/2006/relationships/hyperlink" Target="http://pbs.twimg.com/profile_images/1004007000395657216/OaBFt0OB_normal.jpg" TargetMode="External" /><Relationship Id="rId452" Type="http://schemas.openxmlformats.org/officeDocument/2006/relationships/hyperlink" Target="http://pbs.twimg.com/profile_images/877309047984209920/MJlcHVk3_normal.jpg" TargetMode="External" /><Relationship Id="rId453" Type="http://schemas.openxmlformats.org/officeDocument/2006/relationships/hyperlink" Target="http://pbs.twimg.com/profile_images/747844681288003584/TIySK0P0_normal.jpg" TargetMode="External" /><Relationship Id="rId454" Type="http://schemas.openxmlformats.org/officeDocument/2006/relationships/hyperlink" Target="http://pbs.twimg.com/profile_images/1082357814494969862/A_G_Ym56_normal.jpg" TargetMode="External" /><Relationship Id="rId455" Type="http://schemas.openxmlformats.org/officeDocument/2006/relationships/hyperlink" Target="http://pbs.twimg.com/profile_images/523428371129065472/P2afuxgq_normal.jpeg" TargetMode="External" /><Relationship Id="rId456" Type="http://schemas.openxmlformats.org/officeDocument/2006/relationships/hyperlink" Target="http://pbs.twimg.com/profile_images/999422563846508544/sFRSB6sC_normal.jpg" TargetMode="External" /><Relationship Id="rId457" Type="http://schemas.openxmlformats.org/officeDocument/2006/relationships/hyperlink" Target="http://pbs.twimg.com/profile_images/3654808289/5b5a4dc8beff9aec250f14d4fd123a2a_normal.jpeg" TargetMode="External" /><Relationship Id="rId458" Type="http://schemas.openxmlformats.org/officeDocument/2006/relationships/hyperlink" Target="http://pbs.twimg.com/profile_images/984445132308140032/DEHEiFyo_normal.jpg" TargetMode="External" /><Relationship Id="rId459" Type="http://schemas.openxmlformats.org/officeDocument/2006/relationships/hyperlink" Target="http://pbs.twimg.com/profile_images/611736222/larrysized_normal.jpg" TargetMode="External" /><Relationship Id="rId460" Type="http://schemas.openxmlformats.org/officeDocument/2006/relationships/hyperlink" Target="http://pbs.twimg.com/profile_images/1075130206216749058/Ned6H1sW_normal.jpg" TargetMode="External" /><Relationship Id="rId461" Type="http://schemas.openxmlformats.org/officeDocument/2006/relationships/hyperlink" Target="http://pbs.twimg.com/profile_images/1015779972437270528/_a3FqW8T_normal.jpg" TargetMode="External" /><Relationship Id="rId462" Type="http://schemas.openxmlformats.org/officeDocument/2006/relationships/hyperlink" Target="http://pbs.twimg.com/profile_images/1085203973357871105/1YS_7xYO_normal.jpg" TargetMode="External" /><Relationship Id="rId463" Type="http://schemas.openxmlformats.org/officeDocument/2006/relationships/hyperlink" Target="http://pbs.twimg.com/profile_images/974459616833785857/mPqw21k9_normal.jpg" TargetMode="External" /><Relationship Id="rId464" Type="http://schemas.openxmlformats.org/officeDocument/2006/relationships/hyperlink" Target="http://pbs.twimg.com/profile_images/920702815923716097/u68WCDrL_normal.jpg" TargetMode="External" /><Relationship Id="rId465" Type="http://schemas.openxmlformats.org/officeDocument/2006/relationships/hyperlink" Target="http://pbs.twimg.com/profile_images/785574933715902465/v_99ObqC_normal.jpg" TargetMode="External" /><Relationship Id="rId466" Type="http://schemas.openxmlformats.org/officeDocument/2006/relationships/hyperlink" Target="https://twitter.com/mrs_lerner" TargetMode="External" /><Relationship Id="rId467" Type="http://schemas.openxmlformats.org/officeDocument/2006/relationships/hyperlink" Target="https://twitter.com/zoegordyyy" TargetMode="External" /><Relationship Id="rId468" Type="http://schemas.openxmlformats.org/officeDocument/2006/relationships/hyperlink" Target="https://twitter.com/eagleeyemsd" TargetMode="External" /><Relationship Id="rId469" Type="http://schemas.openxmlformats.org/officeDocument/2006/relationships/hyperlink" Target="https://twitter.com/jodybeckdc" TargetMode="External" /><Relationship Id="rId470" Type="http://schemas.openxmlformats.org/officeDocument/2006/relationships/hyperlink" Target="https://twitter.com/douglashigh" TargetMode="External" /><Relationship Id="rId471" Type="http://schemas.openxmlformats.org/officeDocument/2006/relationships/hyperlink" Target="https://twitter.com/m_falkowski" TargetMode="External" /><Relationship Id="rId472" Type="http://schemas.openxmlformats.org/officeDocument/2006/relationships/hyperlink" Target="https://twitter.com/nspa" TargetMode="External" /><Relationship Id="rId473" Type="http://schemas.openxmlformats.org/officeDocument/2006/relationships/hyperlink" Target="https://twitter.com/hd_johnathan" TargetMode="External" /><Relationship Id="rId474" Type="http://schemas.openxmlformats.org/officeDocument/2006/relationships/hyperlink" Target="https://twitter.com/6353miramar" TargetMode="External" /><Relationship Id="rId475" Type="http://schemas.openxmlformats.org/officeDocument/2006/relationships/hyperlink" Target="https://twitter.com/amcthd" TargetMode="External" /><Relationship Id="rId476" Type="http://schemas.openxmlformats.org/officeDocument/2006/relationships/hyperlink" Target="https://twitter.com/chris_fraga_hd" TargetMode="External" /><Relationship Id="rId477" Type="http://schemas.openxmlformats.org/officeDocument/2006/relationships/hyperlink" Target="https://twitter.com/teamdepot" TargetMode="External" /><Relationship Id="rId478" Type="http://schemas.openxmlformats.org/officeDocument/2006/relationships/hyperlink" Target="https://twitter.com/aerieyearbook" TargetMode="External" /><Relationship Id="rId479" Type="http://schemas.openxmlformats.org/officeDocument/2006/relationships/hyperlink" Target="https://twitter.com/wynn_syclebill" TargetMode="External" /><Relationship Id="rId480" Type="http://schemas.openxmlformats.org/officeDocument/2006/relationships/hyperlink" Target="https://twitter.com/marybtinker" TargetMode="External" /><Relationship Id="rId481" Type="http://schemas.openxmlformats.org/officeDocument/2006/relationships/hyperlink" Target="https://twitter.com/djnf" TargetMode="External" /><Relationship Id="rId482" Type="http://schemas.openxmlformats.org/officeDocument/2006/relationships/hyperlink" Target="https://twitter.com/cspa" TargetMode="External" /><Relationship Id="rId483" Type="http://schemas.openxmlformats.org/officeDocument/2006/relationships/hyperlink" Target="https://twitter.com/maschoolpress" TargetMode="External" /><Relationship Id="rId484" Type="http://schemas.openxmlformats.org/officeDocument/2006/relationships/hyperlink" Target="https://twitter.com/mahibrihim" TargetMode="External" /><Relationship Id="rId485" Type="http://schemas.openxmlformats.org/officeDocument/2006/relationships/hyperlink" Target="https://twitter.com/vfretty" TargetMode="External" /><Relationship Id="rId486" Type="http://schemas.openxmlformats.org/officeDocument/2006/relationships/hyperlink" Target="https://twitter.com/brandonabzug" TargetMode="External" /><Relationship Id="rId487" Type="http://schemas.openxmlformats.org/officeDocument/2006/relationships/hyperlink" Target="https://twitter.com/madieleall" TargetMode="External" /><Relationship Id="rId488" Type="http://schemas.openxmlformats.org/officeDocument/2006/relationships/hyperlink" Target="https://twitter.com/heather__hart" TargetMode="External" /><Relationship Id="rId489" Type="http://schemas.openxmlformats.org/officeDocument/2006/relationships/hyperlink" Target="https://twitter.com/nikta04" TargetMode="External" /><Relationship Id="rId490" Type="http://schemas.openxmlformats.org/officeDocument/2006/relationships/hyperlink" Target="https://twitter.com/jesseguttenberg" TargetMode="External" /><Relationship Id="rId491" Type="http://schemas.openxmlformats.org/officeDocument/2006/relationships/hyperlink" Target="https://twitter.com/rainvalladares" TargetMode="External" /><Relationship Id="rId492" Type="http://schemas.openxmlformats.org/officeDocument/2006/relationships/hyperlink" Target="https://twitter.com/tvinstructor" TargetMode="External" /><Relationship Id="rId493" Type="http://schemas.openxmlformats.org/officeDocument/2006/relationships/hyperlink" Target="https://twitter.com/parklandtalk" TargetMode="External" /><Relationship Id="rId494" Type="http://schemas.openxmlformats.org/officeDocument/2006/relationships/hyperlink" Target="https://twitter.com/msdclassof2021" TargetMode="External" /><Relationship Id="rId495" Type="http://schemas.openxmlformats.org/officeDocument/2006/relationships/hyperlink" Target="https://twitter.com/msd_classof2018" TargetMode="External" /><Relationship Id="rId496" Type="http://schemas.openxmlformats.org/officeDocument/2006/relationships/hyperlink" Target="https://twitter.com/msdclassof2019" TargetMode="External" /><Relationship Id="rId497" Type="http://schemas.openxmlformats.org/officeDocument/2006/relationships/hyperlink" Target="https://twitter.com/principalmsd" TargetMode="External" /><Relationship Id="rId498" Type="http://schemas.openxmlformats.org/officeDocument/2006/relationships/hyperlink" Target="https://twitter.com/wmsdtv" TargetMode="External" /><Relationship Id="rId499" Type="http://schemas.openxmlformats.org/officeDocument/2006/relationships/hyperlink" Target="https://twitter.com/becontv" TargetMode="External" /><Relationship Id="rId500" Type="http://schemas.openxmlformats.org/officeDocument/2006/relationships/hyperlink" Target="https://twitter.com/dbhspathfinder" TargetMode="External" /><Relationship Id="rId501" Type="http://schemas.openxmlformats.org/officeDocument/2006/relationships/hyperlink" Target="https://twitter.com/davidhogg111" TargetMode="External" /><Relationship Id="rId502" Type="http://schemas.openxmlformats.org/officeDocument/2006/relationships/hyperlink" Target="https://twitter.com/curtisnewtin9" TargetMode="External" /><Relationship Id="rId503" Type="http://schemas.openxmlformats.org/officeDocument/2006/relationships/hyperlink" Target="https://twitter.com/barryparksjr" TargetMode="External" /><Relationship Id="rId504" Type="http://schemas.openxmlformats.org/officeDocument/2006/relationships/hyperlink" Target="https://twitter.com/tampaprep" TargetMode="External" /><Relationship Id="rId505" Type="http://schemas.openxmlformats.org/officeDocument/2006/relationships/hyperlink" Target="https://twitter.com/tpplummer" TargetMode="External" /><Relationship Id="rId506" Type="http://schemas.openxmlformats.org/officeDocument/2006/relationships/hyperlink" Target="https://twitter.com/st4y_cr3sp0" TargetMode="External" /><Relationship Id="rId507" Type="http://schemas.openxmlformats.org/officeDocument/2006/relationships/hyperlink" Target="https://twitter.com/wksu" TargetMode="External" /><Relationship Id="rId508" Type="http://schemas.openxmlformats.org/officeDocument/2006/relationships/hyperlink" Target="https://twitter.com/mayormaier" TargetMode="External" /><Relationship Id="rId509" Type="http://schemas.openxmlformats.org/officeDocument/2006/relationships/hyperlink" Target="https://twitter.com/eastsideonline" TargetMode="External" /><Relationship Id="rId510" Type="http://schemas.openxmlformats.org/officeDocument/2006/relationships/hyperlink" Target="https://twitter.com/mcicha1" TargetMode="External" /><Relationship Id="rId511" Type="http://schemas.openxmlformats.org/officeDocument/2006/relationships/hyperlink" Target="https://twitter.com/seksi" TargetMode="External" /><Relationship Id="rId512" Type="http://schemas.openxmlformats.org/officeDocument/2006/relationships/hyperlink" Target="https://twitter.com/loisbeckett" TargetMode="External" /><Relationship Id="rId513" Type="http://schemas.openxmlformats.org/officeDocument/2006/relationships/hyperlink" Target="https://twitter.com/nicole_soojung" TargetMode="External" /><Relationship Id="rId514" Type="http://schemas.openxmlformats.org/officeDocument/2006/relationships/hyperlink" Target="https://twitter.com/gracelangtonn" TargetMode="External" /><Relationship Id="rId515" Type="http://schemas.openxmlformats.org/officeDocument/2006/relationships/hyperlink" Target="https://twitter.com/nadegegreen" TargetMode="External" /><Relationship Id="rId516" Type="http://schemas.openxmlformats.org/officeDocument/2006/relationships/hyperlink" Target="https://twitter.com/admccourt" TargetMode="External" /><Relationship Id="rId517" Type="http://schemas.openxmlformats.org/officeDocument/2006/relationships/hyperlink" Target="https://twitter.com/danielleiat" TargetMode="External" /><Relationship Id="rId518" Type="http://schemas.openxmlformats.org/officeDocument/2006/relationships/hyperlink" Target="https://twitter.com/faziarizvi" TargetMode="External" /><Relationship Id="rId519" Type="http://schemas.openxmlformats.org/officeDocument/2006/relationships/hyperlink" Target="https://twitter.com/seanmeredith" TargetMode="External" /><Relationship Id="rId520" Type="http://schemas.openxmlformats.org/officeDocument/2006/relationships/hyperlink" Target="https://twitter.com/donbytheriver" TargetMode="External" /><Relationship Id="rId521" Type="http://schemas.openxmlformats.org/officeDocument/2006/relationships/hyperlink" Target="https://twitter.com/masumaahuja" TargetMode="External" /><Relationship Id="rId522" Type="http://schemas.openxmlformats.org/officeDocument/2006/relationships/hyperlink" Target="https://twitter.com/suegreenwood" TargetMode="External" /><Relationship Id="rId523" Type="http://schemas.openxmlformats.org/officeDocument/2006/relationships/hyperlink" Target="https://twitter.com/mountairmedia" TargetMode="External" /><Relationship Id="rId524" Type="http://schemas.openxmlformats.org/officeDocument/2006/relationships/hyperlink" Target="https://twitter.com/hyperdoxy" TargetMode="External" /><Relationship Id="rId525" Type="http://schemas.openxmlformats.org/officeDocument/2006/relationships/hyperlink" Target="https://twitter.com/penguinsfan62" TargetMode="External" /><Relationship Id="rId526" Type="http://schemas.openxmlformats.org/officeDocument/2006/relationships/hyperlink" Target="https://twitter.com/microbliterate" TargetMode="External" /><Relationship Id="rId527" Type="http://schemas.openxmlformats.org/officeDocument/2006/relationships/hyperlink" Target="https://twitter.com/guardianus" TargetMode="External" /><Relationship Id="rId528" Type="http://schemas.openxmlformats.org/officeDocument/2006/relationships/hyperlink" Target="https://twitter.com/photogericp" TargetMode="External" /><Relationship Id="rId529" Type="http://schemas.openxmlformats.org/officeDocument/2006/relationships/hyperlink" Target="https://twitter.com/wptv" TargetMode="External" /><Relationship Id="rId530" Type="http://schemas.openxmlformats.org/officeDocument/2006/relationships/hyperlink" Target="https://twitter.com/ryanjhaas" TargetMode="External" /><Relationship Id="rId531" Type="http://schemas.openxmlformats.org/officeDocument/2006/relationships/hyperlink" Target="https://twitter.com/npr" TargetMode="External" /><Relationship Id="rId532" Type="http://schemas.openxmlformats.org/officeDocument/2006/relationships/hyperlink" Target="https://twitter.com/miamiherald" TargetMode="External" /><Relationship Id="rId533" Type="http://schemas.openxmlformats.org/officeDocument/2006/relationships/hyperlink" Target="https://twitter.com/heymikemayo" TargetMode="External" /><Relationship Id="rId534" Type="http://schemas.openxmlformats.org/officeDocument/2006/relationships/hyperlink" Target="https://twitter.com/philvalys" TargetMode="External" /><Relationship Id="rId535" Type="http://schemas.openxmlformats.org/officeDocument/2006/relationships/hyperlink" Target="https://twitter.com/sunsentinel" TargetMode="External" /><Relationship Id="rId536" Type="http://schemas.openxmlformats.org/officeDocument/2006/relationships/hyperlink" Target="https://twitter.com/gunsreporting" TargetMode="External" /><Relationship Id="rId537" Type="http://schemas.openxmlformats.org/officeDocument/2006/relationships/hyperlink" Target="https://twitter.com/sleepy_bi" TargetMode="External" /><Relationship Id="rId538" Type="http://schemas.openxmlformats.org/officeDocument/2006/relationships/hyperlink" Target="https://twitter.com/samantharoehl" TargetMode="External" /><Relationship Id="rId539" Type="http://schemas.openxmlformats.org/officeDocument/2006/relationships/hyperlink" Target="https://twitter.com/juliacarriew" TargetMode="External" /><Relationship Id="rId540" Type="http://schemas.openxmlformats.org/officeDocument/2006/relationships/hyperlink" Target="https://twitter.com/samtlevin" TargetMode="External" /><Relationship Id="rId541" Type="http://schemas.openxmlformats.org/officeDocument/2006/relationships/hyperlink" Target="https://twitter.com/thatcardsharp" TargetMode="External" /><Relationship Id="rId542" Type="http://schemas.openxmlformats.org/officeDocument/2006/relationships/hyperlink" Target="https://twitter.com/quinnmacdonald" TargetMode="External" /><Relationship Id="rId543" Type="http://schemas.openxmlformats.org/officeDocument/2006/relationships/hyperlink" Target="https://twitter.com/evieblad" TargetMode="External" /><Relationship Id="rId544" Type="http://schemas.openxmlformats.org/officeDocument/2006/relationships/hyperlink" Target="https://twitter.com/jcsturino" TargetMode="External" /><Relationship Id="rId545" Type="http://schemas.openxmlformats.org/officeDocument/2006/relationships/hyperlink" Target="https://twitter.com/issuu" TargetMode="External" /><Relationship Id="rId546" Type="http://schemas.openxmlformats.org/officeDocument/2006/relationships/hyperlink" Target="https://twitter.com/douglasdrama" TargetMode="External" /><Relationship Id="rId547" Type="http://schemas.openxmlformats.org/officeDocument/2006/relationships/hyperlink" Target="https://twitter.com/tprep_boyshoops" TargetMode="External" /><Relationship Id="rId548" Type="http://schemas.openxmlformats.org/officeDocument/2006/relationships/hyperlink" Target="https://twitter.com/vivianho" TargetMode="External" /><Relationship Id="rId549" Type="http://schemas.openxmlformats.org/officeDocument/2006/relationships/hyperlink" Target="https://twitter.com/vinnyeng" TargetMode="External" /><Relationship Id="rId550" Type="http://schemas.openxmlformats.org/officeDocument/2006/relationships/hyperlink" Target="https://twitter.com/kennyjacobs" TargetMode="External" /><Relationship Id="rId551" Type="http://schemas.openxmlformats.org/officeDocument/2006/relationships/hyperlink" Target="https://twitter.com/musicascension1" TargetMode="External" /><Relationship Id="rId552" Type="http://schemas.openxmlformats.org/officeDocument/2006/relationships/hyperlink" Target="https://twitter.com/harry_slater" TargetMode="External" /><Relationship Id="rId553" Type="http://schemas.openxmlformats.org/officeDocument/2006/relationships/hyperlink" Target="https://twitter.com/jimmacmillan" TargetMode="External" /><Relationship Id="rId554" Type="http://schemas.openxmlformats.org/officeDocument/2006/relationships/hyperlink" Target="https://twitter.com/lauren_hoggs" TargetMode="External" /><Relationship Id="rId555" Type="http://schemas.openxmlformats.org/officeDocument/2006/relationships/hyperlink" Target="https://twitter.com/diamondmarin1" TargetMode="External" /><Relationship Id="rId556" Type="http://schemas.openxmlformats.org/officeDocument/2006/relationships/hyperlink" Target="https://twitter.com/jswimm1" TargetMode="External" /><Relationship Id="rId557" Type="http://schemas.openxmlformats.org/officeDocument/2006/relationships/hyperlink" Target="https://twitter.com/gssvoices" TargetMode="External" /><Relationship Id="rId558" Type="http://schemas.openxmlformats.org/officeDocument/2006/relationships/hyperlink" Target="https://twitter.com/mcclatchy" TargetMode="External" /><Relationship Id="rId559" Type="http://schemas.openxmlformats.org/officeDocument/2006/relationships/hyperlink" Target="https://twitter.com/nowthisnews" TargetMode="External" /><Relationship Id="rId560" Type="http://schemas.openxmlformats.org/officeDocument/2006/relationships/hyperlink" Target="https://twitter.com/teamtrace" TargetMode="External" /><Relationship Id="rId561" Type="http://schemas.openxmlformats.org/officeDocument/2006/relationships/hyperlink" Target="https://twitter.com/culverzoe" TargetMode="External" /><Relationship Id="rId562" Type="http://schemas.openxmlformats.org/officeDocument/2006/relationships/hyperlink" Target="https://twitter.com/yankeejoe" TargetMode="External" /><Relationship Id="rId563" Type="http://schemas.openxmlformats.org/officeDocument/2006/relationships/hyperlink" Target="https://twitter.com/gabbygiffords" TargetMode="External" /><Relationship Id="rId564" Type="http://schemas.openxmlformats.org/officeDocument/2006/relationships/hyperlink" Target="https://twitter.com/aoc" TargetMode="External" /><Relationship Id="rId565" Type="http://schemas.openxmlformats.org/officeDocument/2006/relationships/hyperlink" Target="https://twitter.com/emma4change" TargetMode="External" /><Relationship Id="rId566" Type="http://schemas.openxmlformats.org/officeDocument/2006/relationships/hyperlink" Target="https://twitter.com/fred_guttenberg" TargetMode="External" /><Relationship Id="rId567" Type="http://schemas.openxmlformats.org/officeDocument/2006/relationships/hyperlink" Target="https://twitter.com/mysharona1987" TargetMode="External" /><Relationship Id="rId568" Type="http://schemas.openxmlformats.org/officeDocument/2006/relationships/hyperlink" Target="https://twitter.com/jenstaletovich" TargetMode="External" /><Relationship Id="rId569" Type="http://schemas.openxmlformats.org/officeDocument/2006/relationships/hyperlink" Target="https://twitter.com/davidjneal" TargetMode="External" /><Relationship Id="rId570" Type="http://schemas.openxmlformats.org/officeDocument/2006/relationships/hyperlink" Target="https://twitter.com/jacobkernis" TargetMode="External" /><Relationship Id="rId571" Type="http://schemas.openxmlformats.org/officeDocument/2006/relationships/hyperlink" Target="https://twitter.com/jpmentorleaders" TargetMode="External" /><Relationship Id="rId572" Type="http://schemas.openxmlformats.org/officeDocument/2006/relationships/hyperlink" Target="https://twitter.com/avaniishah" TargetMode="External" /><Relationship Id="rId573" Type="http://schemas.openxmlformats.org/officeDocument/2006/relationships/hyperlink" Target="https://twitter.com/splc" TargetMode="External" /><Relationship Id="rId574" Type="http://schemas.openxmlformats.org/officeDocument/2006/relationships/hyperlink" Target="https://twitter.com/steffdaz" TargetMode="External" /><Relationship Id="rId575" Type="http://schemas.openxmlformats.org/officeDocument/2006/relationships/hyperlink" Target="https://twitter.com/soulflytry" TargetMode="External" /><Relationship Id="rId576" Type="http://schemas.openxmlformats.org/officeDocument/2006/relationships/hyperlink" Target="https://twitter.com/debzuniverse" TargetMode="External" /><Relationship Id="rId577" Type="http://schemas.openxmlformats.org/officeDocument/2006/relationships/hyperlink" Target="https://twitter.com/robertwruncie" TargetMode="External" /><Relationship Id="rId578" Type="http://schemas.openxmlformats.org/officeDocument/2006/relationships/hyperlink" Target="https://twitter.com/msdclassof2022" TargetMode="External" /><Relationship Id="rId579" Type="http://schemas.openxmlformats.org/officeDocument/2006/relationships/hyperlink" Target="https://twitter.com/spookymulder86" TargetMode="External" /><Relationship Id="rId580" Type="http://schemas.openxmlformats.org/officeDocument/2006/relationships/hyperlink" Target="https://twitter.com/cmeden" TargetMode="External" /><Relationship Id="rId581" Type="http://schemas.openxmlformats.org/officeDocument/2006/relationships/hyperlink" Target="https://twitter.com/wshsroom215" TargetMode="External" /><Relationship Id="rId582" Type="http://schemas.openxmlformats.org/officeDocument/2006/relationships/hyperlink" Target="https://twitter.com/spjfla" TargetMode="External" /><Relationship Id="rId583" Type="http://schemas.openxmlformats.org/officeDocument/2006/relationships/hyperlink" Target="https://twitter.com/spj_tweets" TargetMode="External" /><Relationship Id="rId584" Type="http://schemas.openxmlformats.org/officeDocument/2006/relationships/hyperlink" Target="https://twitter.com/sdkstl" TargetMode="External" /><Relationship Id="rId585" Type="http://schemas.openxmlformats.org/officeDocument/2006/relationships/hyperlink" Target="https://twitter.com/monicarhor" TargetMode="External" /><Relationship Id="rId586" Type="http://schemas.openxmlformats.org/officeDocument/2006/relationships/hyperlink" Target="https://twitter.com/katelyn_jou" TargetMode="External" /><Relationship Id="rId587" Type="http://schemas.openxmlformats.org/officeDocument/2006/relationships/hyperlink" Target="https://twitter.com/newseum" TargetMode="External" /><Relationship Id="rId588" Type="http://schemas.openxmlformats.org/officeDocument/2006/relationships/hyperlink" Target="https://twitter.com/nppa" TargetMode="External" /><Relationship Id="rId589" Type="http://schemas.openxmlformats.org/officeDocument/2006/relationships/hyperlink" Target="https://twitter.com/freedomforumins" TargetMode="External" /><Relationship Id="rId590" Type="http://schemas.openxmlformats.org/officeDocument/2006/relationships/hyperlink" Target="https://twitter.com/nicole_kraft" TargetMode="External" /><Relationship Id="rId591" Type="http://schemas.openxmlformats.org/officeDocument/2006/relationships/hyperlink" Target="https://twitter.com/beanspohr" TargetMode="External" /><Relationship Id="rId592" Type="http://schemas.openxmlformats.org/officeDocument/2006/relationships/hyperlink" Target="https://twitter.com/ernabeld" TargetMode="External" /><Relationship Id="rId593" Type="http://schemas.openxmlformats.org/officeDocument/2006/relationships/hyperlink" Target="https://twitter.com/superscribbler" TargetMode="External" /><Relationship Id="rId594" Type="http://schemas.openxmlformats.org/officeDocument/2006/relationships/hyperlink" Target="https://twitter.com/jhemlepp" TargetMode="External" /><Relationship Id="rId595" Type="http://schemas.openxmlformats.org/officeDocument/2006/relationships/hyperlink" Target="https://twitter.com/lgtenglishteach" TargetMode="External" /><Relationship Id="rId596" Type="http://schemas.openxmlformats.org/officeDocument/2006/relationships/hyperlink" Target="https://twitter.com/lillianhwang" TargetMode="External" /><Relationship Id="rId597" Type="http://schemas.openxmlformats.org/officeDocument/2006/relationships/hyperlink" Target="https://twitter.com/voicestexas" TargetMode="External" /><Relationship Id="rId598" Type="http://schemas.openxmlformats.org/officeDocument/2006/relationships/hyperlink" Target="https://twitter.com/heroesmsd" TargetMode="External" /><Relationship Id="rId599" Type="http://schemas.openxmlformats.org/officeDocument/2006/relationships/hyperlink" Target="https://twitter.com/lizjane66" TargetMode="External" /><Relationship Id="rId600" Type="http://schemas.openxmlformats.org/officeDocument/2006/relationships/hyperlink" Target="https://twitter.com/thecw" TargetMode="External" /><Relationship Id="rId601" Type="http://schemas.openxmlformats.org/officeDocument/2006/relationships/hyperlink" Target="https://twitter.com/daveaizer" TargetMode="External" /><Relationship Id="rId602" Type="http://schemas.openxmlformats.org/officeDocument/2006/relationships/comments" Target="../comments2.xml" /><Relationship Id="rId603" Type="http://schemas.openxmlformats.org/officeDocument/2006/relationships/vmlDrawing" Target="../drawings/vmlDrawing2.vml" /><Relationship Id="rId604" Type="http://schemas.openxmlformats.org/officeDocument/2006/relationships/table" Target="../tables/table2.xml" /><Relationship Id="rId60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youtube.com/watch?v=Khks3pzDnik&amp;feature=youtu.be" TargetMode="External" /><Relationship Id="rId2" Type="http://schemas.openxmlformats.org/officeDocument/2006/relationships/hyperlink" Target="https://eagleeye.news/editorial/what-its-like-walking-the-halls-of-msd/" TargetMode="External" /><Relationship Id="rId3" Type="http://schemas.openxmlformats.org/officeDocument/2006/relationships/hyperlink" Target="https://eagleeye.news/news/superintendent-runcie-begins-meetings-with-parents-of-msd-students/" TargetMode="External" /><Relationship Id="rId4" Type="http://schemas.openxmlformats.org/officeDocument/2006/relationships/hyperlink" Target="https://eagleeye.news/news/msd-alumna-liz-stout-creates-17dayofcelebration-to-honor-victims-of-the-shooting/" TargetMode="External" /><Relationship Id="rId5" Type="http://schemas.openxmlformats.org/officeDocument/2006/relationships/hyperlink" Target="https://twitter.com/i/web/status/1096181050898829312" TargetMode="External" /><Relationship Id="rId6" Type="http://schemas.openxmlformats.org/officeDocument/2006/relationships/hyperlink" Target="https://twitter.com/i/web/status/1096200416730247169" TargetMode="External" /><Relationship Id="rId7" Type="http://schemas.openxmlformats.org/officeDocument/2006/relationships/hyperlink" Target="https://www.issuu.com/melissafalkowski4/docs/memorial_donate/s/69165" TargetMode="External" /><Relationship Id="rId8" Type="http://schemas.openxmlformats.org/officeDocument/2006/relationships/hyperlink" Target="https://twitter.com/i/web/status/1096098815579348992" TargetMode="External" /><Relationship Id="rId9" Type="http://schemas.openxmlformats.org/officeDocument/2006/relationships/hyperlink" Target="https://twitter.com/i/web/status/1096126805738692608" TargetMode="External" /><Relationship Id="rId10" Type="http://schemas.openxmlformats.org/officeDocument/2006/relationships/hyperlink" Target="https://sinceparkland.org/" TargetMode="External" /><Relationship Id="rId11" Type="http://schemas.openxmlformats.org/officeDocument/2006/relationships/hyperlink" Target="https://twitter.com/i/web/status/1096064245769224193" TargetMode="External" /><Relationship Id="rId12" Type="http://schemas.openxmlformats.org/officeDocument/2006/relationships/hyperlink" Target="https://twitter.com/i/web/status/1096062964325478405" TargetMode="External" /><Relationship Id="rId13" Type="http://schemas.openxmlformats.org/officeDocument/2006/relationships/hyperlink" Target="https://www.theguardian.com/us-news/2019/feb/13/parkland-shooting-anniversary-students-own-words" TargetMode="External" /><Relationship Id="rId14" Type="http://schemas.openxmlformats.org/officeDocument/2006/relationships/hyperlink" Target="https://eagleeye.news/editorial/what-its-like-walking-the-halls-of-msd/" TargetMode="External" /><Relationship Id="rId15" Type="http://schemas.openxmlformats.org/officeDocument/2006/relationships/hyperlink" Target="https://eagleeye.news/news/superintendent-runcie-begins-meetings-with-parents-of-msd-students/" TargetMode="External" /><Relationship Id="rId16" Type="http://schemas.openxmlformats.org/officeDocument/2006/relationships/hyperlink" Target="https://eagleeye.news/news/msd-alumna-liz-stout-creates-17dayofcelebration-to-honor-victims-of-the-shooting/" TargetMode="External" /><Relationship Id="rId17" Type="http://schemas.openxmlformats.org/officeDocument/2006/relationships/hyperlink" Target="https://twitter.com/i/web/status/1096125977745334273" TargetMode="External" /><Relationship Id="rId18" Type="http://schemas.openxmlformats.org/officeDocument/2006/relationships/hyperlink" Target="https://twitter.com/i/web/status/1096037670269190144" TargetMode="External" /><Relationship Id="rId19" Type="http://schemas.openxmlformats.org/officeDocument/2006/relationships/hyperlink" Target="https://twitter.com/i/web/status/1096037508461326336" TargetMode="External" /><Relationship Id="rId20" Type="http://schemas.openxmlformats.org/officeDocument/2006/relationships/hyperlink" Target="https://twitter.com/i/web/status/1095293440039047168" TargetMode="External" /><Relationship Id="rId21" Type="http://schemas.openxmlformats.org/officeDocument/2006/relationships/hyperlink" Target="https://twitter.com/i/web/status/1096181050898829312" TargetMode="External" /><Relationship Id="rId22" Type="http://schemas.openxmlformats.org/officeDocument/2006/relationships/hyperlink" Target="https://twitter.com/i/web/status/1096126805738692608" TargetMode="External" /><Relationship Id="rId23" Type="http://schemas.openxmlformats.org/officeDocument/2006/relationships/hyperlink" Target="https://twitter.com/i/web/status/1096065103328411648" TargetMode="External" /><Relationship Id="rId24" Type="http://schemas.openxmlformats.org/officeDocument/2006/relationships/hyperlink" Target="https://www.youtube.com/watch?v=yxGrsxpcqeA&amp;feature=youtu.be" TargetMode="External" /><Relationship Id="rId25" Type="http://schemas.openxmlformats.org/officeDocument/2006/relationships/hyperlink" Target="https://www.youtube.com/watch?v=qLrgTEJm__w&amp;feature=youtu.be" TargetMode="External" /><Relationship Id="rId26" Type="http://schemas.openxmlformats.org/officeDocument/2006/relationships/hyperlink" Target="https://sinceparkland.org/" TargetMode="External" /><Relationship Id="rId27" Type="http://schemas.openxmlformats.org/officeDocument/2006/relationships/hyperlink" Target="https://twitter.com/i/web/status/1096078908208934913" TargetMode="External" /><Relationship Id="rId28" Type="http://schemas.openxmlformats.org/officeDocument/2006/relationships/hyperlink" Target="https://issuu.com/melissafalkowski4/docs/full2ndquarter2?utm_source=twitter&amp;utm_medium=issuu-social&amp;utm_campaign=expressyourselfmsd" TargetMode="External" /><Relationship Id="rId29" Type="http://schemas.openxmlformats.org/officeDocument/2006/relationships/hyperlink" Target="https://twitter.com/i/web/status/1090357689895567362" TargetMode="External" /><Relationship Id="rId30" Type="http://schemas.openxmlformats.org/officeDocument/2006/relationships/hyperlink" Target="https://twitter.com/i/web/status/1094958258580873216" TargetMode="External" /><Relationship Id="rId31" Type="http://schemas.openxmlformats.org/officeDocument/2006/relationships/hyperlink" Target="https://twitter.com/i/web/status/1095890466011258881" TargetMode="External" /><Relationship Id="rId32" Type="http://schemas.openxmlformats.org/officeDocument/2006/relationships/hyperlink" Target="https://www.snap-raise.com/fundraisers/msd-tv-production-2018-19" TargetMode="External" /><Relationship Id="rId33" Type="http://schemas.openxmlformats.org/officeDocument/2006/relationships/hyperlink" Target="https://twitter.com/i/web/status/1095852099215257601" TargetMode="External" /><Relationship Id="rId34" Type="http://schemas.openxmlformats.org/officeDocument/2006/relationships/hyperlink" Target="https://twitter.com/i/web/status/1096022480144265216" TargetMode="External" /><Relationship Id="rId35" Type="http://schemas.openxmlformats.org/officeDocument/2006/relationships/hyperlink" Target="https://www.issuu.com/melissafalkowski4/docs/memorial_donate/s/69165" TargetMode="External" /><Relationship Id="rId36" Type="http://schemas.openxmlformats.org/officeDocument/2006/relationships/hyperlink" Target="https://twitter.com/i/web/status/1096098815579348992" TargetMode="External" /><Relationship Id="rId37" Type="http://schemas.openxmlformats.org/officeDocument/2006/relationships/hyperlink" Target="https://www.youtube.com/watch?v=Khks3pzDnik&amp;feature=youtu.be" TargetMode="External" /><Relationship Id="rId38" Type="http://schemas.openxmlformats.org/officeDocument/2006/relationships/table" Target="../tables/table12.xml" /><Relationship Id="rId39" Type="http://schemas.openxmlformats.org/officeDocument/2006/relationships/table" Target="../tables/table13.xml" /><Relationship Id="rId40" Type="http://schemas.openxmlformats.org/officeDocument/2006/relationships/table" Target="../tables/table14.xml" /><Relationship Id="rId41" Type="http://schemas.openxmlformats.org/officeDocument/2006/relationships/table" Target="../tables/table15.xml" /><Relationship Id="rId42" Type="http://schemas.openxmlformats.org/officeDocument/2006/relationships/table" Target="../tables/table16.xml" /><Relationship Id="rId43" Type="http://schemas.openxmlformats.org/officeDocument/2006/relationships/table" Target="../tables/table17.xml" /><Relationship Id="rId44" Type="http://schemas.openxmlformats.org/officeDocument/2006/relationships/table" Target="../tables/table18.xml" /><Relationship Id="rId45"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1768</v>
      </c>
      <c r="BB2" s="13" t="s">
        <v>1795</v>
      </c>
      <c r="BC2" s="13" t="s">
        <v>1796</v>
      </c>
      <c r="BD2" s="117" t="s">
        <v>2281</v>
      </c>
      <c r="BE2" s="117" t="s">
        <v>2282</v>
      </c>
      <c r="BF2" s="117" t="s">
        <v>2283</v>
      </c>
      <c r="BG2" s="117" t="s">
        <v>2284</v>
      </c>
      <c r="BH2" s="117" t="s">
        <v>2285</v>
      </c>
      <c r="BI2" s="117" t="s">
        <v>2286</v>
      </c>
      <c r="BJ2" s="117" t="s">
        <v>2287</v>
      </c>
      <c r="BK2" s="117" t="s">
        <v>2288</v>
      </c>
      <c r="BL2" s="117" t="s">
        <v>2289</v>
      </c>
    </row>
    <row r="3" spans="1:64" ht="15" customHeight="1">
      <c r="A3" s="64" t="s">
        <v>212</v>
      </c>
      <c r="B3" s="64" t="s">
        <v>305</v>
      </c>
      <c r="C3" s="65" t="s">
        <v>2334</v>
      </c>
      <c r="D3" s="66">
        <v>3</v>
      </c>
      <c r="E3" s="67" t="s">
        <v>132</v>
      </c>
      <c r="F3" s="68">
        <v>35</v>
      </c>
      <c r="G3" s="65"/>
      <c r="H3" s="69"/>
      <c r="I3" s="70"/>
      <c r="J3" s="70"/>
      <c r="K3" s="34" t="s">
        <v>65</v>
      </c>
      <c r="L3" s="71">
        <v>3</v>
      </c>
      <c r="M3" s="71"/>
      <c r="N3" s="72"/>
      <c r="O3" s="78" t="s">
        <v>348</v>
      </c>
      <c r="P3" s="80">
        <v>43501.007256944446</v>
      </c>
      <c r="Q3" s="78" t="s">
        <v>350</v>
      </c>
      <c r="R3" s="82" t="s">
        <v>402</v>
      </c>
      <c r="S3" s="78" t="s">
        <v>434</v>
      </c>
      <c r="T3" s="78" t="s">
        <v>441</v>
      </c>
      <c r="U3" s="78"/>
      <c r="V3" s="82" t="s">
        <v>462</v>
      </c>
      <c r="W3" s="80">
        <v>43501.007256944446</v>
      </c>
      <c r="X3" s="82" t="s">
        <v>552</v>
      </c>
      <c r="Y3" s="78"/>
      <c r="Z3" s="78"/>
      <c r="AA3" s="84" t="s">
        <v>664</v>
      </c>
      <c r="AB3" s="78"/>
      <c r="AC3" s="78" t="b">
        <v>0</v>
      </c>
      <c r="AD3" s="78">
        <v>1</v>
      </c>
      <c r="AE3" s="84" t="s">
        <v>780</v>
      </c>
      <c r="AF3" s="78" t="b">
        <v>0</v>
      </c>
      <c r="AG3" s="78" t="s">
        <v>787</v>
      </c>
      <c r="AH3" s="78"/>
      <c r="AI3" s="84" t="s">
        <v>780</v>
      </c>
      <c r="AJ3" s="78" t="b">
        <v>0</v>
      </c>
      <c r="AK3" s="78">
        <v>0</v>
      </c>
      <c r="AL3" s="84" t="s">
        <v>780</v>
      </c>
      <c r="AM3" s="78" t="s">
        <v>789</v>
      </c>
      <c r="AN3" s="78" t="b">
        <v>0</v>
      </c>
      <c r="AO3" s="84" t="s">
        <v>664</v>
      </c>
      <c r="AP3" s="78" t="s">
        <v>176</v>
      </c>
      <c r="AQ3" s="78">
        <v>0</v>
      </c>
      <c r="AR3" s="78">
        <v>0</v>
      </c>
      <c r="AS3" s="78"/>
      <c r="AT3" s="78"/>
      <c r="AU3" s="78"/>
      <c r="AV3" s="78"/>
      <c r="AW3" s="78"/>
      <c r="AX3" s="78"/>
      <c r="AY3" s="78"/>
      <c r="AZ3" s="78"/>
      <c r="BA3">
        <v>1</v>
      </c>
      <c r="BB3" s="78" t="str">
        <f>REPLACE(INDEX(GroupVertices[Group],MATCH(Edges[[#This Row],[Vertex 1]],GroupVertices[Vertex],0)),1,1,"")</f>
        <v>12</v>
      </c>
      <c r="BC3" s="78" t="str">
        <f>REPLACE(INDEX(GroupVertices[Group],MATCH(Edges[[#This Row],[Vertex 2]],GroupVertices[Vertex],0)),1,1,"")</f>
        <v>12</v>
      </c>
      <c r="BD3" s="48"/>
      <c r="BE3" s="49"/>
      <c r="BF3" s="48"/>
      <c r="BG3" s="49"/>
      <c r="BH3" s="48"/>
      <c r="BI3" s="49"/>
      <c r="BJ3" s="48"/>
      <c r="BK3" s="49"/>
      <c r="BL3" s="48"/>
    </row>
    <row r="4" spans="1:64" ht="15" customHeight="1">
      <c r="A4" s="64" t="s">
        <v>212</v>
      </c>
      <c r="B4" s="64" t="s">
        <v>222</v>
      </c>
      <c r="C4" s="65" t="s">
        <v>2334</v>
      </c>
      <c r="D4" s="66">
        <v>3</v>
      </c>
      <c r="E4" s="67" t="s">
        <v>132</v>
      </c>
      <c r="F4" s="68">
        <v>35</v>
      </c>
      <c r="G4" s="65"/>
      <c r="H4" s="69"/>
      <c r="I4" s="70"/>
      <c r="J4" s="70"/>
      <c r="K4" s="34" t="s">
        <v>65</v>
      </c>
      <c r="L4" s="77">
        <v>4</v>
      </c>
      <c r="M4" s="77"/>
      <c r="N4" s="72"/>
      <c r="O4" s="79" t="s">
        <v>348</v>
      </c>
      <c r="P4" s="81">
        <v>43501.007256944446</v>
      </c>
      <c r="Q4" s="79" t="s">
        <v>350</v>
      </c>
      <c r="R4" s="83" t="s">
        <v>402</v>
      </c>
      <c r="S4" s="79" t="s">
        <v>434</v>
      </c>
      <c r="T4" s="79" t="s">
        <v>441</v>
      </c>
      <c r="U4" s="79"/>
      <c r="V4" s="83" t="s">
        <v>462</v>
      </c>
      <c r="W4" s="81">
        <v>43501.007256944446</v>
      </c>
      <c r="X4" s="83" t="s">
        <v>552</v>
      </c>
      <c r="Y4" s="79"/>
      <c r="Z4" s="79"/>
      <c r="AA4" s="85" t="s">
        <v>664</v>
      </c>
      <c r="AB4" s="79"/>
      <c r="AC4" s="79" t="b">
        <v>0</v>
      </c>
      <c r="AD4" s="79">
        <v>1</v>
      </c>
      <c r="AE4" s="85" t="s">
        <v>780</v>
      </c>
      <c r="AF4" s="79" t="b">
        <v>0</v>
      </c>
      <c r="AG4" s="79" t="s">
        <v>787</v>
      </c>
      <c r="AH4" s="79"/>
      <c r="AI4" s="85" t="s">
        <v>780</v>
      </c>
      <c r="AJ4" s="79" t="b">
        <v>0</v>
      </c>
      <c r="AK4" s="79">
        <v>0</v>
      </c>
      <c r="AL4" s="85" t="s">
        <v>780</v>
      </c>
      <c r="AM4" s="79" t="s">
        <v>789</v>
      </c>
      <c r="AN4" s="79" t="b">
        <v>0</v>
      </c>
      <c r="AO4" s="85" t="s">
        <v>664</v>
      </c>
      <c r="AP4" s="79" t="s">
        <v>176</v>
      </c>
      <c r="AQ4" s="79">
        <v>0</v>
      </c>
      <c r="AR4" s="79">
        <v>0</v>
      </c>
      <c r="AS4" s="79"/>
      <c r="AT4" s="79"/>
      <c r="AU4" s="79"/>
      <c r="AV4" s="79"/>
      <c r="AW4" s="79"/>
      <c r="AX4" s="79"/>
      <c r="AY4" s="79"/>
      <c r="AZ4" s="79"/>
      <c r="BA4">
        <v>1</v>
      </c>
      <c r="BB4" s="78" t="str">
        <f>REPLACE(INDEX(GroupVertices[Group],MATCH(Edges[[#This Row],[Vertex 1]],GroupVertices[Vertex],0)),1,1,"")</f>
        <v>12</v>
      </c>
      <c r="BC4" s="78" t="str">
        <f>REPLACE(INDEX(GroupVertices[Group],MATCH(Edges[[#This Row],[Vertex 2]],GroupVertices[Vertex],0)),1,1,"")</f>
        <v>1</v>
      </c>
      <c r="BD4" s="48">
        <v>3</v>
      </c>
      <c r="BE4" s="49">
        <v>12</v>
      </c>
      <c r="BF4" s="48">
        <v>0</v>
      </c>
      <c r="BG4" s="49">
        <v>0</v>
      </c>
      <c r="BH4" s="48">
        <v>0</v>
      </c>
      <c r="BI4" s="49">
        <v>0</v>
      </c>
      <c r="BJ4" s="48">
        <v>22</v>
      </c>
      <c r="BK4" s="49">
        <v>88</v>
      </c>
      <c r="BL4" s="48">
        <v>25</v>
      </c>
    </row>
    <row r="5" spans="1:64" ht="15">
      <c r="A5" s="64" t="s">
        <v>213</v>
      </c>
      <c r="B5" s="64" t="s">
        <v>306</v>
      </c>
      <c r="C5" s="65" t="s">
        <v>2334</v>
      </c>
      <c r="D5" s="66">
        <v>3</v>
      </c>
      <c r="E5" s="67" t="s">
        <v>132</v>
      </c>
      <c r="F5" s="68">
        <v>35</v>
      </c>
      <c r="G5" s="65"/>
      <c r="H5" s="69"/>
      <c r="I5" s="70"/>
      <c r="J5" s="70"/>
      <c r="K5" s="34" t="s">
        <v>65</v>
      </c>
      <c r="L5" s="77">
        <v>5</v>
      </c>
      <c r="M5" s="77"/>
      <c r="N5" s="72"/>
      <c r="O5" s="79" t="s">
        <v>348</v>
      </c>
      <c r="P5" s="81">
        <v>43502.900196759256</v>
      </c>
      <c r="Q5" s="79" t="s">
        <v>351</v>
      </c>
      <c r="R5" s="79"/>
      <c r="S5" s="79"/>
      <c r="T5" s="79"/>
      <c r="U5" s="79"/>
      <c r="V5" s="83" t="s">
        <v>463</v>
      </c>
      <c r="W5" s="81">
        <v>43502.900196759256</v>
      </c>
      <c r="X5" s="83" t="s">
        <v>553</v>
      </c>
      <c r="Y5" s="79"/>
      <c r="Z5" s="79"/>
      <c r="AA5" s="85" t="s">
        <v>665</v>
      </c>
      <c r="AB5" s="79"/>
      <c r="AC5" s="79" t="b">
        <v>0</v>
      </c>
      <c r="AD5" s="79">
        <v>0</v>
      </c>
      <c r="AE5" s="85" t="s">
        <v>780</v>
      </c>
      <c r="AF5" s="79" t="b">
        <v>0</v>
      </c>
      <c r="AG5" s="79" t="s">
        <v>787</v>
      </c>
      <c r="AH5" s="79"/>
      <c r="AI5" s="85" t="s">
        <v>780</v>
      </c>
      <c r="AJ5" s="79" t="b">
        <v>0</v>
      </c>
      <c r="AK5" s="79">
        <v>10</v>
      </c>
      <c r="AL5" s="85" t="s">
        <v>671</v>
      </c>
      <c r="AM5" s="79" t="s">
        <v>789</v>
      </c>
      <c r="AN5" s="79" t="b">
        <v>0</v>
      </c>
      <c r="AO5" s="85" t="s">
        <v>671</v>
      </c>
      <c r="AP5" s="79" t="s">
        <v>176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c r="BE5" s="49"/>
      <c r="BF5" s="48"/>
      <c r="BG5" s="49"/>
      <c r="BH5" s="48"/>
      <c r="BI5" s="49"/>
      <c r="BJ5" s="48"/>
      <c r="BK5" s="49"/>
      <c r="BL5" s="48"/>
    </row>
    <row r="6" spans="1:64" ht="15">
      <c r="A6" s="64" t="s">
        <v>213</v>
      </c>
      <c r="B6" s="64" t="s">
        <v>222</v>
      </c>
      <c r="C6" s="65" t="s">
        <v>2334</v>
      </c>
      <c r="D6" s="66">
        <v>3</v>
      </c>
      <c r="E6" s="67" t="s">
        <v>132</v>
      </c>
      <c r="F6" s="68">
        <v>35</v>
      </c>
      <c r="G6" s="65"/>
      <c r="H6" s="69"/>
      <c r="I6" s="70"/>
      <c r="J6" s="70"/>
      <c r="K6" s="34" t="s">
        <v>65</v>
      </c>
      <c r="L6" s="77">
        <v>6</v>
      </c>
      <c r="M6" s="77"/>
      <c r="N6" s="72"/>
      <c r="O6" s="79" t="s">
        <v>348</v>
      </c>
      <c r="P6" s="81">
        <v>43502.900196759256</v>
      </c>
      <c r="Q6" s="79" t="s">
        <v>351</v>
      </c>
      <c r="R6" s="79"/>
      <c r="S6" s="79"/>
      <c r="T6" s="79"/>
      <c r="U6" s="79"/>
      <c r="V6" s="83" t="s">
        <v>463</v>
      </c>
      <c r="W6" s="81">
        <v>43502.900196759256</v>
      </c>
      <c r="X6" s="83" t="s">
        <v>553</v>
      </c>
      <c r="Y6" s="79"/>
      <c r="Z6" s="79"/>
      <c r="AA6" s="85" t="s">
        <v>665</v>
      </c>
      <c r="AB6" s="79"/>
      <c r="AC6" s="79" t="b">
        <v>0</v>
      </c>
      <c r="AD6" s="79">
        <v>0</v>
      </c>
      <c r="AE6" s="85" t="s">
        <v>780</v>
      </c>
      <c r="AF6" s="79" t="b">
        <v>0</v>
      </c>
      <c r="AG6" s="79" t="s">
        <v>787</v>
      </c>
      <c r="AH6" s="79"/>
      <c r="AI6" s="85" t="s">
        <v>780</v>
      </c>
      <c r="AJ6" s="79" t="b">
        <v>0</v>
      </c>
      <c r="AK6" s="79">
        <v>10</v>
      </c>
      <c r="AL6" s="85" t="s">
        <v>671</v>
      </c>
      <c r="AM6" s="79" t="s">
        <v>789</v>
      </c>
      <c r="AN6" s="79" t="b">
        <v>0</v>
      </c>
      <c r="AO6" s="85" t="s">
        <v>671</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1</v>
      </c>
      <c r="BD6" s="48"/>
      <c r="BE6" s="49"/>
      <c r="BF6" s="48"/>
      <c r="BG6" s="49"/>
      <c r="BH6" s="48"/>
      <c r="BI6" s="49"/>
      <c r="BJ6" s="48"/>
      <c r="BK6" s="49"/>
      <c r="BL6" s="48"/>
    </row>
    <row r="7" spans="1:64" ht="15">
      <c r="A7" s="64" t="s">
        <v>213</v>
      </c>
      <c r="B7" s="64" t="s">
        <v>307</v>
      </c>
      <c r="C7" s="65" t="s">
        <v>2334</v>
      </c>
      <c r="D7" s="66">
        <v>3</v>
      </c>
      <c r="E7" s="67" t="s">
        <v>132</v>
      </c>
      <c r="F7" s="68">
        <v>35</v>
      </c>
      <c r="G7" s="65"/>
      <c r="H7" s="69"/>
      <c r="I7" s="70"/>
      <c r="J7" s="70"/>
      <c r="K7" s="34" t="s">
        <v>65</v>
      </c>
      <c r="L7" s="77">
        <v>7</v>
      </c>
      <c r="M7" s="77"/>
      <c r="N7" s="72"/>
      <c r="O7" s="79" t="s">
        <v>348</v>
      </c>
      <c r="P7" s="81">
        <v>43502.900196759256</v>
      </c>
      <c r="Q7" s="79" t="s">
        <v>351</v>
      </c>
      <c r="R7" s="79"/>
      <c r="S7" s="79"/>
      <c r="T7" s="79"/>
      <c r="U7" s="79"/>
      <c r="V7" s="83" t="s">
        <v>463</v>
      </c>
      <c r="W7" s="81">
        <v>43502.900196759256</v>
      </c>
      <c r="X7" s="83" t="s">
        <v>553</v>
      </c>
      <c r="Y7" s="79"/>
      <c r="Z7" s="79"/>
      <c r="AA7" s="85" t="s">
        <v>665</v>
      </c>
      <c r="AB7" s="79"/>
      <c r="AC7" s="79" t="b">
        <v>0</v>
      </c>
      <c r="AD7" s="79">
        <v>0</v>
      </c>
      <c r="AE7" s="85" t="s">
        <v>780</v>
      </c>
      <c r="AF7" s="79" t="b">
        <v>0</v>
      </c>
      <c r="AG7" s="79" t="s">
        <v>787</v>
      </c>
      <c r="AH7" s="79"/>
      <c r="AI7" s="85" t="s">
        <v>780</v>
      </c>
      <c r="AJ7" s="79" t="b">
        <v>0</v>
      </c>
      <c r="AK7" s="79">
        <v>10</v>
      </c>
      <c r="AL7" s="85" t="s">
        <v>671</v>
      </c>
      <c r="AM7" s="79" t="s">
        <v>789</v>
      </c>
      <c r="AN7" s="79" t="b">
        <v>0</v>
      </c>
      <c r="AO7" s="85" t="s">
        <v>671</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c r="BE7" s="49"/>
      <c r="BF7" s="48"/>
      <c r="BG7" s="49"/>
      <c r="BH7" s="48"/>
      <c r="BI7" s="49"/>
      <c r="BJ7" s="48"/>
      <c r="BK7" s="49"/>
      <c r="BL7" s="48"/>
    </row>
    <row r="8" spans="1:64" ht="15">
      <c r="A8" s="64" t="s">
        <v>213</v>
      </c>
      <c r="B8" s="64" t="s">
        <v>217</v>
      </c>
      <c r="C8" s="65" t="s">
        <v>2334</v>
      </c>
      <c r="D8" s="66">
        <v>3</v>
      </c>
      <c r="E8" s="67" t="s">
        <v>132</v>
      </c>
      <c r="F8" s="68">
        <v>35</v>
      </c>
      <c r="G8" s="65"/>
      <c r="H8" s="69"/>
      <c r="I8" s="70"/>
      <c r="J8" s="70"/>
      <c r="K8" s="34" t="s">
        <v>65</v>
      </c>
      <c r="L8" s="77">
        <v>8</v>
      </c>
      <c r="M8" s="77"/>
      <c r="N8" s="72"/>
      <c r="O8" s="79" t="s">
        <v>348</v>
      </c>
      <c r="P8" s="81">
        <v>43502.900196759256</v>
      </c>
      <c r="Q8" s="79" t="s">
        <v>351</v>
      </c>
      <c r="R8" s="79"/>
      <c r="S8" s="79"/>
      <c r="T8" s="79"/>
      <c r="U8" s="79"/>
      <c r="V8" s="83" t="s">
        <v>463</v>
      </c>
      <c r="W8" s="81">
        <v>43502.900196759256</v>
      </c>
      <c r="X8" s="83" t="s">
        <v>553</v>
      </c>
      <c r="Y8" s="79"/>
      <c r="Z8" s="79"/>
      <c r="AA8" s="85" t="s">
        <v>665</v>
      </c>
      <c r="AB8" s="79"/>
      <c r="AC8" s="79" t="b">
        <v>0</v>
      </c>
      <c r="AD8" s="79">
        <v>0</v>
      </c>
      <c r="AE8" s="85" t="s">
        <v>780</v>
      </c>
      <c r="AF8" s="79" t="b">
        <v>0</v>
      </c>
      <c r="AG8" s="79" t="s">
        <v>787</v>
      </c>
      <c r="AH8" s="79"/>
      <c r="AI8" s="85" t="s">
        <v>780</v>
      </c>
      <c r="AJ8" s="79" t="b">
        <v>0</v>
      </c>
      <c r="AK8" s="79">
        <v>10</v>
      </c>
      <c r="AL8" s="85" t="s">
        <v>671</v>
      </c>
      <c r="AM8" s="79" t="s">
        <v>789</v>
      </c>
      <c r="AN8" s="79" t="b">
        <v>0</v>
      </c>
      <c r="AO8" s="85" t="s">
        <v>671</v>
      </c>
      <c r="AP8" s="79" t="s">
        <v>176</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4</v>
      </c>
      <c r="BD8" s="48">
        <v>0</v>
      </c>
      <c r="BE8" s="49">
        <v>0</v>
      </c>
      <c r="BF8" s="48">
        <v>0</v>
      </c>
      <c r="BG8" s="49">
        <v>0</v>
      </c>
      <c r="BH8" s="48">
        <v>0</v>
      </c>
      <c r="BI8" s="49">
        <v>0</v>
      </c>
      <c r="BJ8" s="48">
        <v>20</v>
      </c>
      <c r="BK8" s="49">
        <v>100</v>
      </c>
      <c r="BL8" s="48">
        <v>20</v>
      </c>
    </row>
    <row r="9" spans="1:64" ht="15">
      <c r="A9" s="64" t="s">
        <v>214</v>
      </c>
      <c r="B9" s="64" t="s">
        <v>308</v>
      </c>
      <c r="C9" s="65" t="s">
        <v>2335</v>
      </c>
      <c r="D9" s="66">
        <v>10</v>
      </c>
      <c r="E9" s="67" t="s">
        <v>136</v>
      </c>
      <c r="F9" s="68">
        <v>12</v>
      </c>
      <c r="G9" s="65"/>
      <c r="H9" s="69"/>
      <c r="I9" s="70"/>
      <c r="J9" s="70"/>
      <c r="K9" s="34" t="s">
        <v>65</v>
      </c>
      <c r="L9" s="77">
        <v>9</v>
      </c>
      <c r="M9" s="77"/>
      <c r="N9" s="72"/>
      <c r="O9" s="79" t="s">
        <v>348</v>
      </c>
      <c r="P9" s="81">
        <v>43503.82716435185</v>
      </c>
      <c r="Q9" s="79" t="s">
        <v>352</v>
      </c>
      <c r="R9" s="79"/>
      <c r="S9" s="79"/>
      <c r="T9" s="79" t="s">
        <v>442</v>
      </c>
      <c r="U9" s="83" t="s">
        <v>456</v>
      </c>
      <c r="V9" s="83" t="s">
        <v>456</v>
      </c>
      <c r="W9" s="81">
        <v>43503.82716435185</v>
      </c>
      <c r="X9" s="83" t="s">
        <v>554</v>
      </c>
      <c r="Y9" s="79"/>
      <c r="Z9" s="79"/>
      <c r="AA9" s="85" t="s">
        <v>666</v>
      </c>
      <c r="AB9" s="79"/>
      <c r="AC9" s="79" t="b">
        <v>0</v>
      </c>
      <c r="AD9" s="79">
        <v>0</v>
      </c>
      <c r="AE9" s="85" t="s">
        <v>780</v>
      </c>
      <c r="AF9" s="79" t="b">
        <v>0</v>
      </c>
      <c r="AG9" s="79" t="s">
        <v>787</v>
      </c>
      <c r="AH9" s="79"/>
      <c r="AI9" s="85" t="s">
        <v>780</v>
      </c>
      <c r="AJ9" s="79" t="b">
        <v>0</v>
      </c>
      <c r="AK9" s="79">
        <v>0</v>
      </c>
      <c r="AL9" s="85" t="s">
        <v>780</v>
      </c>
      <c r="AM9" s="79" t="s">
        <v>789</v>
      </c>
      <c r="AN9" s="79" t="b">
        <v>0</v>
      </c>
      <c r="AO9" s="85" t="s">
        <v>666</v>
      </c>
      <c r="AP9" s="79" t="s">
        <v>176</v>
      </c>
      <c r="AQ9" s="79">
        <v>0</v>
      </c>
      <c r="AR9" s="79">
        <v>0</v>
      </c>
      <c r="AS9" s="79"/>
      <c r="AT9" s="79"/>
      <c r="AU9" s="79"/>
      <c r="AV9" s="79"/>
      <c r="AW9" s="79"/>
      <c r="AX9" s="79"/>
      <c r="AY9" s="79"/>
      <c r="AZ9" s="79"/>
      <c r="BA9">
        <v>2</v>
      </c>
      <c r="BB9" s="78" t="str">
        <f>REPLACE(INDEX(GroupVertices[Group],MATCH(Edges[[#This Row],[Vertex 1]],GroupVertices[Vertex],0)),1,1,"")</f>
        <v>9</v>
      </c>
      <c r="BC9" s="78" t="str">
        <f>REPLACE(INDEX(GroupVertices[Group],MATCH(Edges[[#This Row],[Vertex 2]],GroupVertices[Vertex],0)),1,1,"")</f>
        <v>9</v>
      </c>
      <c r="BD9" s="48"/>
      <c r="BE9" s="49"/>
      <c r="BF9" s="48"/>
      <c r="BG9" s="49"/>
      <c r="BH9" s="48"/>
      <c r="BI9" s="49"/>
      <c r="BJ9" s="48"/>
      <c r="BK9" s="49"/>
      <c r="BL9" s="48"/>
    </row>
    <row r="10" spans="1:64" ht="15">
      <c r="A10" s="64" t="s">
        <v>214</v>
      </c>
      <c r="B10" s="64" t="s">
        <v>308</v>
      </c>
      <c r="C10" s="65" t="s">
        <v>2335</v>
      </c>
      <c r="D10" s="66">
        <v>10</v>
      </c>
      <c r="E10" s="67" t="s">
        <v>136</v>
      </c>
      <c r="F10" s="68">
        <v>12</v>
      </c>
      <c r="G10" s="65"/>
      <c r="H10" s="69"/>
      <c r="I10" s="70"/>
      <c r="J10" s="70"/>
      <c r="K10" s="34" t="s">
        <v>65</v>
      </c>
      <c r="L10" s="77">
        <v>10</v>
      </c>
      <c r="M10" s="77"/>
      <c r="N10" s="72"/>
      <c r="O10" s="79" t="s">
        <v>348</v>
      </c>
      <c r="P10" s="81">
        <v>43503.82945601852</v>
      </c>
      <c r="Q10" s="79" t="s">
        <v>353</v>
      </c>
      <c r="R10" s="79"/>
      <c r="S10" s="79"/>
      <c r="T10" s="79" t="s">
        <v>442</v>
      </c>
      <c r="U10" s="83" t="s">
        <v>457</v>
      </c>
      <c r="V10" s="83" t="s">
        <v>457</v>
      </c>
      <c r="W10" s="81">
        <v>43503.82945601852</v>
      </c>
      <c r="X10" s="83" t="s">
        <v>555</v>
      </c>
      <c r="Y10" s="79"/>
      <c r="Z10" s="79"/>
      <c r="AA10" s="85" t="s">
        <v>667</v>
      </c>
      <c r="AB10" s="79"/>
      <c r="AC10" s="79" t="b">
        <v>0</v>
      </c>
      <c r="AD10" s="79">
        <v>0</v>
      </c>
      <c r="AE10" s="85" t="s">
        <v>780</v>
      </c>
      <c r="AF10" s="79" t="b">
        <v>0</v>
      </c>
      <c r="AG10" s="79" t="s">
        <v>787</v>
      </c>
      <c r="AH10" s="79"/>
      <c r="AI10" s="85" t="s">
        <v>780</v>
      </c>
      <c r="AJ10" s="79" t="b">
        <v>0</v>
      </c>
      <c r="AK10" s="79">
        <v>0</v>
      </c>
      <c r="AL10" s="85" t="s">
        <v>780</v>
      </c>
      <c r="AM10" s="79" t="s">
        <v>789</v>
      </c>
      <c r="AN10" s="79" t="b">
        <v>0</v>
      </c>
      <c r="AO10" s="85" t="s">
        <v>667</v>
      </c>
      <c r="AP10" s="79" t="s">
        <v>176</v>
      </c>
      <c r="AQ10" s="79">
        <v>0</v>
      </c>
      <c r="AR10" s="79">
        <v>0</v>
      </c>
      <c r="AS10" s="79"/>
      <c r="AT10" s="79"/>
      <c r="AU10" s="79"/>
      <c r="AV10" s="79"/>
      <c r="AW10" s="79"/>
      <c r="AX10" s="79"/>
      <c r="AY10" s="79"/>
      <c r="AZ10" s="79"/>
      <c r="BA10">
        <v>2</v>
      </c>
      <c r="BB10" s="78" t="str">
        <f>REPLACE(INDEX(GroupVertices[Group],MATCH(Edges[[#This Row],[Vertex 1]],GroupVertices[Vertex],0)),1,1,"")</f>
        <v>9</v>
      </c>
      <c r="BC10" s="78" t="str">
        <f>REPLACE(INDEX(GroupVertices[Group],MATCH(Edges[[#This Row],[Vertex 2]],GroupVertices[Vertex],0)),1,1,"")</f>
        <v>9</v>
      </c>
      <c r="BD10" s="48"/>
      <c r="BE10" s="49"/>
      <c r="BF10" s="48"/>
      <c r="BG10" s="49"/>
      <c r="BH10" s="48"/>
      <c r="BI10" s="49"/>
      <c r="BJ10" s="48"/>
      <c r="BK10" s="49"/>
      <c r="BL10" s="48"/>
    </row>
    <row r="11" spans="1:64" ht="15">
      <c r="A11" s="64" t="s">
        <v>214</v>
      </c>
      <c r="B11" s="64" t="s">
        <v>309</v>
      </c>
      <c r="C11" s="65" t="s">
        <v>2335</v>
      </c>
      <c r="D11" s="66">
        <v>10</v>
      </c>
      <c r="E11" s="67" t="s">
        <v>136</v>
      </c>
      <c r="F11" s="68">
        <v>12</v>
      </c>
      <c r="G11" s="65"/>
      <c r="H11" s="69"/>
      <c r="I11" s="70"/>
      <c r="J11" s="70"/>
      <c r="K11" s="34" t="s">
        <v>65</v>
      </c>
      <c r="L11" s="77">
        <v>11</v>
      </c>
      <c r="M11" s="77"/>
      <c r="N11" s="72"/>
      <c r="O11" s="79" t="s">
        <v>348</v>
      </c>
      <c r="P11" s="81">
        <v>43503.82716435185</v>
      </c>
      <c r="Q11" s="79" t="s">
        <v>352</v>
      </c>
      <c r="R11" s="79"/>
      <c r="S11" s="79"/>
      <c r="T11" s="79" t="s">
        <v>442</v>
      </c>
      <c r="U11" s="83" t="s">
        <v>456</v>
      </c>
      <c r="V11" s="83" t="s">
        <v>456</v>
      </c>
      <c r="W11" s="81">
        <v>43503.82716435185</v>
      </c>
      <c r="X11" s="83" t="s">
        <v>554</v>
      </c>
      <c r="Y11" s="79"/>
      <c r="Z11" s="79"/>
      <c r="AA11" s="85" t="s">
        <v>666</v>
      </c>
      <c r="AB11" s="79"/>
      <c r="AC11" s="79" t="b">
        <v>0</v>
      </c>
      <c r="AD11" s="79">
        <v>0</v>
      </c>
      <c r="AE11" s="85" t="s">
        <v>780</v>
      </c>
      <c r="AF11" s="79" t="b">
        <v>0</v>
      </c>
      <c r="AG11" s="79" t="s">
        <v>787</v>
      </c>
      <c r="AH11" s="79"/>
      <c r="AI11" s="85" t="s">
        <v>780</v>
      </c>
      <c r="AJ11" s="79" t="b">
        <v>0</v>
      </c>
      <c r="AK11" s="79">
        <v>0</v>
      </c>
      <c r="AL11" s="85" t="s">
        <v>780</v>
      </c>
      <c r="AM11" s="79" t="s">
        <v>789</v>
      </c>
      <c r="AN11" s="79" t="b">
        <v>0</v>
      </c>
      <c r="AO11" s="85" t="s">
        <v>666</v>
      </c>
      <c r="AP11" s="79" t="s">
        <v>176</v>
      </c>
      <c r="AQ11" s="79">
        <v>0</v>
      </c>
      <c r="AR11" s="79">
        <v>0</v>
      </c>
      <c r="AS11" s="79"/>
      <c r="AT11" s="79"/>
      <c r="AU11" s="79"/>
      <c r="AV11" s="79"/>
      <c r="AW11" s="79"/>
      <c r="AX11" s="79"/>
      <c r="AY11" s="79"/>
      <c r="AZ11" s="79"/>
      <c r="BA11">
        <v>2</v>
      </c>
      <c r="BB11" s="78" t="str">
        <f>REPLACE(INDEX(GroupVertices[Group],MATCH(Edges[[#This Row],[Vertex 1]],GroupVertices[Vertex],0)),1,1,"")</f>
        <v>9</v>
      </c>
      <c r="BC11" s="78" t="str">
        <f>REPLACE(INDEX(GroupVertices[Group],MATCH(Edges[[#This Row],[Vertex 2]],GroupVertices[Vertex],0)),1,1,"")</f>
        <v>9</v>
      </c>
      <c r="BD11" s="48"/>
      <c r="BE11" s="49"/>
      <c r="BF11" s="48"/>
      <c r="BG11" s="49"/>
      <c r="BH11" s="48"/>
      <c r="BI11" s="49"/>
      <c r="BJ11" s="48"/>
      <c r="BK11" s="49"/>
      <c r="BL11" s="48"/>
    </row>
    <row r="12" spans="1:64" ht="15">
      <c r="A12" s="64" t="s">
        <v>214</v>
      </c>
      <c r="B12" s="64" t="s">
        <v>309</v>
      </c>
      <c r="C12" s="65" t="s">
        <v>2335</v>
      </c>
      <c r="D12" s="66">
        <v>10</v>
      </c>
      <c r="E12" s="67" t="s">
        <v>136</v>
      </c>
      <c r="F12" s="68">
        <v>12</v>
      </c>
      <c r="G12" s="65"/>
      <c r="H12" s="69"/>
      <c r="I12" s="70"/>
      <c r="J12" s="70"/>
      <c r="K12" s="34" t="s">
        <v>65</v>
      </c>
      <c r="L12" s="77">
        <v>12</v>
      </c>
      <c r="M12" s="77"/>
      <c r="N12" s="72"/>
      <c r="O12" s="79" t="s">
        <v>348</v>
      </c>
      <c r="P12" s="81">
        <v>43503.82945601852</v>
      </c>
      <c r="Q12" s="79" t="s">
        <v>353</v>
      </c>
      <c r="R12" s="79"/>
      <c r="S12" s="79"/>
      <c r="T12" s="79" t="s">
        <v>442</v>
      </c>
      <c r="U12" s="83" t="s">
        <v>457</v>
      </c>
      <c r="V12" s="83" t="s">
        <v>457</v>
      </c>
      <c r="W12" s="81">
        <v>43503.82945601852</v>
      </c>
      <c r="X12" s="83" t="s">
        <v>555</v>
      </c>
      <c r="Y12" s="79"/>
      <c r="Z12" s="79"/>
      <c r="AA12" s="85" t="s">
        <v>667</v>
      </c>
      <c r="AB12" s="79"/>
      <c r="AC12" s="79" t="b">
        <v>0</v>
      </c>
      <c r="AD12" s="79">
        <v>0</v>
      </c>
      <c r="AE12" s="85" t="s">
        <v>780</v>
      </c>
      <c r="AF12" s="79" t="b">
        <v>0</v>
      </c>
      <c r="AG12" s="79" t="s">
        <v>787</v>
      </c>
      <c r="AH12" s="79"/>
      <c r="AI12" s="85" t="s">
        <v>780</v>
      </c>
      <c r="AJ12" s="79" t="b">
        <v>0</v>
      </c>
      <c r="AK12" s="79">
        <v>0</v>
      </c>
      <c r="AL12" s="85" t="s">
        <v>780</v>
      </c>
      <c r="AM12" s="79" t="s">
        <v>789</v>
      </c>
      <c r="AN12" s="79" t="b">
        <v>0</v>
      </c>
      <c r="AO12" s="85" t="s">
        <v>667</v>
      </c>
      <c r="AP12" s="79" t="s">
        <v>176</v>
      </c>
      <c r="AQ12" s="79">
        <v>0</v>
      </c>
      <c r="AR12" s="79">
        <v>0</v>
      </c>
      <c r="AS12" s="79"/>
      <c r="AT12" s="79"/>
      <c r="AU12" s="79"/>
      <c r="AV12" s="79"/>
      <c r="AW12" s="79"/>
      <c r="AX12" s="79"/>
      <c r="AY12" s="79"/>
      <c r="AZ12" s="79"/>
      <c r="BA12">
        <v>2</v>
      </c>
      <c r="BB12" s="78" t="str">
        <f>REPLACE(INDEX(GroupVertices[Group],MATCH(Edges[[#This Row],[Vertex 1]],GroupVertices[Vertex],0)),1,1,"")</f>
        <v>9</v>
      </c>
      <c r="BC12" s="78" t="str">
        <f>REPLACE(INDEX(GroupVertices[Group],MATCH(Edges[[#This Row],[Vertex 2]],GroupVertices[Vertex],0)),1,1,"")</f>
        <v>9</v>
      </c>
      <c r="BD12" s="48"/>
      <c r="BE12" s="49"/>
      <c r="BF12" s="48"/>
      <c r="BG12" s="49"/>
      <c r="BH12" s="48"/>
      <c r="BI12" s="49"/>
      <c r="BJ12" s="48"/>
      <c r="BK12" s="49"/>
      <c r="BL12" s="48"/>
    </row>
    <row r="13" spans="1:64" ht="15">
      <c r="A13" s="64" t="s">
        <v>214</v>
      </c>
      <c r="B13" s="64" t="s">
        <v>310</v>
      </c>
      <c r="C13" s="65" t="s">
        <v>2335</v>
      </c>
      <c r="D13" s="66">
        <v>10</v>
      </c>
      <c r="E13" s="67" t="s">
        <v>136</v>
      </c>
      <c r="F13" s="68">
        <v>12</v>
      </c>
      <c r="G13" s="65"/>
      <c r="H13" s="69"/>
      <c r="I13" s="70"/>
      <c r="J13" s="70"/>
      <c r="K13" s="34" t="s">
        <v>65</v>
      </c>
      <c r="L13" s="77">
        <v>13</v>
      </c>
      <c r="M13" s="77"/>
      <c r="N13" s="72"/>
      <c r="O13" s="79" t="s">
        <v>348</v>
      </c>
      <c r="P13" s="81">
        <v>43503.82716435185</v>
      </c>
      <c r="Q13" s="79" t="s">
        <v>352</v>
      </c>
      <c r="R13" s="79"/>
      <c r="S13" s="79"/>
      <c r="T13" s="79" t="s">
        <v>442</v>
      </c>
      <c r="U13" s="83" t="s">
        <v>456</v>
      </c>
      <c r="V13" s="83" t="s">
        <v>456</v>
      </c>
      <c r="W13" s="81">
        <v>43503.82716435185</v>
      </c>
      <c r="X13" s="83" t="s">
        <v>554</v>
      </c>
      <c r="Y13" s="79"/>
      <c r="Z13" s="79"/>
      <c r="AA13" s="85" t="s">
        <v>666</v>
      </c>
      <c r="AB13" s="79"/>
      <c r="AC13" s="79" t="b">
        <v>0</v>
      </c>
      <c r="AD13" s="79">
        <v>0</v>
      </c>
      <c r="AE13" s="85" t="s">
        <v>780</v>
      </c>
      <c r="AF13" s="79" t="b">
        <v>0</v>
      </c>
      <c r="AG13" s="79" t="s">
        <v>787</v>
      </c>
      <c r="AH13" s="79"/>
      <c r="AI13" s="85" t="s">
        <v>780</v>
      </c>
      <c r="AJ13" s="79" t="b">
        <v>0</v>
      </c>
      <c r="AK13" s="79">
        <v>0</v>
      </c>
      <c r="AL13" s="85" t="s">
        <v>780</v>
      </c>
      <c r="AM13" s="79" t="s">
        <v>789</v>
      </c>
      <c r="AN13" s="79" t="b">
        <v>0</v>
      </c>
      <c r="AO13" s="85" t="s">
        <v>666</v>
      </c>
      <c r="AP13" s="79" t="s">
        <v>176</v>
      </c>
      <c r="AQ13" s="79">
        <v>0</v>
      </c>
      <c r="AR13" s="79">
        <v>0</v>
      </c>
      <c r="AS13" s="79"/>
      <c r="AT13" s="79"/>
      <c r="AU13" s="79"/>
      <c r="AV13" s="79"/>
      <c r="AW13" s="79"/>
      <c r="AX13" s="79"/>
      <c r="AY13" s="79"/>
      <c r="AZ13" s="79"/>
      <c r="BA13">
        <v>2</v>
      </c>
      <c r="BB13" s="78" t="str">
        <f>REPLACE(INDEX(GroupVertices[Group],MATCH(Edges[[#This Row],[Vertex 1]],GroupVertices[Vertex],0)),1,1,"")</f>
        <v>9</v>
      </c>
      <c r="BC13" s="78" t="str">
        <f>REPLACE(INDEX(GroupVertices[Group],MATCH(Edges[[#This Row],[Vertex 2]],GroupVertices[Vertex],0)),1,1,"")</f>
        <v>9</v>
      </c>
      <c r="BD13" s="48"/>
      <c r="BE13" s="49"/>
      <c r="BF13" s="48"/>
      <c r="BG13" s="49"/>
      <c r="BH13" s="48"/>
      <c r="BI13" s="49"/>
      <c r="BJ13" s="48"/>
      <c r="BK13" s="49"/>
      <c r="BL13" s="48"/>
    </row>
    <row r="14" spans="1:64" ht="15">
      <c r="A14" s="64" t="s">
        <v>214</v>
      </c>
      <c r="B14" s="64" t="s">
        <v>310</v>
      </c>
      <c r="C14" s="65" t="s">
        <v>2335</v>
      </c>
      <c r="D14" s="66">
        <v>10</v>
      </c>
      <c r="E14" s="67" t="s">
        <v>136</v>
      </c>
      <c r="F14" s="68">
        <v>12</v>
      </c>
      <c r="G14" s="65"/>
      <c r="H14" s="69"/>
      <c r="I14" s="70"/>
      <c r="J14" s="70"/>
      <c r="K14" s="34" t="s">
        <v>65</v>
      </c>
      <c r="L14" s="77">
        <v>14</v>
      </c>
      <c r="M14" s="77"/>
      <c r="N14" s="72"/>
      <c r="O14" s="79" t="s">
        <v>348</v>
      </c>
      <c r="P14" s="81">
        <v>43503.82945601852</v>
      </c>
      <c r="Q14" s="79" t="s">
        <v>353</v>
      </c>
      <c r="R14" s="79"/>
      <c r="S14" s="79"/>
      <c r="T14" s="79" t="s">
        <v>442</v>
      </c>
      <c r="U14" s="83" t="s">
        <v>457</v>
      </c>
      <c r="V14" s="83" t="s">
        <v>457</v>
      </c>
      <c r="W14" s="81">
        <v>43503.82945601852</v>
      </c>
      <c r="X14" s="83" t="s">
        <v>555</v>
      </c>
      <c r="Y14" s="79"/>
      <c r="Z14" s="79"/>
      <c r="AA14" s="85" t="s">
        <v>667</v>
      </c>
      <c r="AB14" s="79"/>
      <c r="AC14" s="79" t="b">
        <v>0</v>
      </c>
      <c r="AD14" s="79">
        <v>0</v>
      </c>
      <c r="AE14" s="85" t="s">
        <v>780</v>
      </c>
      <c r="AF14" s="79" t="b">
        <v>0</v>
      </c>
      <c r="AG14" s="79" t="s">
        <v>787</v>
      </c>
      <c r="AH14" s="79"/>
      <c r="AI14" s="85" t="s">
        <v>780</v>
      </c>
      <c r="AJ14" s="79" t="b">
        <v>0</v>
      </c>
      <c r="AK14" s="79">
        <v>0</v>
      </c>
      <c r="AL14" s="85" t="s">
        <v>780</v>
      </c>
      <c r="AM14" s="79" t="s">
        <v>789</v>
      </c>
      <c r="AN14" s="79" t="b">
        <v>0</v>
      </c>
      <c r="AO14" s="85" t="s">
        <v>667</v>
      </c>
      <c r="AP14" s="79" t="s">
        <v>176</v>
      </c>
      <c r="AQ14" s="79">
        <v>0</v>
      </c>
      <c r="AR14" s="79">
        <v>0</v>
      </c>
      <c r="AS14" s="79"/>
      <c r="AT14" s="79"/>
      <c r="AU14" s="79"/>
      <c r="AV14" s="79"/>
      <c r="AW14" s="79"/>
      <c r="AX14" s="79"/>
      <c r="AY14" s="79"/>
      <c r="AZ14" s="79"/>
      <c r="BA14">
        <v>2</v>
      </c>
      <c r="BB14" s="78" t="str">
        <f>REPLACE(INDEX(GroupVertices[Group],MATCH(Edges[[#This Row],[Vertex 1]],GroupVertices[Vertex],0)),1,1,"")</f>
        <v>9</v>
      </c>
      <c r="BC14" s="78" t="str">
        <f>REPLACE(INDEX(GroupVertices[Group],MATCH(Edges[[#This Row],[Vertex 2]],GroupVertices[Vertex],0)),1,1,"")</f>
        <v>9</v>
      </c>
      <c r="BD14" s="48"/>
      <c r="BE14" s="49"/>
      <c r="BF14" s="48"/>
      <c r="BG14" s="49"/>
      <c r="BH14" s="48"/>
      <c r="BI14" s="49"/>
      <c r="BJ14" s="48"/>
      <c r="BK14" s="49"/>
      <c r="BL14" s="48"/>
    </row>
    <row r="15" spans="1:64" ht="15">
      <c r="A15" s="64" t="s">
        <v>214</v>
      </c>
      <c r="B15" s="64" t="s">
        <v>311</v>
      </c>
      <c r="C15" s="65" t="s">
        <v>2335</v>
      </c>
      <c r="D15" s="66">
        <v>10</v>
      </c>
      <c r="E15" s="67" t="s">
        <v>136</v>
      </c>
      <c r="F15" s="68">
        <v>12</v>
      </c>
      <c r="G15" s="65"/>
      <c r="H15" s="69"/>
      <c r="I15" s="70"/>
      <c r="J15" s="70"/>
      <c r="K15" s="34" t="s">
        <v>65</v>
      </c>
      <c r="L15" s="77">
        <v>15</v>
      </c>
      <c r="M15" s="77"/>
      <c r="N15" s="72"/>
      <c r="O15" s="79" t="s">
        <v>348</v>
      </c>
      <c r="P15" s="81">
        <v>43503.82716435185</v>
      </c>
      <c r="Q15" s="79" t="s">
        <v>352</v>
      </c>
      <c r="R15" s="79"/>
      <c r="S15" s="79"/>
      <c r="T15" s="79" t="s">
        <v>442</v>
      </c>
      <c r="U15" s="83" t="s">
        <v>456</v>
      </c>
      <c r="V15" s="83" t="s">
        <v>456</v>
      </c>
      <c r="W15" s="81">
        <v>43503.82716435185</v>
      </c>
      <c r="X15" s="83" t="s">
        <v>554</v>
      </c>
      <c r="Y15" s="79"/>
      <c r="Z15" s="79"/>
      <c r="AA15" s="85" t="s">
        <v>666</v>
      </c>
      <c r="AB15" s="79"/>
      <c r="AC15" s="79" t="b">
        <v>0</v>
      </c>
      <c r="AD15" s="79">
        <v>0</v>
      </c>
      <c r="AE15" s="85" t="s">
        <v>780</v>
      </c>
      <c r="AF15" s="79" t="b">
        <v>0</v>
      </c>
      <c r="AG15" s="79" t="s">
        <v>787</v>
      </c>
      <c r="AH15" s="79"/>
      <c r="AI15" s="85" t="s">
        <v>780</v>
      </c>
      <c r="AJ15" s="79" t="b">
        <v>0</v>
      </c>
      <c r="AK15" s="79">
        <v>0</v>
      </c>
      <c r="AL15" s="85" t="s">
        <v>780</v>
      </c>
      <c r="AM15" s="79" t="s">
        <v>789</v>
      </c>
      <c r="AN15" s="79" t="b">
        <v>0</v>
      </c>
      <c r="AO15" s="85" t="s">
        <v>666</v>
      </c>
      <c r="AP15" s="79" t="s">
        <v>176</v>
      </c>
      <c r="AQ15" s="79">
        <v>0</v>
      </c>
      <c r="AR15" s="79">
        <v>0</v>
      </c>
      <c r="AS15" s="79"/>
      <c r="AT15" s="79"/>
      <c r="AU15" s="79"/>
      <c r="AV15" s="79"/>
      <c r="AW15" s="79"/>
      <c r="AX15" s="79"/>
      <c r="AY15" s="79"/>
      <c r="AZ15" s="79"/>
      <c r="BA15">
        <v>2</v>
      </c>
      <c r="BB15" s="78" t="str">
        <f>REPLACE(INDEX(GroupVertices[Group],MATCH(Edges[[#This Row],[Vertex 1]],GroupVertices[Vertex],0)),1,1,"")</f>
        <v>9</v>
      </c>
      <c r="BC15" s="78" t="str">
        <f>REPLACE(INDEX(GroupVertices[Group],MATCH(Edges[[#This Row],[Vertex 2]],GroupVertices[Vertex],0)),1,1,"")</f>
        <v>9</v>
      </c>
      <c r="BD15" s="48"/>
      <c r="BE15" s="49"/>
      <c r="BF15" s="48"/>
      <c r="BG15" s="49"/>
      <c r="BH15" s="48"/>
      <c r="BI15" s="49"/>
      <c r="BJ15" s="48"/>
      <c r="BK15" s="49"/>
      <c r="BL15" s="48"/>
    </row>
    <row r="16" spans="1:64" ht="15">
      <c r="A16" s="64" t="s">
        <v>214</v>
      </c>
      <c r="B16" s="64" t="s">
        <v>311</v>
      </c>
      <c r="C16" s="65" t="s">
        <v>2335</v>
      </c>
      <c r="D16" s="66">
        <v>10</v>
      </c>
      <c r="E16" s="67" t="s">
        <v>136</v>
      </c>
      <c r="F16" s="68">
        <v>12</v>
      </c>
      <c r="G16" s="65"/>
      <c r="H16" s="69"/>
      <c r="I16" s="70"/>
      <c r="J16" s="70"/>
      <c r="K16" s="34" t="s">
        <v>65</v>
      </c>
      <c r="L16" s="77">
        <v>16</v>
      </c>
      <c r="M16" s="77"/>
      <c r="N16" s="72"/>
      <c r="O16" s="79" t="s">
        <v>348</v>
      </c>
      <c r="P16" s="81">
        <v>43503.82945601852</v>
      </c>
      <c r="Q16" s="79" t="s">
        <v>353</v>
      </c>
      <c r="R16" s="79"/>
      <c r="S16" s="79"/>
      <c r="T16" s="79" t="s">
        <v>442</v>
      </c>
      <c r="U16" s="83" t="s">
        <v>457</v>
      </c>
      <c r="V16" s="83" t="s">
        <v>457</v>
      </c>
      <c r="W16" s="81">
        <v>43503.82945601852</v>
      </c>
      <c r="X16" s="83" t="s">
        <v>555</v>
      </c>
      <c r="Y16" s="79"/>
      <c r="Z16" s="79"/>
      <c r="AA16" s="85" t="s">
        <v>667</v>
      </c>
      <c r="AB16" s="79"/>
      <c r="AC16" s="79" t="b">
        <v>0</v>
      </c>
      <c r="AD16" s="79">
        <v>0</v>
      </c>
      <c r="AE16" s="85" t="s">
        <v>780</v>
      </c>
      <c r="AF16" s="79" t="b">
        <v>0</v>
      </c>
      <c r="AG16" s="79" t="s">
        <v>787</v>
      </c>
      <c r="AH16" s="79"/>
      <c r="AI16" s="85" t="s">
        <v>780</v>
      </c>
      <c r="AJ16" s="79" t="b">
        <v>0</v>
      </c>
      <c r="AK16" s="79">
        <v>0</v>
      </c>
      <c r="AL16" s="85" t="s">
        <v>780</v>
      </c>
      <c r="AM16" s="79" t="s">
        <v>789</v>
      </c>
      <c r="AN16" s="79" t="b">
        <v>0</v>
      </c>
      <c r="AO16" s="85" t="s">
        <v>667</v>
      </c>
      <c r="AP16" s="79" t="s">
        <v>176</v>
      </c>
      <c r="AQ16" s="79">
        <v>0</v>
      </c>
      <c r="AR16" s="79">
        <v>0</v>
      </c>
      <c r="AS16" s="79"/>
      <c r="AT16" s="79"/>
      <c r="AU16" s="79"/>
      <c r="AV16" s="79"/>
      <c r="AW16" s="79"/>
      <c r="AX16" s="79"/>
      <c r="AY16" s="79"/>
      <c r="AZ16" s="79"/>
      <c r="BA16">
        <v>2</v>
      </c>
      <c r="BB16" s="78" t="str">
        <f>REPLACE(INDEX(GroupVertices[Group],MATCH(Edges[[#This Row],[Vertex 1]],GroupVertices[Vertex],0)),1,1,"")</f>
        <v>9</v>
      </c>
      <c r="BC16" s="78" t="str">
        <f>REPLACE(INDEX(GroupVertices[Group],MATCH(Edges[[#This Row],[Vertex 2]],GroupVertices[Vertex],0)),1,1,"")</f>
        <v>9</v>
      </c>
      <c r="BD16" s="48"/>
      <c r="BE16" s="49"/>
      <c r="BF16" s="48"/>
      <c r="BG16" s="49"/>
      <c r="BH16" s="48"/>
      <c r="BI16" s="49"/>
      <c r="BJ16" s="48"/>
      <c r="BK16" s="49"/>
      <c r="BL16" s="48"/>
    </row>
    <row r="17" spans="1:64" ht="15">
      <c r="A17" s="64" t="s">
        <v>214</v>
      </c>
      <c r="B17" s="64" t="s">
        <v>281</v>
      </c>
      <c r="C17" s="65" t="s">
        <v>2335</v>
      </c>
      <c r="D17" s="66">
        <v>10</v>
      </c>
      <c r="E17" s="67" t="s">
        <v>136</v>
      </c>
      <c r="F17" s="68">
        <v>12</v>
      </c>
      <c r="G17" s="65"/>
      <c r="H17" s="69"/>
      <c r="I17" s="70"/>
      <c r="J17" s="70"/>
      <c r="K17" s="34" t="s">
        <v>65</v>
      </c>
      <c r="L17" s="77">
        <v>17</v>
      </c>
      <c r="M17" s="77"/>
      <c r="N17" s="72"/>
      <c r="O17" s="79" t="s">
        <v>348</v>
      </c>
      <c r="P17" s="81">
        <v>43503.82716435185</v>
      </c>
      <c r="Q17" s="79" t="s">
        <v>352</v>
      </c>
      <c r="R17" s="79"/>
      <c r="S17" s="79"/>
      <c r="T17" s="79" t="s">
        <v>442</v>
      </c>
      <c r="U17" s="83" t="s">
        <v>456</v>
      </c>
      <c r="V17" s="83" t="s">
        <v>456</v>
      </c>
      <c r="W17" s="81">
        <v>43503.82716435185</v>
      </c>
      <c r="X17" s="83" t="s">
        <v>554</v>
      </c>
      <c r="Y17" s="79"/>
      <c r="Z17" s="79"/>
      <c r="AA17" s="85" t="s">
        <v>666</v>
      </c>
      <c r="AB17" s="79"/>
      <c r="AC17" s="79" t="b">
        <v>0</v>
      </c>
      <c r="AD17" s="79">
        <v>0</v>
      </c>
      <c r="AE17" s="85" t="s">
        <v>780</v>
      </c>
      <c r="AF17" s="79" t="b">
        <v>0</v>
      </c>
      <c r="AG17" s="79" t="s">
        <v>787</v>
      </c>
      <c r="AH17" s="79"/>
      <c r="AI17" s="85" t="s">
        <v>780</v>
      </c>
      <c r="AJ17" s="79" t="b">
        <v>0</v>
      </c>
      <c r="AK17" s="79">
        <v>0</v>
      </c>
      <c r="AL17" s="85" t="s">
        <v>780</v>
      </c>
      <c r="AM17" s="79" t="s">
        <v>789</v>
      </c>
      <c r="AN17" s="79" t="b">
        <v>0</v>
      </c>
      <c r="AO17" s="85" t="s">
        <v>666</v>
      </c>
      <c r="AP17" s="79" t="s">
        <v>176</v>
      </c>
      <c r="AQ17" s="79">
        <v>0</v>
      </c>
      <c r="AR17" s="79">
        <v>0</v>
      </c>
      <c r="AS17" s="79"/>
      <c r="AT17" s="79"/>
      <c r="AU17" s="79"/>
      <c r="AV17" s="79"/>
      <c r="AW17" s="79"/>
      <c r="AX17" s="79"/>
      <c r="AY17" s="79"/>
      <c r="AZ17" s="79"/>
      <c r="BA17">
        <v>2</v>
      </c>
      <c r="BB17" s="78" t="str">
        <f>REPLACE(INDEX(GroupVertices[Group],MATCH(Edges[[#This Row],[Vertex 1]],GroupVertices[Vertex],0)),1,1,"")</f>
        <v>9</v>
      </c>
      <c r="BC17" s="78" t="str">
        <f>REPLACE(INDEX(GroupVertices[Group],MATCH(Edges[[#This Row],[Vertex 2]],GroupVertices[Vertex],0)),1,1,"")</f>
        <v>1</v>
      </c>
      <c r="BD17" s="48">
        <v>0</v>
      </c>
      <c r="BE17" s="49">
        <v>0</v>
      </c>
      <c r="BF17" s="48">
        <v>0</v>
      </c>
      <c r="BG17" s="49">
        <v>0</v>
      </c>
      <c r="BH17" s="48">
        <v>0</v>
      </c>
      <c r="BI17" s="49">
        <v>0</v>
      </c>
      <c r="BJ17" s="48">
        <v>20</v>
      </c>
      <c r="BK17" s="49">
        <v>100</v>
      </c>
      <c r="BL17" s="48">
        <v>20</v>
      </c>
    </row>
    <row r="18" spans="1:64" ht="15">
      <c r="A18" s="64" t="s">
        <v>214</v>
      </c>
      <c r="B18" s="64" t="s">
        <v>222</v>
      </c>
      <c r="C18" s="65" t="s">
        <v>2335</v>
      </c>
      <c r="D18" s="66">
        <v>10</v>
      </c>
      <c r="E18" s="67" t="s">
        <v>136</v>
      </c>
      <c r="F18" s="68">
        <v>12</v>
      </c>
      <c r="G18" s="65"/>
      <c r="H18" s="69"/>
      <c r="I18" s="70"/>
      <c r="J18" s="70"/>
      <c r="K18" s="34" t="s">
        <v>65</v>
      </c>
      <c r="L18" s="77">
        <v>18</v>
      </c>
      <c r="M18" s="77"/>
      <c r="N18" s="72"/>
      <c r="O18" s="79" t="s">
        <v>348</v>
      </c>
      <c r="P18" s="81">
        <v>43503.82716435185</v>
      </c>
      <c r="Q18" s="79" t="s">
        <v>352</v>
      </c>
      <c r="R18" s="79"/>
      <c r="S18" s="79"/>
      <c r="T18" s="79" t="s">
        <v>442</v>
      </c>
      <c r="U18" s="83" t="s">
        <v>456</v>
      </c>
      <c r="V18" s="83" t="s">
        <v>456</v>
      </c>
      <c r="W18" s="81">
        <v>43503.82716435185</v>
      </c>
      <c r="X18" s="83" t="s">
        <v>554</v>
      </c>
      <c r="Y18" s="79"/>
      <c r="Z18" s="79"/>
      <c r="AA18" s="85" t="s">
        <v>666</v>
      </c>
      <c r="AB18" s="79"/>
      <c r="AC18" s="79" t="b">
        <v>0</v>
      </c>
      <c r="AD18" s="79">
        <v>0</v>
      </c>
      <c r="AE18" s="85" t="s">
        <v>780</v>
      </c>
      <c r="AF18" s="79" t="b">
        <v>0</v>
      </c>
      <c r="AG18" s="79" t="s">
        <v>787</v>
      </c>
      <c r="AH18" s="79"/>
      <c r="AI18" s="85" t="s">
        <v>780</v>
      </c>
      <c r="AJ18" s="79" t="b">
        <v>0</v>
      </c>
      <c r="AK18" s="79">
        <v>0</v>
      </c>
      <c r="AL18" s="85" t="s">
        <v>780</v>
      </c>
      <c r="AM18" s="79" t="s">
        <v>789</v>
      </c>
      <c r="AN18" s="79" t="b">
        <v>0</v>
      </c>
      <c r="AO18" s="85" t="s">
        <v>666</v>
      </c>
      <c r="AP18" s="79" t="s">
        <v>176</v>
      </c>
      <c r="AQ18" s="79">
        <v>0</v>
      </c>
      <c r="AR18" s="79">
        <v>0</v>
      </c>
      <c r="AS18" s="79"/>
      <c r="AT18" s="79"/>
      <c r="AU18" s="79"/>
      <c r="AV18" s="79"/>
      <c r="AW18" s="79"/>
      <c r="AX18" s="79"/>
      <c r="AY18" s="79"/>
      <c r="AZ18" s="79"/>
      <c r="BA18">
        <v>2</v>
      </c>
      <c r="BB18" s="78" t="str">
        <f>REPLACE(INDEX(GroupVertices[Group],MATCH(Edges[[#This Row],[Vertex 1]],GroupVertices[Vertex],0)),1,1,"")</f>
        <v>9</v>
      </c>
      <c r="BC18" s="78" t="str">
        <f>REPLACE(INDEX(GroupVertices[Group],MATCH(Edges[[#This Row],[Vertex 2]],GroupVertices[Vertex],0)),1,1,"")</f>
        <v>1</v>
      </c>
      <c r="BD18" s="48"/>
      <c r="BE18" s="49"/>
      <c r="BF18" s="48"/>
      <c r="BG18" s="49"/>
      <c r="BH18" s="48"/>
      <c r="BI18" s="49"/>
      <c r="BJ18" s="48"/>
      <c r="BK18" s="49"/>
      <c r="BL18" s="48"/>
    </row>
    <row r="19" spans="1:64" ht="15">
      <c r="A19" s="64" t="s">
        <v>214</v>
      </c>
      <c r="B19" s="64" t="s">
        <v>281</v>
      </c>
      <c r="C19" s="65" t="s">
        <v>2335</v>
      </c>
      <c r="D19" s="66">
        <v>10</v>
      </c>
      <c r="E19" s="67" t="s">
        <v>136</v>
      </c>
      <c r="F19" s="68">
        <v>12</v>
      </c>
      <c r="G19" s="65"/>
      <c r="H19" s="69"/>
      <c r="I19" s="70"/>
      <c r="J19" s="70"/>
      <c r="K19" s="34" t="s">
        <v>65</v>
      </c>
      <c r="L19" s="77">
        <v>19</v>
      </c>
      <c r="M19" s="77"/>
      <c r="N19" s="72"/>
      <c r="O19" s="79" t="s">
        <v>348</v>
      </c>
      <c r="P19" s="81">
        <v>43503.82945601852</v>
      </c>
      <c r="Q19" s="79" t="s">
        <v>353</v>
      </c>
      <c r="R19" s="79"/>
      <c r="S19" s="79"/>
      <c r="T19" s="79" t="s">
        <v>442</v>
      </c>
      <c r="U19" s="83" t="s">
        <v>457</v>
      </c>
      <c r="V19" s="83" t="s">
        <v>457</v>
      </c>
      <c r="W19" s="81">
        <v>43503.82945601852</v>
      </c>
      <c r="X19" s="83" t="s">
        <v>555</v>
      </c>
      <c r="Y19" s="79"/>
      <c r="Z19" s="79"/>
      <c r="AA19" s="85" t="s">
        <v>667</v>
      </c>
      <c r="AB19" s="79"/>
      <c r="AC19" s="79" t="b">
        <v>0</v>
      </c>
      <c r="AD19" s="79">
        <v>0</v>
      </c>
      <c r="AE19" s="85" t="s">
        <v>780</v>
      </c>
      <c r="AF19" s="79" t="b">
        <v>0</v>
      </c>
      <c r="AG19" s="79" t="s">
        <v>787</v>
      </c>
      <c r="AH19" s="79"/>
      <c r="AI19" s="85" t="s">
        <v>780</v>
      </c>
      <c r="AJ19" s="79" t="b">
        <v>0</v>
      </c>
      <c r="AK19" s="79">
        <v>0</v>
      </c>
      <c r="AL19" s="85" t="s">
        <v>780</v>
      </c>
      <c r="AM19" s="79" t="s">
        <v>789</v>
      </c>
      <c r="AN19" s="79" t="b">
        <v>0</v>
      </c>
      <c r="AO19" s="85" t="s">
        <v>667</v>
      </c>
      <c r="AP19" s="79" t="s">
        <v>176</v>
      </c>
      <c r="AQ19" s="79">
        <v>0</v>
      </c>
      <c r="AR19" s="79">
        <v>0</v>
      </c>
      <c r="AS19" s="79"/>
      <c r="AT19" s="79"/>
      <c r="AU19" s="79"/>
      <c r="AV19" s="79"/>
      <c r="AW19" s="79"/>
      <c r="AX19" s="79"/>
      <c r="AY19" s="79"/>
      <c r="AZ19" s="79"/>
      <c r="BA19">
        <v>2</v>
      </c>
      <c r="BB19" s="78" t="str">
        <f>REPLACE(INDEX(GroupVertices[Group],MATCH(Edges[[#This Row],[Vertex 1]],GroupVertices[Vertex],0)),1,1,"")</f>
        <v>9</v>
      </c>
      <c r="BC19" s="78" t="str">
        <f>REPLACE(INDEX(GroupVertices[Group],MATCH(Edges[[#This Row],[Vertex 2]],GroupVertices[Vertex],0)),1,1,"")</f>
        <v>1</v>
      </c>
      <c r="BD19" s="48">
        <v>0</v>
      </c>
      <c r="BE19" s="49">
        <v>0</v>
      </c>
      <c r="BF19" s="48">
        <v>0</v>
      </c>
      <c r="BG19" s="49">
        <v>0</v>
      </c>
      <c r="BH19" s="48">
        <v>0</v>
      </c>
      <c r="BI19" s="49">
        <v>0</v>
      </c>
      <c r="BJ19" s="48">
        <v>20</v>
      </c>
      <c r="BK19" s="49">
        <v>100</v>
      </c>
      <c r="BL19" s="48">
        <v>20</v>
      </c>
    </row>
    <row r="20" spans="1:64" ht="15">
      <c r="A20" s="64" t="s">
        <v>214</v>
      </c>
      <c r="B20" s="64" t="s">
        <v>222</v>
      </c>
      <c r="C20" s="65" t="s">
        <v>2335</v>
      </c>
      <c r="D20" s="66">
        <v>10</v>
      </c>
      <c r="E20" s="67" t="s">
        <v>136</v>
      </c>
      <c r="F20" s="68">
        <v>12</v>
      </c>
      <c r="G20" s="65"/>
      <c r="H20" s="69"/>
      <c r="I20" s="70"/>
      <c r="J20" s="70"/>
      <c r="K20" s="34" t="s">
        <v>65</v>
      </c>
      <c r="L20" s="77">
        <v>20</v>
      </c>
      <c r="M20" s="77"/>
      <c r="N20" s="72"/>
      <c r="O20" s="79" t="s">
        <v>348</v>
      </c>
      <c r="P20" s="81">
        <v>43503.82945601852</v>
      </c>
      <c r="Q20" s="79" t="s">
        <v>353</v>
      </c>
      <c r="R20" s="79"/>
      <c r="S20" s="79"/>
      <c r="T20" s="79" t="s">
        <v>442</v>
      </c>
      <c r="U20" s="83" t="s">
        <v>457</v>
      </c>
      <c r="V20" s="83" t="s">
        <v>457</v>
      </c>
      <c r="W20" s="81">
        <v>43503.82945601852</v>
      </c>
      <c r="X20" s="83" t="s">
        <v>555</v>
      </c>
      <c r="Y20" s="79"/>
      <c r="Z20" s="79"/>
      <c r="AA20" s="85" t="s">
        <v>667</v>
      </c>
      <c r="AB20" s="79"/>
      <c r="AC20" s="79" t="b">
        <v>0</v>
      </c>
      <c r="AD20" s="79">
        <v>0</v>
      </c>
      <c r="AE20" s="85" t="s">
        <v>780</v>
      </c>
      <c r="AF20" s="79" t="b">
        <v>0</v>
      </c>
      <c r="AG20" s="79" t="s">
        <v>787</v>
      </c>
      <c r="AH20" s="79"/>
      <c r="AI20" s="85" t="s">
        <v>780</v>
      </c>
      <c r="AJ20" s="79" t="b">
        <v>0</v>
      </c>
      <c r="AK20" s="79">
        <v>0</v>
      </c>
      <c r="AL20" s="85" t="s">
        <v>780</v>
      </c>
      <c r="AM20" s="79" t="s">
        <v>789</v>
      </c>
      <c r="AN20" s="79" t="b">
        <v>0</v>
      </c>
      <c r="AO20" s="85" t="s">
        <v>667</v>
      </c>
      <c r="AP20" s="79" t="s">
        <v>176</v>
      </c>
      <c r="AQ20" s="79">
        <v>0</v>
      </c>
      <c r="AR20" s="79">
        <v>0</v>
      </c>
      <c r="AS20" s="79"/>
      <c r="AT20" s="79"/>
      <c r="AU20" s="79"/>
      <c r="AV20" s="79"/>
      <c r="AW20" s="79"/>
      <c r="AX20" s="79"/>
      <c r="AY20" s="79"/>
      <c r="AZ20" s="79"/>
      <c r="BA20">
        <v>2</v>
      </c>
      <c r="BB20" s="78" t="str">
        <f>REPLACE(INDEX(GroupVertices[Group],MATCH(Edges[[#This Row],[Vertex 1]],GroupVertices[Vertex],0)),1,1,"")</f>
        <v>9</v>
      </c>
      <c r="BC20" s="78" t="str">
        <f>REPLACE(INDEX(GroupVertices[Group],MATCH(Edges[[#This Row],[Vertex 2]],GroupVertices[Vertex],0)),1,1,"")</f>
        <v>1</v>
      </c>
      <c r="BD20" s="48"/>
      <c r="BE20" s="49"/>
      <c r="BF20" s="48"/>
      <c r="BG20" s="49"/>
      <c r="BH20" s="48"/>
      <c r="BI20" s="49"/>
      <c r="BJ20" s="48"/>
      <c r="BK20" s="49"/>
      <c r="BL20" s="48"/>
    </row>
    <row r="21" spans="1:64" ht="15">
      <c r="A21" s="64" t="s">
        <v>215</v>
      </c>
      <c r="B21" s="64" t="s">
        <v>215</v>
      </c>
      <c r="C21" s="65" t="s">
        <v>2334</v>
      </c>
      <c r="D21" s="66">
        <v>3</v>
      </c>
      <c r="E21" s="67" t="s">
        <v>132</v>
      </c>
      <c r="F21" s="68">
        <v>35</v>
      </c>
      <c r="G21" s="65"/>
      <c r="H21" s="69"/>
      <c r="I21" s="70"/>
      <c r="J21" s="70"/>
      <c r="K21" s="34" t="s">
        <v>65</v>
      </c>
      <c r="L21" s="77">
        <v>21</v>
      </c>
      <c r="M21" s="77"/>
      <c r="N21" s="72"/>
      <c r="O21" s="79" t="s">
        <v>176</v>
      </c>
      <c r="P21" s="81">
        <v>43504.75506944444</v>
      </c>
      <c r="Q21" s="79" t="s">
        <v>354</v>
      </c>
      <c r="R21" s="83" t="s">
        <v>403</v>
      </c>
      <c r="S21" s="79" t="s">
        <v>435</v>
      </c>
      <c r="T21" s="79"/>
      <c r="U21" s="79"/>
      <c r="V21" s="83" t="s">
        <v>464</v>
      </c>
      <c r="W21" s="81">
        <v>43504.75506944444</v>
      </c>
      <c r="X21" s="83" t="s">
        <v>556</v>
      </c>
      <c r="Y21" s="79"/>
      <c r="Z21" s="79"/>
      <c r="AA21" s="85" t="s">
        <v>668</v>
      </c>
      <c r="AB21" s="79"/>
      <c r="AC21" s="79" t="b">
        <v>0</v>
      </c>
      <c r="AD21" s="79">
        <v>0</v>
      </c>
      <c r="AE21" s="85" t="s">
        <v>780</v>
      </c>
      <c r="AF21" s="79" t="b">
        <v>0</v>
      </c>
      <c r="AG21" s="79" t="s">
        <v>787</v>
      </c>
      <c r="AH21" s="79"/>
      <c r="AI21" s="85" t="s">
        <v>780</v>
      </c>
      <c r="AJ21" s="79" t="b">
        <v>0</v>
      </c>
      <c r="AK21" s="79">
        <v>0</v>
      </c>
      <c r="AL21" s="85" t="s">
        <v>780</v>
      </c>
      <c r="AM21" s="79" t="s">
        <v>789</v>
      </c>
      <c r="AN21" s="79" t="b">
        <v>1</v>
      </c>
      <c r="AO21" s="85" t="s">
        <v>668</v>
      </c>
      <c r="AP21" s="79" t="s">
        <v>176</v>
      </c>
      <c r="AQ21" s="79">
        <v>0</v>
      </c>
      <c r="AR21" s="79">
        <v>0</v>
      </c>
      <c r="AS21" s="79" t="s">
        <v>803</v>
      </c>
      <c r="AT21" s="79" t="s">
        <v>805</v>
      </c>
      <c r="AU21" s="79" t="s">
        <v>806</v>
      </c>
      <c r="AV21" s="79" t="s">
        <v>807</v>
      </c>
      <c r="AW21" s="79" t="s">
        <v>809</v>
      </c>
      <c r="AX21" s="79" t="s">
        <v>811</v>
      </c>
      <c r="AY21" s="79" t="s">
        <v>813</v>
      </c>
      <c r="AZ21" s="83" t="s">
        <v>815</v>
      </c>
      <c r="BA21">
        <v>1</v>
      </c>
      <c r="BB21" s="78" t="str">
        <f>REPLACE(INDEX(GroupVertices[Group],MATCH(Edges[[#This Row],[Vertex 1]],GroupVertices[Vertex],0)),1,1,"")</f>
        <v>13</v>
      </c>
      <c r="BC21" s="78" t="str">
        <f>REPLACE(INDEX(GroupVertices[Group],MATCH(Edges[[#This Row],[Vertex 2]],GroupVertices[Vertex],0)),1,1,"")</f>
        <v>13</v>
      </c>
      <c r="BD21" s="48">
        <v>1</v>
      </c>
      <c r="BE21" s="49">
        <v>5.555555555555555</v>
      </c>
      <c r="BF21" s="48">
        <v>0</v>
      </c>
      <c r="BG21" s="49">
        <v>0</v>
      </c>
      <c r="BH21" s="48">
        <v>0</v>
      </c>
      <c r="BI21" s="49">
        <v>0</v>
      </c>
      <c r="BJ21" s="48">
        <v>17</v>
      </c>
      <c r="BK21" s="49">
        <v>94.44444444444444</v>
      </c>
      <c r="BL21" s="48">
        <v>18</v>
      </c>
    </row>
    <row r="22" spans="1:64" ht="15">
      <c r="A22" s="64" t="s">
        <v>216</v>
      </c>
      <c r="B22" s="64" t="s">
        <v>312</v>
      </c>
      <c r="C22" s="65" t="s">
        <v>2334</v>
      </c>
      <c r="D22" s="66">
        <v>3</v>
      </c>
      <c r="E22" s="67" t="s">
        <v>132</v>
      </c>
      <c r="F22" s="68">
        <v>35</v>
      </c>
      <c r="G22" s="65"/>
      <c r="H22" s="69"/>
      <c r="I22" s="70"/>
      <c r="J22" s="70"/>
      <c r="K22" s="34" t="s">
        <v>65</v>
      </c>
      <c r="L22" s="77">
        <v>22</v>
      </c>
      <c r="M22" s="77"/>
      <c r="N22" s="72"/>
      <c r="O22" s="79" t="s">
        <v>348</v>
      </c>
      <c r="P22" s="81">
        <v>43507.580625</v>
      </c>
      <c r="Q22" s="79" t="s">
        <v>355</v>
      </c>
      <c r="R22" s="83" t="s">
        <v>404</v>
      </c>
      <c r="S22" s="79" t="s">
        <v>435</v>
      </c>
      <c r="T22" s="79"/>
      <c r="U22" s="79"/>
      <c r="V22" s="83" t="s">
        <v>465</v>
      </c>
      <c r="W22" s="81">
        <v>43507.580625</v>
      </c>
      <c r="X22" s="83" t="s">
        <v>557</v>
      </c>
      <c r="Y22" s="79"/>
      <c r="Z22" s="79"/>
      <c r="AA22" s="85" t="s">
        <v>669</v>
      </c>
      <c r="AB22" s="85" t="s">
        <v>671</v>
      </c>
      <c r="AC22" s="79" t="b">
        <v>0</v>
      </c>
      <c r="AD22" s="79">
        <v>0</v>
      </c>
      <c r="AE22" s="85" t="s">
        <v>781</v>
      </c>
      <c r="AF22" s="79" t="b">
        <v>0</v>
      </c>
      <c r="AG22" s="79" t="s">
        <v>787</v>
      </c>
      <c r="AH22" s="79"/>
      <c r="AI22" s="85" t="s">
        <v>780</v>
      </c>
      <c r="AJ22" s="79" t="b">
        <v>0</v>
      </c>
      <c r="AK22" s="79">
        <v>0</v>
      </c>
      <c r="AL22" s="85" t="s">
        <v>780</v>
      </c>
      <c r="AM22" s="79" t="s">
        <v>790</v>
      </c>
      <c r="AN22" s="79" t="b">
        <v>1</v>
      </c>
      <c r="AO22" s="85" t="s">
        <v>671</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216</v>
      </c>
      <c r="B23" s="64" t="s">
        <v>306</v>
      </c>
      <c r="C23" s="65" t="s">
        <v>2335</v>
      </c>
      <c r="D23" s="66">
        <v>10</v>
      </c>
      <c r="E23" s="67" t="s">
        <v>136</v>
      </c>
      <c r="F23" s="68">
        <v>12</v>
      </c>
      <c r="G23" s="65"/>
      <c r="H23" s="69"/>
      <c r="I23" s="70"/>
      <c r="J23" s="70"/>
      <c r="K23" s="34" t="s">
        <v>65</v>
      </c>
      <c r="L23" s="77">
        <v>23</v>
      </c>
      <c r="M23" s="77"/>
      <c r="N23" s="72"/>
      <c r="O23" s="79" t="s">
        <v>348</v>
      </c>
      <c r="P23" s="81">
        <v>43502.89677083334</v>
      </c>
      <c r="Q23" s="79" t="s">
        <v>351</v>
      </c>
      <c r="R23" s="79"/>
      <c r="S23" s="79"/>
      <c r="T23" s="79"/>
      <c r="U23" s="79"/>
      <c r="V23" s="83" t="s">
        <v>465</v>
      </c>
      <c r="W23" s="81">
        <v>43502.89677083334</v>
      </c>
      <c r="X23" s="83" t="s">
        <v>558</v>
      </c>
      <c r="Y23" s="79"/>
      <c r="Z23" s="79"/>
      <c r="AA23" s="85" t="s">
        <v>670</v>
      </c>
      <c r="AB23" s="79"/>
      <c r="AC23" s="79" t="b">
        <v>0</v>
      </c>
      <c r="AD23" s="79">
        <v>0</v>
      </c>
      <c r="AE23" s="85" t="s">
        <v>780</v>
      </c>
      <c r="AF23" s="79" t="b">
        <v>0</v>
      </c>
      <c r="AG23" s="79" t="s">
        <v>787</v>
      </c>
      <c r="AH23" s="79"/>
      <c r="AI23" s="85" t="s">
        <v>780</v>
      </c>
      <c r="AJ23" s="79" t="b">
        <v>0</v>
      </c>
      <c r="AK23" s="79">
        <v>10</v>
      </c>
      <c r="AL23" s="85" t="s">
        <v>671</v>
      </c>
      <c r="AM23" s="79" t="s">
        <v>789</v>
      </c>
      <c r="AN23" s="79" t="b">
        <v>0</v>
      </c>
      <c r="AO23" s="85" t="s">
        <v>671</v>
      </c>
      <c r="AP23" s="79" t="s">
        <v>176</v>
      </c>
      <c r="AQ23" s="79">
        <v>0</v>
      </c>
      <c r="AR23" s="79">
        <v>0</v>
      </c>
      <c r="AS23" s="79"/>
      <c r="AT23" s="79"/>
      <c r="AU23" s="79"/>
      <c r="AV23" s="79"/>
      <c r="AW23" s="79"/>
      <c r="AX23" s="79"/>
      <c r="AY23" s="79"/>
      <c r="AZ23" s="79"/>
      <c r="BA23">
        <v>2</v>
      </c>
      <c r="BB23" s="78" t="str">
        <f>REPLACE(INDEX(GroupVertices[Group],MATCH(Edges[[#This Row],[Vertex 1]],GroupVertices[Vertex],0)),1,1,"")</f>
        <v>4</v>
      </c>
      <c r="BC23" s="78" t="str">
        <f>REPLACE(INDEX(GroupVertices[Group],MATCH(Edges[[#This Row],[Vertex 2]],GroupVertices[Vertex],0)),1,1,"")</f>
        <v>4</v>
      </c>
      <c r="BD23" s="48"/>
      <c r="BE23" s="49"/>
      <c r="BF23" s="48"/>
      <c r="BG23" s="49"/>
      <c r="BH23" s="48"/>
      <c r="BI23" s="49"/>
      <c r="BJ23" s="48"/>
      <c r="BK23" s="49"/>
      <c r="BL23" s="48"/>
    </row>
    <row r="24" spans="1:64" ht="15">
      <c r="A24" s="64" t="s">
        <v>216</v>
      </c>
      <c r="B24" s="64" t="s">
        <v>222</v>
      </c>
      <c r="C24" s="65" t="s">
        <v>2335</v>
      </c>
      <c r="D24" s="66">
        <v>10</v>
      </c>
      <c r="E24" s="67" t="s">
        <v>136</v>
      </c>
      <c r="F24" s="68">
        <v>12</v>
      </c>
      <c r="G24" s="65"/>
      <c r="H24" s="69"/>
      <c r="I24" s="70"/>
      <c r="J24" s="70"/>
      <c r="K24" s="34" t="s">
        <v>65</v>
      </c>
      <c r="L24" s="77">
        <v>24</v>
      </c>
      <c r="M24" s="77"/>
      <c r="N24" s="72"/>
      <c r="O24" s="79" t="s">
        <v>348</v>
      </c>
      <c r="P24" s="81">
        <v>43502.89677083334</v>
      </c>
      <c r="Q24" s="79" t="s">
        <v>351</v>
      </c>
      <c r="R24" s="79"/>
      <c r="S24" s="79"/>
      <c r="T24" s="79"/>
      <c r="U24" s="79"/>
      <c r="V24" s="83" t="s">
        <v>465</v>
      </c>
      <c r="W24" s="81">
        <v>43502.89677083334</v>
      </c>
      <c r="X24" s="83" t="s">
        <v>558</v>
      </c>
      <c r="Y24" s="79"/>
      <c r="Z24" s="79"/>
      <c r="AA24" s="85" t="s">
        <v>670</v>
      </c>
      <c r="AB24" s="79"/>
      <c r="AC24" s="79" t="b">
        <v>0</v>
      </c>
      <c r="AD24" s="79">
        <v>0</v>
      </c>
      <c r="AE24" s="85" t="s">
        <v>780</v>
      </c>
      <c r="AF24" s="79" t="b">
        <v>0</v>
      </c>
      <c r="AG24" s="79" t="s">
        <v>787</v>
      </c>
      <c r="AH24" s="79"/>
      <c r="AI24" s="85" t="s">
        <v>780</v>
      </c>
      <c r="AJ24" s="79" t="b">
        <v>0</v>
      </c>
      <c r="AK24" s="79">
        <v>10</v>
      </c>
      <c r="AL24" s="85" t="s">
        <v>671</v>
      </c>
      <c r="AM24" s="79" t="s">
        <v>789</v>
      </c>
      <c r="AN24" s="79" t="b">
        <v>0</v>
      </c>
      <c r="AO24" s="85" t="s">
        <v>671</v>
      </c>
      <c r="AP24" s="79" t="s">
        <v>176</v>
      </c>
      <c r="AQ24" s="79">
        <v>0</v>
      </c>
      <c r="AR24" s="79">
        <v>0</v>
      </c>
      <c r="AS24" s="79"/>
      <c r="AT24" s="79"/>
      <c r="AU24" s="79"/>
      <c r="AV24" s="79"/>
      <c r="AW24" s="79"/>
      <c r="AX24" s="79"/>
      <c r="AY24" s="79"/>
      <c r="AZ24" s="79"/>
      <c r="BA24">
        <v>2</v>
      </c>
      <c r="BB24" s="78" t="str">
        <f>REPLACE(INDEX(GroupVertices[Group],MATCH(Edges[[#This Row],[Vertex 1]],GroupVertices[Vertex],0)),1,1,"")</f>
        <v>4</v>
      </c>
      <c r="BC24" s="78" t="str">
        <f>REPLACE(INDEX(GroupVertices[Group],MATCH(Edges[[#This Row],[Vertex 2]],GroupVertices[Vertex],0)),1,1,"")</f>
        <v>1</v>
      </c>
      <c r="BD24" s="48"/>
      <c r="BE24" s="49"/>
      <c r="BF24" s="48"/>
      <c r="BG24" s="49"/>
      <c r="BH24" s="48"/>
      <c r="BI24" s="49"/>
      <c r="BJ24" s="48"/>
      <c r="BK24" s="49"/>
      <c r="BL24" s="48"/>
    </row>
    <row r="25" spans="1:64" ht="15">
      <c r="A25" s="64" t="s">
        <v>216</v>
      </c>
      <c r="B25" s="64" t="s">
        <v>307</v>
      </c>
      <c r="C25" s="65" t="s">
        <v>2335</v>
      </c>
      <c r="D25" s="66">
        <v>10</v>
      </c>
      <c r="E25" s="67" t="s">
        <v>136</v>
      </c>
      <c r="F25" s="68">
        <v>12</v>
      </c>
      <c r="G25" s="65"/>
      <c r="H25" s="69"/>
      <c r="I25" s="70"/>
      <c r="J25" s="70"/>
      <c r="K25" s="34" t="s">
        <v>65</v>
      </c>
      <c r="L25" s="77">
        <v>25</v>
      </c>
      <c r="M25" s="77"/>
      <c r="N25" s="72"/>
      <c r="O25" s="79" t="s">
        <v>348</v>
      </c>
      <c r="P25" s="81">
        <v>43502.89677083334</v>
      </c>
      <c r="Q25" s="79" t="s">
        <v>351</v>
      </c>
      <c r="R25" s="79"/>
      <c r="S25" s="79"/>
      <c r="T25" s="79"/>
      <c r="U25" s="79"/>
      <c r="V25" s="83" t="s">
        <v>465</v>
      </c>
      <c r="W25" s="81">
        <v>43502.89677083334</v>
      </c>
      <c r="X25" s="83" t="s">
        <v>558</v>
      </c>
      <c r="Y25" s="79"/>
      <c r="Z25" s="79"/>
      <c r="AA25" s="85" t="s">
        <v>670</v>
      </c>
      <c r="AB25" s="79"/>
      <c r="AC25" s="79" t="b">
        <v>0</v>
      </c>
      <c r="AD25" s="79">
        <v>0</v>
      </c>
      <c r="AE25" s="85" t="s">
        <v>780</v>
      </c>
      <c r="AF25" s="79" t="b">
        <v>0</v>
      </c>
      <c r="AG25" s="79" t="s">
        <v>787</v>
      </c>
      <c r="AH25" s="79"/>
      <c r="AI25" s="85" t="s">
        <v>780</v>
      </c>
      <c r="AJ25" s="79" t="b">
        <v>0</v>
      </c>
      <c r="AK25" s="79">
        <v>10</v>
      </c>
      <c r="AL25" s="85" t="s">
        <v>671</v>
      </c>
      <c r="AM25" s="79" t="s">
        <v>789</v>
      </c>
      <c r="AN25" s="79" t="b">
        <v>0</v>
      </c>
      <c r="AO25" s="85" t="s">
        <v>671</v>
      </c>
      <c r="AP25" s="79" t="s">
        <v>176</v>
      </c>
      <c r="AQ25" s="79">
        <v>0</v>
      </c>
      <c r="AR25" s="79">
        <v>0</v>
      </c>
      <c r="AS25" s="79"/>
      <c r="AT25" s="79"/>
      <c r="AU25" s="79"/>
      <c r="AV25" s="79"/>
      <c r="AW25" s="79"/>
      <c r="AX25" s="79"/>
      <c r="AY25" s="79"/>
      <c r="AZ25" s="79"/>
      <c r="BA25">
        <v>2</v>
      </c>
      <c r="BB25" s="78" t="str">
        <f>REPLACE(INDEX(GroupVertices[Group],MATCH(Edges[[#This Row],[Vertex 1]],GroupVertices[Vertex],0)),1,1,"")</f>
        <v>4</v>
      </c>
      <c r="BC25" s="78" t="str">
        <f>REPLACE(INDEX(GroupVertices[Group],MATCH(Edges[[#This Row],[Vertex 2]],GroupVertices[Vertex],0)),1,1,"")</f>
        <v>4</v>
      </c>
      <c r="BD25" s="48"/>
      <c r="BE25" s="49"/>
      <c r="BF25" s="48"/>
      <c r="BG25" s="49"/>
      <c r="BH25" s="48"/>
      <c r="BI25" s="49"/>
      <c r="BJ25" s="48"/>
      <c r="BK25" s="49"/>
      <c r="BL25" s="48"/>
    </row>
    <row r="26" spans="1:64" ht="15">
      <c r="A26" s="64" t="s">
        <v>216</v>
      </c>
      <c r="B26" s="64" t="s">
        <v>217</v>
      </c>
      <c r="C26" s="65" t="s">
        <v>2334</v>
      </c>
      <c r="D26" s="66">
        <v>3</v>
      </c>
      <c r="E26" s="67" t="s">
        <v>132</v>
      </c>
      <c r="F26" s="68">
        <v>35</v>
      </c>
      <c r="G26" s="65"/>
      <c r="H26" s="69"/>
      <c r="I26" s="70"/>
      <c r="J26" s="70"/>
      <c r="K26" s="34" t="s">
        <v>65</v>
      </c>
      <c r="L26" s="77">
        <v>26</v>
      </c>
      <c r="M26" s="77"/>
      <c r="N26" s="72"/>
      <c r="O26" s="79" t="s">
        <v>348</v>
      </c>
      <c r="P26" s="81">
        <v>43502.89677083334</v>
      </c>
      <c r="Q26" s="79" t="s">
        <v>351</v>
      </c>
      <c r="R26" s="79"/>
      <c r="S26" s="79"/>
      <c r="T26" s="79"/>
      <c r="U26" s="79"/>
      <c r="V26" s="83" t="s">
        <v>465</v>
      </c>
      <c r="W26" s="81">
        <v>43502.89677083334</v>
      </c>
      <c r="X26" s="83" t="s">
        <v>558</v>
      </c>
      <c r="Y26" s="79"/>
      <c r="Z26" s="79"/>
      <c r="AA26" s="85" t="s">
        <v>670</v>
      </c>
      <c r="AB26" s="79"/>
      <c r="AC26" s="79" t="b">
        <v>0</v>
      </c>
      <c r="AD26" s="79">
        <v>0</v>
      </c>
      <c r="AE26" s="85" t="s">
        <v>780</v>
      </c>
      <c r="AF26" s="79" t="b">
        <v>0</v>
      </c>
      <c r="AG26" s="79" t="s">
        <v>787</v>
      </c>
      <c r="AH26" s="79"/>
      <c r="AI26" s="85" t="s">
        <v>780</v>
      </c>
      <c r="AJ26" s="79" t="b">
        <v>0</v>
      </c>
      <c r="AK26" s="79">
        <v>10</v>
      </c>
      <c r="AL26" s="85" t="s">
        <v>671</v>
      </c>
      <c r="AM26" s="79" t="s">
        <v>789</v>
      </c>
      <c r="AN26" s="79" t="b">
        <v>0</v>
      </c>
      <c r="AO26" s="85" t="s">
        <v>671</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v>0</v>
      </c>
      <c r="BE26" s="49">
        <v>0</v>
      </c>
      <c r="BF26" s="48">
        <v>0</v>
      </c>
      <c r="BG26" s="49">
        <v>0</v>
      </c>
      <c r="BH26" s="48">
        <v>0</v>
      </c>
      <c r="BI26" s="49">
        <v>0</v>
      </c>
      <c r="BJ26" s="48">
        <v>20</v>
      </c>
      <c r="BK26" s="49">
        <v>100</v>
      </c>
      <c r="BL26" s="48">
        <v>20</v>
      </c>
    </row>
    <row r="27" spans="1:64" ht="15">
      <c r="A27" s="64" t="s">
        <v>216</v>
      </c>
      <c r="B27" s="64" t="s">
        <v>277</v>
      </c>
      <c r="C27" s="65" t="s">
        <v>2334</v>
      </c>
      <c r="D27" s="66">
        <v>3</v>
      </c>
      <c r="E27" s="67" t="s">
        <v>132</v>
      </c>
      <c r="F27" s="68">
        <v>35</v>
      </c>
      <c r="G27" s="65"/>
      <c r="H27" s="69"/>
      <c r="I27" s="70"/>
      <c r="J27" s="70"/>
      <c r="K27" s="34" t="s">
        <v>65</v>
      </c>
      <c r="L27" s="77">
        <v>27</v>
      </c>
      <c r="M27" s="77"/>
      <c r="N27" s="72"/>
      <c r="O27" s="79" t="s">
        <v>348</v>
      </c>
      <c r="P27" s="81">
        <v>43507.580625</v>
      </c>
      <c r="Q27" s="79" t="s">
        <v>355</v>
      </c>
      <c r="R27" s="83" t="s">
        <v>404</v>
      </c>
      <c r="S27" s="79" t="s">
        <v>435</v>
      </c>
      <c r="T27" s="79"/>
      <c r="U27" s="79"/>
      <c r="V27" s="83" t="s">
        <v>465</v>
      </c>
      <c r="W27" s="81">
        <v>43507.580625</v>
      </c>
      <c r="X27" s="83" t="s">
        <v>557</v>
      </c>
      <c r="Y27" s="79"/>
      <c r="Z27" s="79"/>
      <c r="AA27" s="85" t="s">
        <v>669</v>
      </c>
      <c r="AB27" s="85" t="s">
        <v>671</v>
      </c>
      <c r="AC27" s="79" t="b">
        <v>0</v>
      </c>
      <c r="AD27" s="79">
        <v>0</v>
      </c>
      <c r="AE27" s="85" t="s">
        <v>781</v>
      </c>
      <c r="AF27" s="79" t="b">
        <v>0</v>
      </c>
      <c r="AG27" s="79" t="s">
        <v>787</v>
      </c>
      <c r="AH27" s="79"/>
      <c r="AI27" s="85" t="s">
        <v>780</v>
      </c>
      <c r="AJ27" s="79" t="b">
        <v>0</v>
      </c>
      <c r="AK27" s="79">
        <v>0</v>
      </c>
      <c r="AL27" s="85" t="s">
        <v>780</v>
      </c>
      <c r="AM27" s="79" t="s">
        <v>790</v>
      </c>
      <c r="AN27" s="79" t="b">
        <v>1</v>
      </c>
      <c r="AO27" s="85" t="s">
        <v>671</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v>2</v>
      </c>
      <c r="BE27" s="49">
        <v>14.285714285714286</v>
      </c>
      <c r="BF27" s="48">
        <v>0</v>
      </c>
      <c r="BG27" s="49">
        <v>0</v>
      </c>
      <c r="BH27" s="48">
        <v>0</v>
      </c>
      <c r="BI27" s="49">
        <v>0</v>
      </c>
      <c r="BJ27" s="48">
        <v>12</v>
      </c>
      <c r="BK27" s="49">
        <v>85.71428571428571</v>
      </c>
      <c r="BL27" s="48">
        <v>14</v>
      </c>
    </row>
    <row r="28" spans="1:64" ht="15">
      <c r="A28" s="64" t="s">
        <v>216</v>
      </c>
      <c r="B28" s="64" t="s">
        <v>306</v>
      </c>
      <c r="C28" s="65" t="s">
        <v>2335</v>
      </c>
      <c r="D28" s="66">
        <v>10</v>
      </c>
      <c r="E28" s="67" t="s">
        <v>136</v>
      </c>
      <c r="F28" s="68">
        <v>12</v>
      </c>
      <c r="G28" s="65"/>
      <c r="H28" s="69"/>
      <c r="I28" s="70"/>
      <c r="J28" s="70"/>
      <c r="K28" s="34" t="s">
        <v>65</v>
      </c>
      <c r="L28" s="77">
        <v>28</v>
      </c>
      <c r="M28" s="77"/>
      <c r="N28" s="72"/>
      <c r="O28" s="79" t="s">
        <v>348</v>
      </c>
      <c r="P28" s="81">
        <v>43507.580625</v>
      </c>
      <c r="Q28" s="79" t="s">
        <v>355</v>
      </c>
      <c r="R28" s="83" t="s">
        <v>404</v>
      </c>
      <c r="S28" s="79" t="s">
        <v>435</v>
      </c>
      <c r="T28" s="79"/>
      <c r="U28" s="79"/>
      <c r="V28" s="83" t="s">
        <v>465</v>
      </c>
      <c r="W28" s="81">
        <v>43507.580625</v>
      </c>
      <c r="X28" s="83" t="s">
        <v>557</v>
      </c>
      <c r="Y28" s="79"/>
      <c r="Z28" s="79"/>
      <c r="AA28" s="85" t="s">
        <v>669</v>
      </c>
      <c r="AB28" s="85" t="s">
        <v>671</v>
      </c>
      <c r="AC28" s="79" t="b">
        <v>0</v>
      </c>
      <c r="AD28" s="79">
        <v>0</v>
      </c>
      <c r="AE28" s="85" t="s">
        <v>781</v>
      </c>
      <c r="AF28" s="79" t="b">
        <v>0</v>
      </c>
      <c r="AG28" s="79" t="s">
        <v>787</v>
      </c>
      <c r="AH28" s="79"/>
      <c r="AI28" s="85" t="s">
        <v>780</v>
      </c>
      <c r="AJ28" s="79" t="b">
        <v>0</v>
      </c>
      <c r="AK28" s="79">
        <v>0</v>
      </c>
      <c r="AL28" s="85" t="s">
        <v>780</v>
      </c>
      <c r="AM28" s="79" t="s">
        <v>790</v>
      </c>
      <c r="AN28" s="79" t="b">
        <v>1</v>
      </c>
      <c r="AO28" s="85" t="s">
        <v>671</v>
      </c>
      <c r="AP28" s="79" t="s">
        <v>176</v>
      </c>
      <c r="AQ28" s="79">
        <v>0</v>
      </c>
      <c r="AR28" s="79">
        <v>0</v>
      </c>
      <c r="AS28" s="79"/>
      <c r="AT28" s="79"/>
      <c r="AU28" s="79"/>
      <c r="AV28" s="79"/>
      <c r="AW28" s="79"/>
      <c r="AX28" s="79"/>
      <c r="AY28" s="79"/>
      <c r="AZ28" s="79"/>
      <c r="BA28">
        <v>2</v>
      </c>
      <c r="BB28" s="78" t="str">
        <f>REPLACE(INDEX(GroupVertices[Group],MATCH(Edges[[#This Row],[Vertex 1]],GroupVertices[Vertex],0)),1,1,"")</f>
        <v>4</v>
      </c>
      <c r="BC28" s="78" t="str">
        <f>REPLACE(INDEX(GroupVertices[Group],MATCH(Edges[[#This Row],[Vertex 2]],GroupVertices[Vertex],0)),1,1,"")</f>
        <v>4</v>
      </c>
      <c r="BD28" s="48"/>
      <c r="BE28" s="49"/>
      <c r="BF28" s="48"/>
      <c r="BG28" s="49"/>
      <c r="BH28" s="48"/>
      <c r="BI28" s="49"/>
      <c r="BJ28" s="48"/>
      <c r="BK28" s="49"/>
      <c r="BL28" s="48"/>
    </row>
    <row r="29" spans="1:64" ht="15">
      <c r="A29" s="64" t="s">
        <v>216</v>
      </c>
      <c r="B29" s="64" t="s">
        <v>222</v>
      </c>
      <c r="C29" s="65" t="s">
        <v>2335</v>
      </c>
      <c r="D29" s="66">
        <v>10</v>
      </c>
      <c r="E29" s="67" t="s">
        <v>136</v>
      </c>
      <c r="F29" s="68">
        <v>12</v>
      </c>
      <c r="G29" s="65"/>
      <c r="H29" s="69"/>
      <c r="I29" s="70"/>
      <c r="J29" s="70"/>
      <c r="K29" s="34" t="s">
        <v>65</v>
      </c>
      <c r="L29" s="77">
        <v>29</v>
      </c>
      <c r="M29" s="77"/>
      <c r="N29" s="72"/>
      <c r="O29" s="79" t="s">
        <v>348</v>
      </c>
      <c r="P29" s="81">
        <v>43507.580625</v>
      </c>
      <c r="Q29" s="79" t="s">
        <v>355</v>
      </c>
      <c r="R29" s="83" t="s">
        <v>404</v>
      </c>
      <c r="S29" s="79" t="s">
        <v>435</v>
      </c>
      <c r="T29" s="79"/>
      <c r="U29" s="79"/>
      <c r="V29" s="83" t="s">
        <v>465</v>
      </c>
      <c r="W29" s="81">
        <v>43507.580625</v>
      </c>
      <c r="X29" s="83" t="s">
        <v>557</v>
      </c>
      <c r="Y29" s="79"/>
      <c r="Z29" s="79"/>
      <c r="AA29" s="85" t="s">
        <v>669</v>
      </c>
      <c r="AB29" s="85" t="s">
        <v>671</v>
      </c>
      <c r="AC29" s="79" t="b">
        <v>0</v>
      </c>
      <c r="AD29" s="79">
        <v>0</v>
      </c>
      <c r="AE29" s="85" t="s">
        <v>781</v>
      </c>
      <c r="AF29" s="79" t="b">
        <v>0</v>
      </c>
      <c r="AG29" s="79" t="s">
        <v>787</v>
      </c>
      <c r="AH29" s="79"/>
      <c r="AI29" s="85" t="s">
        <v>780</v>
      </c>
      <c r="AJ29" s="79" t="b">
        <v>0</v>
      </c>
      <c r="AK29" s="79">
        <v>0</v>
      </c>
      <c r="AL29" s="85" t="s">
        <v>780</v>
      </c>
      <c r="AM29" s="79" t="s">
        <v>790</v>
      </c>
      <c r="AN29" s="79" t="b">
        <v>1</v>
      </c>
      <c r="AO29" s="85" t="s">
        <v>671</v>
      </c>
      <c r="AP29" s="79" t="s">
        <v>176</v>
      </c>
      <c r="AQ29" s="79">
        <v>0</v>
      </c>
      <c r="AR29" s="79">
        <v>0</v>
      </c>
      <c r="AS29" s="79"/>
      <c r="AT29" s="79"/>
      <c r="AU29" s="79"/>
      <c r="AV29" s="79"/>
      <c r="AW29" s="79"/>
      <c r="AX29" s="79"/>
      <c r="AY29" s="79"/>
      <c r="AZ29" s="79"/>
      <c r="BA29">
        <v>2</v>
      </c>
      <c r="BB29" s="78" t="str">
        <f>REPLACE(INDEX(GroupVertices[Group],MATCH(Edges[[#This Row],[Vertex 1]],GroupVertices[Vertex],0)),1,1,"")</f>
        <v>4</v>
      </c>
      <c r="BC29" s="78" t="str">
        <f>REPLACE(INDEX(GroupVertices[Group],MATCH(Edges[[#This Row],[Vertex 2]],GroupVertices[Vertex],0)),1,1,"")</f>
        <v>1</v>
      </c>
      <c r="BD29" s="48"/>
      <c r="BE29" s="49"/>
      <c r="BF29" s="48"/>
      <c r="BG29" s="49"/>
      <c r="BH29" s="48"/>
      <c r="BI29" s="49"/>
      <c r="BJ29" s="48"/>
      <c r="BK29" s="49"/>
      <c r="BL29" s="48"/>
    </row>
    <row r="30" spans="1:64" ht="15">
      <c r="A30" s="64" t="s">
        <v>216</v>
      </c>
      <c r="B30" s="64" t="s">
        <v>307</v>
      </c>
      <c r="C30" s="65" t="s">
        <v>2335</v>
      </c>
      <c r="D30" s="66">
        <v>10</v>
      </c>
      <c r="E30" s="67" t="s">
        <v>136</v>
      </c>
      <c r="F30" s="68">
        <v>12</v>
      </c>
      <c r="G30" s="65"/>
      <c r="H30" s="69"/>
      <c r="I30" s="70"/>
      <c r="J30" s="70"/>
      <c r="K30" s="34" t="s">
        <v>65</v>
      </c>
      <c r="L30" s="77">
        <v>30</v>
      </c>
      <c r="M30" s="77"/>
      <c r="N30" s="72"/>
      <c r="O30" s="79" t="s">
        <v>348</v>
      </c>
      <c r="P30" s="81">
        <v>43507.580625</v>
      </c>
      <c r="Q30" s="79" t="s">
        <v>355</v>
      </c>
      <c r="R30" s="83" t="s">
        <v>404</v>
      </c>
      <c r="S30" s="79" t="s">
        <v>435</v>
      </c>
      <c r="T30" s="79"/>
      <c r="U30" s="79"/>
      <c r="V30" s="83" t="s">
        <v>465</v>
      </c>
      <c r="W30" s="81">
        <v>43507.580625</v>
      </c>
      <c r="X30" s="83" t="s">
        <v>557</v>
      </c>
      <c r="Y30" s="79"/>
      <c r="Z30" s="79"/>
      <c r="AA30" s="85" t="s">
        <v>669</v>
      </c>
      <c r="AB30" s="85" t="s">
        <v>671</v>
      </c>
      <c r="AC30" s="79" t="b">
        <v>0</v>
      </c>
      <c r="AD30" s="79">
        <v>0</v>
      </c>
      <c r="AE30" s="85" t="s">
        <v>781</v>
      </c>
      <c r="AF30" s="79" t="b">
        <v>0</v>
      </c>
      <c r="AG30" s="79" t="s">
        <v>787</v>
      </c>
      <c r="AH30" s="79"/>
      <c r="AI30" s="85" t="s">
        <v>780</v>
      </c>
      <c r="AJ30" s="79" t="b">
        <v>0</v>
      </c>
      <c r="AK30" s="79">
        <v>0</v>
      </c>
      <c r="AL30" s="85" t="s">
        <v>780</v>
      </c>
      <c r="AM30" s="79" t="s">
        <v>790</v>
      </c>
      <c r="AN30" s="79" t="b">
        <v>1</v>
      </c>
      <c r="AO30" s="85" t="s">
        <v>671</v>
      </c>
      <c r="AP30" s="79" t="s">
        <v>176</v>
      </c>
      <c r="AQ30" s="79">
        <v>0</v>
      </c>
      <c r="AR30" s="79">
        <v>0</v>
      </c>
      <c r="AS30" s="79"/>
      <c r="AT30" s="79"/>
      <c r="AU30" s="79"/>
      <c r="AV30" s="79"/>
      <c r="AW30" s="79"/>
      <c r="AX30" s="79"/>
      <c r="AY30" s="79"/>
      <c r="AZ30" s="79"/>
      <c r="BA30">
        <v>2</v>
      </c>
      <c r="BB30" s="78" t="str">
        <f>REPLACE(INDEX(GroupVertices[Group],MATCH(Edges[[#This Row],[Vertex 1]],GroupVertices[Vertex],0)),1,1,"")</f>
        <v>4</v>
      </c>
      <c r="BC30" s="78" t="str">
        <f>REPLACE(INDEX(GroupVertices[Group],MATCH(Edges[[#This Row],[Vertex 2]],GroupVertices[Vertex],0)),1,1,"")</f>
        <v>4</v>
      </c>
      <c r="BD30" s="48"/>
      <c r="BE30" s="49"/>
      <c r="BF30" s="48"/>
      <c r="BG30" s="49"/>
      <c r="BH30" s="48"/>
      <c r="BI30" s="49"/>
      <c r="BJ30" s="48"/>
      <c r="BK30" s="49"/>
      <c r="BL30" s="48"/>
    </row>
    <row r="31" spans="1:64" ht="15">
      <c r="A31" s="64" t="s">
        <v>216</v>
      </c>
      <c r="B31" s="64" t="s">
        <v>217</v>
      </c>
      <c r="C31" s="65" t="s">
        <v>2334</v>
      </c>
      <c r="D31" s="66">
        <v>3</v>
      </c>
      <c r="E31" s="67" t="s">
        <v>132</v>
      </c>
      <c r="F31" s="68">
        <v>35</v>
      </c>
      <c r="G31" s="65"/>
      <c r="H31" s="69"/>
      <c r="I31" s="70"/>
      <c r="J31" s="70"/>
      <c r="K31" s="34" t="s">
        <v>65</v>
      </c>
      <c r="L31" s="77">
        <v>31</v>
      </c>
      <c r="M31" s="77"/>
      <c r="N31" s="72"/>
      <c r="O31" s="79" t="s">
        <v>349</v>
      </c>
      <c r="P31" s="81">
        <v>43507.580625</v>
      </c>
      <c r="Q31" s="79" t="s">
        <v>355</v>
      </c>
      <c r="R31" s="83" t="s">
        <v>404</v>
      </c>
      <c r="S31" s="79" t="s">
        <v>435</v>
      </c>
      <c r="T31" s="79"/>
      <c r="U31" s="79"/>
      <c r="V31" s="83" t="s">
        <v>465</v>
      </c>
      <c r="W31" s="81">
        <v>43507.580625</v>
      </c>
      <c r="X31" s="83" t="s">
        <v>557</v>
      </c>
      <c r="Y31" s="79"/>
      <c r="Z31" s="79"/>
      <c r="AA31" s="85" t="s">
        <v>669</v>
      </c>
      <c r="AB31" s="85" t="s">
        <v>671</v>
      </c>
      <c r="AC31" s="79" t="b">
        <v>0</v>
      </c>
      <c r="AD31" s="79">
        <v>0</v>
      </c>
      <c r="AE31" s="85" t="s">
        <v>781</v>
      </c>
      <c r="AF31" s="79" t="b">
        <v>0</v>
      </c>
      <c r="AG31" s="79" t="s">
        <v>787</v>
      </c>
      <c r="AH31" s="79"/>
      <c r="AI31" s="85" t="s">
        <v>780</v>
      </c>
      <c r="AJ31" s="79" t="b">
        <v>0</v>
      </c>
      <c r="AK31" s="79">
        <v>0</v>
      </c>
      <c r="AL31" s="85" t="s">
        <v>780</v>
      </c>
      <c r="AM31" s="79" t="s">
        <v>790</v>
      </c>
      <c r="AN31" s="79" t="b">
        <v>1</v>
      </c>
      <c r="AO31" s="85" t="s">
        <v>671</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c r="BE31" s="49"/>
      <c r="BF31" s="48"/>
      <c r="BG31" s="49"/>
      <c r="BH31" s="48"/>
      <c r="BI31" s="49"/>
      <c r="BJ31" s="48"/>
      <c r="BK31" s="49"/>
      <c r="BL31" s="48"/>
    </row>
    <row r="32" spans="1:64" ht="15">
      <c r="A32" s="64" t="s">
        <v>217</v>
      </c>
      <c r="B32" s="64" t="s">
        <v>306</v>
      </c>
      <c r="C32" s="65" t="s">
        <v>2334</v>
      </c>
      <c r="D32" s="66">
        <v>3</v>
      </c>
      <c r="E32" s="67" t="s">
        <v>132</v>
      </c>
      <c r="F32" s="68">
        <v>35</v>
      </c>
      <c r="G32" s="65"/>
      <c r="H32" s="69"/>
      <c r="I32" s="70"/>
      <c r="J32" s="70"/>
      <c r="K32" s="34" t="s">
        <v>65</v>
      </c>
      <c r="L32" s="77">
        <v>32</v>
      </c>
      <c r="M32" s="77"/>
      <c r="N32" s="72"/>
      <c r="O32" s="79" t="s">
        <v>348</v>
      </c>
      <c r="P32" s="81">
        <v>43494.88547453703</v>
      </c>
      <c r="Q32" s="79" t="s">
        <v>356</v>
      </c>
      <c r="R32" s="83" t="s">
        <v>405</v>
      </c>
      <c r="S32" s="79" t="s">
        <v>435</v>
      </c>
      <c r="T32" s="79"/>
      <c r="U32" s="79"/>
      <c r="V32" s="83" t="s">
        <v>466</v>
      </c>
      <c r="W32" s="81">
        <v>43494.88547453703</v>
      </c>
      <c r="X32" s="83" t="s">
        <v>559</v>
      </c>
      <c r="Y32" s="79"/>
      <c r="Z32" s="79"/>
      <c r="AA32" s="85" t="s">
        <v>671</v>
      </c>
      <c r="AB32" s="79"/>
      <c r="AC32" s="79" t="b">
        <v>0</v>
      </c>
      <c r="AD32" s="79">
        <v>49</v>
      </c>
      <c r="AE32" s="85" t="s">
        <v>780</v>
      </c>
      <c r="AF32" s="79" t="b">
        <v>0</v>
      </c>
      <c r="AG32" s="79" t="s">
        <v>787</v>
      </c>
      <c r="AH32" s="79"/>
      <c r="AI32" s="85" t="s">
        <v>780</v>
      </c>
      <c r="AJ32" s="79" t="b">
        <v>0</v>
      </c>
      <c r="AK32" s="79">
        <v>11</v>
      </c>
      <c r="AL32" s="85" t="s">
        <v>780</v>
      </c>
      <c r="AM32" s="79" t="s">
        <v>791</v>
      </c>
      <c r="AN32" s="79" t="b">
        <v>1</v>
      </c>
      <c r="AO32" s="85" t="s">
        <v>671</v>
      </c>
      <c r="AP32" s="79" t="s">
        <v>802</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4</v>
      </c>
      <c r="BD32" s="48"/>
      <c r="BE32" s="49"/>
      <c r="BF32" s="48"/>
      <c r="BG32" s="49"/>
      <c r="BH32" s="48"/>
      <c r="BI32" s="49"/>
      <c r="BJ32" s="48"/>
      <c r="BK32" s="49"/>
      <c r="BL32" s="48"/>
    </row>
    <row r="33" spans="1:64" ht="15">
      <c r="A33" s="64" t="s">
        <v>218</v>
      </c>
      <c r="B33" s="64" t="s">
        <v>306</v>
      </c>
      <c r="C33" s="65" t="s">
        <v>2334</v>
      </c>
      <c r="D33" s="66">
        <v>3</v>
      </c>
      <c r="E33" s="67" t="s">
        <v>132</v>
      </c>
      <c r="F33" s="68">
        <v>35</v>
      </c>
      <c r="G33" s="65"/>
      <c r="H33" s="69"/>
      <c r="I33" s="70"/>
      <c r="J33" s="70"/>
      <c r="K33" s="34" t="s">
        <v>65</v>
      </c>
      <c r="L33" s="77">
        <v>33</v>
      </c>
      <c r="M33" s="77"/>
      <c r="N33" s="72"/>
      <c r="O33" s="79" t="s">
        <v>348</v>
      </c>
      <c r="P33" s="81">
        <v>43507.66359953704</v>
      </c>
      <c r="Q33" s="79" t="s">
        <v>351</v>
      </c>
      <c r="R33" s="79"/>
      <c r="S33" s="79"/>
      <c r="T33" s="79"/>
      <c r="U33" s="79"/>
      <c r="V33" s="83" t="s">
        <v>467</v>
      </c>
      <c r="W33" s="81">
        <v>43507.66359953704</v>
      </c>
      <c r="X33" s="83" t="s">
        <v>560</v>
      </c>
      <c r="Y33" s="79"/>
      <c r="Z33" s="79"/>
      <c r="AA33" s="85" t="s">
        <v>672</v>
      </c>
      <c r="AB33" s="79"/>
      <c r="AC33" s="79" t="b">
        <v>0</v>
      </c>
      <c r="AD33" s="79">
        <v>0</v>
      </c>
      <c r="AE33" s="85" t="s">
        <v>780</v>
      </c>
      <c r="AF33" s="79" t="b">
        <v>0</v>
      </c>
      <c r="AG33" s="79" t="s">
        <v>787</v>
      </c>
      <c r="AH33" s="79"/>
      <c r="AI33" s="85" t="s">
        <v>780</v>
      </c>
      <c r="AJ33" s="79" t="b">
        <v>0</v>
      </c>
      <c r="AK33" s="79">
        <v>0</v>
      </c>
      <c r="AL33" s="85" t="s">
        <v>671</v>
      </c>
      <c r="AM33" s="79" t="s">
        <v>789</v>
      </c>
      <c r="AN33" s="79" t="b">
        <v>0</v>
      </c>
      <c r="AO33" s="85" t="s">
        <v>671</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c r="BE33" s="49"/>
      <c r="BF33" s="48"/>
      <c r="BG33" s="49"/>
      <c r="BH33" s="48"/>
      <c r="BI33" s="49"/>
      <c r="BJ33" s="48"/>
      <c r="BK33" s="49"/>
      <c r="BL33" s="48"/>
    </row>
    <row r="34" spans="1:64" ht="15">
      <c r="A34" s="64" t="s">
        <v>217</v>
      </c>
      <c r="B34" s="64" t="s">
        <v>222</v>
      </c>
      <c r="C34" s="65" t="s">
        <v>2334</v>
      </c>
      <c r="D34" s="66">
        <v>3</v>
      </c>
      <c r="E34" s="67" t="s">
        <v>132</v>
      </c>
      <c r="F34" s="68">
        <v>35</v>
      </c>
      <c r="G34" s="65"/>
      <c r="H34" s="69"/>
      <c r="I34" s="70"/>
      <c r="J34" s="70"/>
      <c r="K34" s="34" t="s">
        <v>65</v>
      </c>
      <c r="L34" s="77">
        <v>34</v>
      </c>
      <c r="M34" s="77"/>
      <c r="N34" s="72"/>
      <c r="O34" s="79" t="s">
        <v>348</v>
      </c>
      <c r="P34" s="81">
        <v>43494.88547453703</v>
      </c>
      <c r="Q34" s="79" t="s">
        <v>356</v>
      </c>
      <c r="R34" s="83" t="s">
        <v>405</v>
      </c>
      <c r="S34" s="79" t="s">
        <v>435</v>
      </c>
      <c r="T34" s="79"/>
      <c r="U34" s="79"/>
      <c r="V34" s="83" t="s">
        <v>466</v>
      </c>
      <c r="W34" s="81">
        <v>43494.88547453703</v>
      </c>
      <c r="X34" s="83" t="s">
        <v>559</v>
      </c>
      <c r="Y34" s="79"/>
      <c r="Z34" s="79"/>
      <c r="AA34" s="85" t="s">
        <v>671</v>
      </c>
      <c r="AB34" s="79"/>
      <c r="AC34" s="79" t="b">
        <v>0</v>
      </c>
      <c r="AD34" s="79">
        <v>49</v>
      </c>
      <c r="AE34" s="85" t="s">
        <v>780</v>
      </c>
      <c r="AF34" s="79" t="b">
        <v>0</v>
      </c>
      <c r="AG34" s="79" t="s">
        <v>787</v>
      </c>
      <c r="AH34" s="79"/>
      <c r="AI34" s="85" t="s">
        <v>780</v>
      </c>
      <c r="AJ34" s="79" t="b">
        <v>0</v>
      </c>
      <c r="AK34" s="79">
        <v>11</v>
      </c>
      <c r="AL34" s="85" t="s">
        <v>780</v>
      </c>
      <c r="AM34" s="79" t="s">
        <v>791</v>
      </c>
      <c r="AN34" s="79" t="b">
        <v>1</v>
      </c>
      <c r="AO34" s="85" t="s">
        <v>671</v>
      </c>
      <c r="AP34" s="79" t="s">
        <v>802</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1</v>
      </c>
      <c r="BD34" s="48"/>
      <c r="BE34" s="49"/>
      <c r="BF34" s="48"/>
      <c r="BG34" s="49"/>
      <c r="BH34" s="48"/>
      <c r="BI34" s="49"/>
      <c r="BJ34" s="48"/>
      <c r="BK34" s="49"/>
      <c r="BL34" s="48"/>
    </row>
    <row r="35" spans="1:64" ht="15">
      <c r="A35" s="64" t="s">
        <v>217</v>
      </c>
      <c r="B35" s="64" t="s">
        <v>307</v>
      </c>
      <c r="C35" s="65" t="s">
        <v>2334</v>
      </c>
      <c r="D35" s="66">
        <v>3</v>
      </c>
      <c r="E35" s="67" t="s">
        <v>132</v>
      </c>
      <c r="F35" s="68">
        <v>35</v>
      </c>
      <c r="G35" s="65"/>
      <c r="H35" s="69"/>
      <c r="I35" s="70"/>
      <c r="J35" s="70"/>
      <c r="K35" s="34" t="s">
        <v>65</v>
      </c>
      <c r="L35" s="77">
        <v>35</v>
      </c>
      <c r="M35" s="77"/>
      <c r="N35" s="72"/>
      <c r="O35" s="79" t="s">
        <v>348</v>
      </c>
      <c r="P35" s="81">
        <v>43494.88547453703</v>
      </c>
      <c r="Q35" s="79" t="s">
        <v>356</v>
      </c>
      <c r="R35" s="83" t="s">
        <v>405</v>
      </c>
      <c r="S35" s="79" t="s">
        <v>435</v>
      </c>
      <c r="T35" s="79"/>
      <c r="U35" s="79"/>
      <c r="V35" s="83" t="s">
        <v>466</v>
      </c>
      <c r="W35" s="81">
        <v>43494.88547453703</v>
      </c>
      <c r="X35" s="83" t="s">
        <v>559</v>
      </c>
      <c r="Y35" s="79"/>
      <c r="Z35" s="79"/>
      <c r="AA35" s="85" t="s">
        <v>671</v>
      </c>
      <c r="AB35" s="79"/>
      <c r="AC35" s="79" t="b">
        <v>0</v>
      </c>
      <c r="AD35" s="79">
        <v>49</v>
      </c>
      <c r="AE35" s="85" t="s">
        <v>780</v>
      </c>
      <c r="AF35" s="79" t="b">
        <v>0</v>
      </c>
      <c r="AG35" s="79" t="s">
        <v>787</v>
      </c>
      <c r="AH35" s="79"/>
      <c r="AI35" s="85" t="s">
        <v>780</v>
      </c>
      <c r="AJ35" s="79" t="b">
        <v>0</v>
      </c>
      <c r="AK35" s="79">
        <v>11</v>
      </c>
      <c r="AL35" s="85" t="s">
        <v>780</v>
      </c>
      <c r="AM35" s="79" t="s">
        <v>791</v>
      </c>
      <c r="AN35" s="79" t="b">
        <v>1</v>
      </c>
      <c r="AO35" s="85" t="s">
        <v>671</v>
      </c>
      <c r="AP35" s="79" t="s">
        <v>802</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v>0</v>
      </c>
      <c r="BE35" s="49">
        <v>0</v>
      </c>
      <c r="BF35" s="48">
        <v>0</v>
      </c>
      <c r="BG35" s="49">
        <v>0</v>
      </c>
      <c r="BH35" s="48">
        <v>0</v>
      </c>
      <c r="BI35" s="49">
        <v>0</v>
      </c>
      <c r="BJ35" s="48">
        <v>17</v>
      </c>
      <c r="BK35" s="49">
        <v>100</v>
      </c>
      <c r="BL35" s="48">
        <v>17</v>
      </c>
    </row>
    <row r="36" spans="1:64" ht="15">
      <c r="A36" s="64" t="s">
        <v>218</v>
      </c>
      <c r="B36" s="64" t="s">
        <v>217</v>
      </c>
      <c r="C36" s="65" t="s">
        <v>2334</v>
      </c>
      <c r="D36" s="66">
        <v>3</v>
      </c>
      <c r="E36" s="67" t="s">
        <v>132</v>
      </c>
      <c r="F36" s="68">
        <v>35</v>
      </c>
      <c r="G36" s="65"/>
      <c r="H36" s="69"/>
      <c r="I36" s="70"/>
      <c r="J36" s="70"/>
      <c r="K36" s="34" t="s">
        <v>65</v>
      </c>
      <c r="L36" s="77">
        <v>36</v>
      </c>
      <c r="M36" s="77"/>
      <c r="N36" s="72"/>
      <c r="O36" s="79" t="s">
        <v>348</v>
      </c>
      <c r="P36" s="81">
        <v>43507.66359953704</v>
      </c>
      <c r="Q36" s="79" t="s">
        <v>351</v>
      </c>
      <c r="R36" s="79"/>
      <c r="S36" s="79"/>
      <c r="T36" s="79"/>
      <c r="U36" s="79"/>
      <c r="V36" s="83" t="s">
        <v>467</v>
      </c>
      <c r="W36" s="81">
        <v>43507.66359953704</v>
      </c>
      <c r="X36" s="83" t="s">
        <v>560</v>
      </c>
      <c r="Y36" s="79"/>
      <c r="Z36" s="79"/>
      <c r="AA36" s="85" t="s">
        <v>672</v>
      </c>
      <c r="AB36" s="79"/>
      <c r="AC36" s="79" t="b">
        <v>0</v>
      </c>
      <c r="AD36" s="79">
        <v>0</v>
      </c>
      <c r="AE36" s="85" t="s">
        <v>780</v>
      </c>
      <c r="AF36" s="79" t="b">
        <v>0</v>
      </c>
      <c r="AG36" s="79" t="s">
        <v>787</v>
      </c>
      <c r="AH36" s="79"/>
      <c r="AI36" s="85" t="s">
        <v>780</v>
      </c>
      <c r="AJ36" s="79" t="b">
        <v>0</v>
      </c>
      <c r="AK36" s="79">
        <v>0</v>
      </c>
      <c r="AL36" s="85" t="s">
        <v>671</v>
      </c>
      <c r="AM36" s="79" t="s">
        <v>789</v>
      </c>
      <c r="AN36" s="79" t="b">
        <v>0</v>
      </c>
      <c r="AO36" s="85" t="s">
        <v>671</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c r="BE36" s="49"/>
      <c r="BF36" s="48"/>
      <c r="BG36" s="49"/>
      <c r="BH36" s="48"/>
      <c r="BI36" s="49"/>
      <c r="BJ36" s="48"/>
      <c r="BK36" s="49"/>
      <c r="BL36" s="48"/>
    </row>
    <row r="37" spans="1:64" ht="15">
      <c r="A37" s="64" t="s">
        <v>218</v>
      </c>
      <c r="B37" s="64" t="s">
        <v>222</v>
      </c>
      <c r="C37" s="65" t="s">
        <v>2334</v>
      </c>
      <c r="D37" s="66">
        <v>3</v>
      </c>
      <c r="E37" s="67" t="s">
        <v>132</v>
      </c>
      <c r="F37" s="68">
        <v>35</v>
      </c>
      <c r="G37" s="65"/>
      <c r="H37" s="69"/>
      <c r="I37" s="70"/>
      <c r="J37" s="70"/>
      <c r="K37" s="34" t="s">
        <v>65</v>
      </c>
      <c r="L37" s="77">
        <v>37</v>
      </c>
      <c r="M37" s="77"/>
      <c r="N37" s="72"/>
      <c r="O37" s="79" t="s">
        <v>348</v>
      </c>
      <c r="P37" s="81">
        <v>43507.66359953704</v>
      </c>
      <c r="Q37" s="79" t="s">
        <v>351</v>
      </c>
      <c r="R37" s="79"/>
      <c r="S37" s="79"/>
      <c r="T37" s="79"/>
      <c r="U37" s="79"/>
      <c r="V37" s="83" t="s">
        <v>467</v>
      </c>
      <c r="W37" s="81">
        <v>43507.66359953704</v>
      </c>
      <c r="X37" s="83" t="s">
        <v>560</v>
      </c>
      <c r="Y37" s="79"/>
      <c r="Z37" s="79"/>
      <c r="AA37" s="85" t="s">
        <v>672</v>
      </c>
      <c r="AB37" s="79"/>
      <c r="AC37" s="79" t="b">
        <v>0</v>
      </c>
      <c r="AD37" s="79">
        <v>0</v>
      </c>
      <c r="AE37" s="85" t="s">
        <v>780</v>
      </c>
      <c r="AF37" s="79" t="b">
        <v>0</v>
      </c>
      <c r="AG37" s="79" t="s">
        <v>787</v>
      </c>
      <c r="AH37" s="79"/>
      <c r="AI37" s="85" t="s">
        <v>780</v>
      </c>
      <c r="AJ37" s="79" t="b">
        <v>0</v>
      </c>
      <c r="AK37" s="79">
        <v>0</v>
      </c>
      <c r="AL37" s="85" t="s">
        <v>671</v>
      </c>
      <c r="AM37" s="79" t="s">
        <v>789</v>
      </c>
      <c r="AN37" s="79" t="b">
        <v>0</v>
      </c>
      <c r="AO37" s="85" t="s">
        <v>671</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1</v>
      </c>
      <c r="BD37" s="48"/>
      <c r="BE37" s="49"/>
      <c r="BF37" s="48"/>
      <c r="BG37" s="49"/>
      <c r="BH37" s="48"/>
      <c r="BI37" s="49"/>
      <c r="BJ37" s="48"/>
      <c r="BK37" s="49"/>
      <c r="BL37" s="48"/>
    </row>
    <row r="38" spans="1:64" ht="15">
      <c r="A38" s="64" t="s">
        <v>218</v>
      </c>
      <c r="B38" s="64" t="s">
        <v>307</v>
      </c>
      <c r="C38" s="65" t="s">
        <v>2334</v>
      </c>
      <c r="D38" s="66">
        <v>3</v>
      </c>
      <c r="E38" s="67" t="s">
        <v>132</v>
      </c>
      <c r="F38" s="68">
        <v>35</v>
      </c>
      <c r="G38" s="65"/>
      <c r="H38" s="69"/>
      <c r="I38" s="70"/>
      <c r="J38" s="70"/>
      <c r="K38" s="34" t="s">
        <v>65</v>
      </c>
      <c r="L38" s="77">
        <v>38</v>
      </c>
      <c r="M38" s="77"/>
      <c r="N38" s="72"/>
      <c r="O38" s="79" t="s">
        <v>348</v>
      </c>
      <c r="P38" s="81">
        <v>43507.66359953704</v>
      </c>
      <c r="Q38" s="79" t="s">
        <v>351</v>
      </c>
      <c r="R38" s="79"/>
      <c r="S38" s="79"/>
      <c r="T38" s="79"/>
      <c r="U38" s="79"/>
      <c r="V38" s="83" t="s">
        <v>467</v>
      </c>
      <c r="W38" s="81">
        <v>43507.66359953704</v>
      </c>
      <c r="X38" s="83" t="s">
        <v>560</v>
      </c>
      <c r="Y38" s="79"/>
      <c r="Z38" s="79"/>
      <c r="AA38" s="85" t="s">
        <v>672</v>
      </c>
      <c r="AB38" s="79"/>
      <c r="AC38" s="79" t="b">
        <v>0</v>
      </c>
      <c r="AD38" s="79">
        <v>0</v>
      </c>
      <c r="AE38" s="85" t="s">
        <v>780</v>
      </c>
      <c r="AF38" s="79" t="b">
        <v>0</v>
      </c>
      <c r="AG38" s="79" t="s">
        <v>787</v>
      </c>
      <c r="AH38" s="79"/>
      <c r="AI38" s="85" t="s">
        <v>780</v>
      </c>
      <c r="AJ38" s="79" t="b">
        <v>0</v>
      </c>
      <c r="AK38" s="79">
        <v>0</v>
      </c>
      <c r="AL38" s="85" t="s">
        <v>671</v>
      </c>
      <c r="AM38" s="79" t="s">
        <v>789</v>
      </c>
      <c r="AN38" s="79" t="b">
        <v>0</v>
      </c>
      <c r="AO38" s="85" t="s">
        <v>671</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v>0</v>
      </c>
      <c r="BE38" s="49">
        <v>0</v>
      </c>
      <c r="BF38" s="48">
        <v>0</v>
      </c>
      <c r="BG38" s="49">
        <v>0</v>
      </c>
      <c r="BH38" s="48">
        <v>0</v>
      </c>
      <c r="BI38" s="49">
        <v>0</v>
      </c>
      <c r="BJ38" s="48">
        <v>20</v>
      </c>
      <c r="BK38" s="49">
        <v>100</v>
      </c>
      <c r="BL38" s="48">
        <v>20</v>
      </c>
    </row>
    <row r="39" spans="1:64" ht="15">
      <c r="A39" s="64" t="s">
        <v>219</v>
      </c>
      <c r="B39" s="64" t="s">
        <v>313</v>
      </c>
      <c r="C39" s="65" t="s">
        <v>2334</v>
      </c>
      <c r="D39" s="66">
        <v>3</v>
      </c>
      <c r="E39" s="67" t="s">
        <v>132</v>
      </c>
      <c r="F39" s="68">
        <v>35</v>
      </c>
      <c r="G39" s="65"/>
      <c r="H39" s="69"/>
      <c r="I39" s="70"/>
      <c r="J39" s="70"/>
      <c r="K39" s="34" t="s">
        <v>65</v>
      </c>
      <c r="L39" s="77">
        <v>39</v>
      </c>
      <c r="M39" s="77"/>
      <c r="N39" s="72"/>
      <c r="O39" s="79" t="s">
        <v>348</v>
      </c>
      <c r="P39" s="81">
        <v>43510.047164351854</v>
      </c>
      <c r="Q39" s="79" t="s">
        <v>357</v>
      </c>
      <c r="R39" s="83" t="s">
        <v>406</v>
      </c>
      <c r="S39" s="79" t="s">
        <v>435</v>
      </c>
      <c r="T39" s="79"/>
      <c r="U39" s="79"/>
      <c r="V39" s="83" t="s">
        <v>468</v>
      </c>
      <c r="W39" s="81">
        <v>43510.047164351854</v>
      </c>
      <c r="X39" s="83" t="s">
        <v>561</v>
      </c>
      <c r="Y39" s="79"/>
      <c r="Z39" s="79"/>
      <c r="AA39" s="85" t="s">
        <v>673</v>
      </c>
      <c r="AB39" s="79"/>
      <c r="AC39" s="79" t="b">
        <v>0</v>
      </c>
      <c r="AD39" s="79">
        <v>0</v>
      </c>
      <c r="AE39" s="85" t="s">
        <v>782</v>
      </c>
      <c r="AF39" s="79" t="b">
        <v>0</v>
      </c>
      <c r="AG39" s="79" t="s">
        <v>788</v>
      </c>
      <c r="AH39" s="79"/>
      <c r="AI39" s="85" t="s">
        <v>780</v>
      </c>
      <c r="AJ39" s="79" t="b">
        <v>0</v>
      </c>
      <c r="AK39" s="79">
        <v>0</v>
      </c>
      <c r="AL39" s="85" t="s">
        <v>780</v>
      </c>
      <c r="AM39" s="79" t="s">
        <v>790</v>
      </c>
      <c r="AN39" s="79" t="b">
        <v>1</v>
      </c>
      <c r="AO39" s="85" t="s">
        <v>673</v>
      </c>
      <c r="AP39" s="79" t="s">
        <v>176</v>
      </c>
      <c r="AQ39" s="79">
        <v>0</v>
      </c>
      <c r="AR39" s="79">
        <v>0</v>
      </c>
      <c r="AS39" s="79"/>
      <c r="AT39" s="79"/>
      <c r="AU39" s="79"/>
      <c r="AV39" s="79"/>
      <c r="AW39" s="79"/>
      <c r="AX39" s="79"/>
      <c r="AY39" s="79"/>
      <c r="AZ39" s="79"/>
      <c r="BA39">
        <v>1</v>
      </c>
      <c r="BB39" s="78" t="str">
        <f>REPLACE(INDEX(GroupVertices[Group],MATCH(Edges[[#This Row],[Vertex 1]],GroupVertices[Vertex],0)),1,1,"")</f>
        <v>6</v>
      </c>
      <c r="BC39" s="78" t="str">
        <f>REPLACE(INDEX(GroupVertices[Group],MATCH(Edges[[#This Row],[Vertex 2]],GroupVertices[Vertex],0)),1,1,"")</f>
        <v>6</v>
      </c>
      <c r="BD39" s="48"/>
      <c r="BE39" s="49"/>
      <c r="BF39" s="48"/>
      <c r="BG39" s="49"/>
      <c r="BH39" s="48"/>
      <c r="BI39" s="49"/>
      <c r="BJ39" s="48"/>
      <c r="BK39" s="49"/>
      <c r="BL39" s="48"/>
    </row>
    <row r="40" spans="1:64" ht="15">
      <c r="A40" s="64" t="s">
        <v>219</v>
      </c>
      <c r="B40" s="64" t="s">
        <v>314</v>
      </c>
      <c r="C40" s="65" t="s">
        <v>2334</v>
      </c>
      <c r="D40" s="66">
        <v>3</v>
      </c>
      <c r="E40" s="67" t="s">
        <v>132</v>
      </c>
      <c r="F40" s="68">
        <v>35</v>
      </c>
      <c r="G40" s="65"/>
      <c r="H40" s="69"/>
      <c r="I40" s="70"/>
      <c r="J40" s="70"/>
      <c r="K40" s="34" t="s">
        <v>65</v>
      </c>
      <c r="L40" s="77">
        <v>40</v>
      </c>
      <c r="M40" s="77"/>
      <c r="N40" s="72"/>
      <c r="O40" s="79" t="s">
        <v>348</v>
      </c>
      <c r="P40" s="81">
        <v>43510.047164351854</v>
      </c>
      <c r="Q40" s="79" t="s">
        <v>357</v>
      </c>
      <c r="R40" s="83" t="s">
        <v>406</v>
      </c>
      <c r="S40" s="79" t="s">
        <v>435</v>
      </c>
      <c r="T40" s="79"/>
      <c r="U40" s="79"/>
      <c r="V40" s="83" t="s">
        <v>468</v>
      </c>
      <c r="W40" s="81">
        <v>43510.047164351854</v>
      </c>
      <c r="X40" s="83" t="s">
        <v>561</v>
      </c>
      <c r="Y40" s="79"/>
      <c r="Z40" s="79"/>
      <c r="AA40" s="85" t="s">
        <v>673</v>
      </c>
      <c r="AB40" s="79"/>
      <c r="AC40" s="79" t="b">
        <v>0</v>
      </c>
      <c r="AD40" s="79">
        <v>0</v>
      </c>
      <c r="AE40" s="85" t="s">
        <v>782</v>
      </c>
      <c r="AF40" s="79" t="b">
        <v>0</v>
      </c>
      <c r="AG40" s="79" t="s">
        <v>788</v>
      </c>
      <c r="AH40" s="79"/>
      <c r="AI40" s="85" t="s">
        <v>780</v>
      </c>
      <c r="AJ40" s="79" t="b">
        <v>0</v>
      </c>
      <c r="AK40" s="79">
        <v>0</v>
      </c>
      <c r="AL40" s="85" t="s">
        <v>780</v>
      </c>
      <c r="AM40" s="79" t="s">
        <v>790</v>
      </c>
      <c r="AN40" s="79" t="b">
        <v>1</v>
      </c>
      <c r="AO40" s="85" t="s">
        <v>673</v>
      </c>
      <c r="AP40" s="79" t="s">
        <v>176</v>
      </c>
      <c r="AQ40" s="79">
        <v>0</v>
      </c>
      <c r="AR40" s="79">
        <v>0</v>
      </c>
      <c r="AS40" s="79"/>
      <c r="AT40" s="79"/>
      <c r="AU40" s="79"/>
      <c r="AV40" s="79"/>
      <c r="AW40" s="79"/>
      <c r="AX40" s="79"/>
      <c r="AY40" s="79"/>
      <c r="AZ40" s="79"/>
      <c r="BA40">
        <v>1</v>
      </c>
      <c r="BB40" s="78" t="str">
        <f>REPLACE(INDEX(GroupVertices[Group],MATCH(Edges[[#This Row],[Vertex 1]],GroupVertices[Vertex],0)),1,1,"")</f>
        <v>6</v>
      </c>
      <c r="BC40" s="78" t="str">
        <f>REPLACE(INDEX(GroupVertices[Group],MATCH(Edges[[#This Row],[Vertex 2]],GroupVertices[Vertex],0)),1,1,"")</f>
        <v>6</v>
      </c>
      <c r="BD40" s="48"/>
      <c r="BE40" s="49"/>
      <c r="BF40" s="48"/>
      <c r="BG40" s="49"/>
      <c r="BH40" s="48"/>
      <c r="BI40" s="49"/>
      <c r="BJ40" s="48"/>
      <c r="BK40" s="49"/>
      <c r="BL40" s="48"/>
    </row>
    <row r="41" spans="1:64" ht="15">
      <c r="A41" s="64" t="s">
        <v>219</v>
      </c>
      <c r="B41" s="64" t="s">
        <v>315</v>
      </c>
      <c r="C41" s="65" t="s">
        <v>2334</v>
      </c>
      <c r="D41" s="66">
        <v>3</v>
      </c>
      <c r="E41" s="67" t="s">
        <v>132</v>
      </c>
      <c r="F41" s="68">
        <v>35</v>
      </c>
      <c r="G41" s="65"/>
      <c r="H41" s="69"/>
      <c r="I41" s="70"/>
      <c r="J41" s="70"/>
      <c r="K41" s="34" t="s">
        <v>65</v>
      </c>
      <c r="L41" s="77">
        <v>41</v>
      </c>
      <c r="M41" s="77"/>
      <c r="N41" s="72"/>
      <c r="O41" s="79" t="s">
        <v>348</v>
      </c>
      <c r="P41" s="81">
        <v>43510.047164351854</v>
      </c>
      <c r="Q41" s="79" t="s">
        <v>357</v>
      </c>
      <c r="R41" s="83" t="s">
        <v>406</v>
      </c>
      <c r="S41" s="79" t="s">
        <v>435</v>
      </c>
      <c r="T41" s="79"/>
      <c r="U41" s="79"/>
      <c r="V41" s="83" t="s">
        <v>468</v>
      </c>
      <c r="W41" s="81">
        <v>43510.047164351854</v>
      </c>
      <c r="X41" s="83" t="s">
        <v>561</v>
      </c>
      <c r="Y41" s="79"/>
      <c r="Z41" s="79"/>
      <c r="AA41" s="85" t="s">
        <v>673</v>
      </c>
      <c r="AB41" s="79"/>
      <c r="AC41" s="79" t="b">
        <v>0</v>
      </c>
      <c r="AD41" s="79">
        <v>0</v>
      </c>
      <c r="AE41" s="85" t="s">
        <v>782</v>
      </c>
      <c r="AF41" s="79" t="b">
        <v>0</v>
      </c>
      <c r="AG41" s="79" t="s">
        <v>788</v>
      </c>
      <c r="AH41" s="79"/>
      <c r="AI41" s="85" t="s">
        <v>780</v>
      </c>
      <c r="AJ41" s="79" t="b">
        <v>0</v>
      </c>
      <c r="AK41" s="79">
        <v>0</v>
      </c>
      <c r="AL41" s="85" t="s">
        <v>780</v>
      </c>
      <c r="AM41" s="79" t="s">
        <v>790</v>
      </c>
      <c r="AN41" s="79" t="b">
        <v>1</v>
      </c>
      <c r="AO41" s="85" t="s">
        <v>673</v>
      </c>
      <c r="AP41" s="79" t="s">
        <v>176</v>
      </c>
      <c r="AQ41" s="79">
        <v>0</v>
      </c>
      <c r="AR41" s="79">
        <v>0</v>
      </c>
      <c r="AS41" s="79"/>
      <c r="AT41" s="79"/>
      <c r="AU41" s="79"/>
      <c r="AV41" s="79"/>
      <c r="AW41" s="79"/>
      <c r="AX41" s="79"/>
      <c r="AY41" s="79"/>
      <c r="AZ41" s="79"/>
      <c r="BA41">
        <v>1</v>
      </c>
      <c r="BB41" s="78" t="str">
        <f>REPLACE(INDEX(GroupVertices[Group],MATCH(Edges[[#This Row],[Vertex 1]],GroupVertices[Vertex],0)),1,1,"")</f>
        <v>6</v>
      </c>
      <c r="BC41" s="78" t="str">
        <f>REPLACE(INDEX(GroupVertices[Group],MATCH(Edges[[#This Row],[Vertex 2]],GroupVertices[Vertex],0)),1,1,"")</f>
        <v>6</v>
      </c>
      <c r="BD41" s="48"/>
      <c r="BE41" s="49"/>
      <c r="BF41" s="48"/>
      <c r="BG41" s="49"/>
      <c r="BH41" s="48"/>
      <c r="BI41" s="49"/>
      <c r="BJ41" s="48"/>
      <c r="BK41" s="49"/>
      <c r="BL41" s="48"/>
    </row>
    <row r="42" spans="1:64" ht="15">
      <c r="A42" s="64" t="s">
        <v>219</v>
      </c>
      <c r="B42" s="64" t="s">
        <v>316</v>
      </c>
      <c r="C42" s="65" t="s">
        <v>2334</v>
      </c>
      <c r="D42" s="66">
        <v>3</v>
      </c>
      <c r="E42" s="67" t="s">
        <v>132</v>
      </c>
      <c r="F42" s="68">
        <v>35</v>
      </c>
      <c r="G42" s="65"/>
      <c r="H42" s="69"/>
      <c r="I42" s="70"/>
      <c r="J42" s="70"/>
      <c r="K42" s="34" t="s">
        <v>65</v>
      </c>
      <c r="L42" s="77">
        <v>42</v>
      </c>
      <c r="M42" s="77"/>
      <c r="N42" s="72"/>
      <c r="O42" s="79" t="s">
        <v>348</v>
      </c>
      <c r="P42" s="81">
        <v>43510.047164351854</v>
      </c>
      <c r="Q42" s="79" t="s">
        <v>357</v>
      </c>
      <c r="R42" s="83" t="s">
        <v>406</v>
      </c>
      <c r="S42" s="79" t="s">
        <v>435</v>
      </c>
      <c r="T42" s="79"/>
      <c r="U42" s="79"/>
      <c r="V42" s="83" t="s">
        <v>468</v>
      </c>
      <c r="W42" s="81">
        <v>43510.047164351854</v>
      </c>
      <c r="X42" s="83" t="s">
        <v>561</v>
      </c>
      <c r="Y42" s="79"/>
      <c r="Z42" s="79"/>
      <c r="AA42" s="85" t="s">
        <v>673</v>
      </c>
      <c r="AB42" s="79"/>
      <c r="AC42" s="79" t="b">
        <v>0</v>
      </c>
      <c r="AD42" s="79">
        <v>0</v>
      </c>
      <c r="AE42" s="85" t="s">
        <v>782</v>
      </c>
      <c r="AF42" s="79" t="b">
        <v>0</v>
      </c>
      <c r="AG42" s="79" t="s">
        <v>788</v>
      </c>
      <c r="AH42" s="79"/>
      <c r="AI42" s="85" t="s">
        <v>780</v>
      </c>
      <c r="AJ42" s="79" t="b">
        <v>0</v>
      </c>
      <c r="AK42" s="79">
        <v>0</v>
      </c>
      <c r="AL42" s="85" t="s">
        <v>780</v>
      </c>
      <c r="AM42" s="79" t="s">
        <v>790</v>
      </c>
      <c r="AN42" s="79" t="b">
        <v>1</v>
      </c>
      <c r="AO42" s="85" t="s">
        <v>673</v>
      </c>
      <c r="AP42" s="79" t="s">
        <v>176</v>
      </c>
      <c r="AQ42" s="79">
        <v>0</v>
      </c>
      <c r="AR42" s="79">
        <v>0</v>
      </c>
      <c r="AS42" s="79"/>
      <c r="AT42" s="79"/>
      <c r="AU42" s="79"/>
      <c r="AV42" s="79"/>
      <c r="AW42" s="79"/>
      <c r="AX42" s="79"/>
      <c r="AY42" s="79"/>
      <c r="AZ42" s="79"/>
      <c r="BA42">
        <v>1</v>
      </c>
      <c r="BB42" s="78" t="str">
        <f>REPLACE(INDEX(GroupVertices[Group],MATCH(Edges[[#This Row],[Vertex 1]],GroupVertices[Vertex],0)),1,1,"")</f>
        <v>6</v>
      </c>
      <c r="BC42" s="78" t="str">
        <f>REPLACE(INDEX(GroupVertices[Group],MATCH(Edges[[#This Row],[Vertex 2]],GroupVertices[Vertex],0)),1,1,"")</f>
        <v>6</v>
      </c>
      <c r="BD42" s="48"/>
      <c r="BE42" s="49"/>
      <c r="BF42" s="48"/>
      <c r="BG42" s="49"/>
      <c r="BH42" s="48"/>
      <c r="BI42" s="49"/>
      <c r="BJ42" s="48"/>
      <c r="BK42" s="49"/>
      <c r="BL42" s="48"/>
    </row>
    <row r="43" spans="1:64" ht="15">
      <c r="A43" s="64" t="s">
        <v>219</v>
      </c>
      <c r="B43" s="64" t="s">
        <v>317</v>
      </c>
      <c r="C43" s="65" t="s">
        <v>2334</v>
      </c>
      <c r="D43" s="66">
        <v>3</v>
      </c>
      <c r="E43" s="67" t="s">
        <v>132</v>
      </c>
      <c r="F43" s="68">
        <v>35</v>
      </c>
      <c r="G43" s="65"/>
      <c r="H43" s="69"/>
      <c r="I43" s="70"/>
      <c r="J43" s="70"/>
      <c r="K43" s="34" t="s">
        <v>65</v>
      </c>
      <c r="L43" s="77">
        <v>43</v>
      </c>
      <c r="M43" s="77"/>
      <c r="N43" s="72"/>
      <c r="O43" s="79" t="s">
        <v>348</v>
      </c>
      <c r="P43" s="81">
        <v>43510.047164351854</v>
      </c>
      <c r="Q43" s="79" t="s">
        <v>357</v>
      </c>
      <c r="R43" s="83" t="s">
        <v>406</v>
      </c>
      <c r="S43" s="79" t="s">
        <v>435</v>
      </c>
      <c r="T43" s="79"/>
      <c r="U43" s="79"/>
      <c r="V43" s="83" t="s">
        <v>468</v>
      </c>
      <c r="W43" s="81">
        <v>43510.047164351854</v>
      </c>
      <c r="X43" s="83" t="s">
        <v>561</v>
      </c>
      <c r="Y43" s="79"/>
      <c r="Z43" s="79"/>
      <c r="AA43" s="85" t="s">
        <v>673</v>
      </c>
      <c r="AB43" s="79"/>
      <c r="AC43" s="79" t="b">
        <v>0</v>
      </c>
      <c r="AD43" s="79">
        <v>0</v>
      </c>
      <c r="AE43" s="85" t="s">
        <v>782</v>
      </c>
      <c r="AF43" s="79" t="b">
        <v>0</v>
      </c>
      <c r="AG43" s="79" t="s">
        <v>788</v>
      </c>
      <c r="AH43" s="79"/>
      <c r="AI43" s="85" t="s">
        <v>780</v>
      </c>
      <c r="AJ43" s="79" t="b">
        <v>0</v>
      </c>
      <c r="AK43" s="79">
        <v>0</v>
      </c>
      <c r="AL43" s="85" t="s">
        <v>780</v>
      </c>
      <c r="AM43" s="79" t="s">
        <v>790</v>
      </c>
      <c r="AN43" s="79" t="b">
        <v>1</v>
      </c>
      <c r="AO43" s="85" t="s">
        <v>673</v>
      </c>
      <c r="AP43" s="79" t="s">
        <v>176</v>
      </c>
      <c r="AQ43" s="79">
        <v>0</v>
      </c>
      <c r="AR43" s="79">
        <v>0</v>
      </c>
      <c r="AS43" s="79"/>
      <c r="AT43" s="79"/>
      <c r="AU43" s="79"/>
      <c r="AV43" s="79"/>
      <c r="AW43" s="79"/>
      <c r="AX43" s="79"/>
      <c r="AY43" s="79"/>
      <c r="AZ43" s="79"/>
      <c r="BA43">
        <v>1</v>
      </c>
      <c r="BB43" s="78" t="str">
        <f>REPLACE(INDEX(GroupVertices[Group],MATCH(Edges[[#This Row],[Vertex 1]],GroupVertices[Vertex],0)),1,1,"")</f>
        <v>6</v>
      </c>
      <c r="BC43" s="78" t="str">
        <f>REPLACE(INDEX(GroupVertices[Group],MATCH(Edges[[#This Row],[Vertex 2]],GroupVertices[Vertex],0)),1,1,"")</f>
        <v>6</v>
      </c>
      <c r="BD43" s="48"/>
      <c r="BE43" s="49"/>
      <c r="BF43" s="48"/>
      <c r="BG43" s="49"/>
      <c r="BH43" s="48"/>
      <c r="BI43" s="49"/>
      <c r="BJ43" s="48"/>
      <c r="BK43" s="49"/>
      <c r="BL43" s="48"/>
    </row>
    <row r="44" spans="1:64" ht="15">
      <c r="A44" s="64" t="s">
        <v>219</v>
      </c>
      <c r="B44" s="64" t="s">
        <v>318</v>
      </c>
      <c r="C44" s="65" t="s">
        <v>2334</v>
      </c>
      <c r="D44" s="66">
        <v>3</v>
      </c>
      <c r="E44" s="67" t="s">
        <v>132</v>
      </c>
      <c r="F44" s="68">
        <v>35</v>
      </c>
      <c r="G44" s="65"/>
      <c r="H44" s="69"/>
      <c r="I44" s="70"/>
      <c r="J44" s="70"/>
      <c r="K44" s="34" t="s">
        <v>65</v>
      </c>
      <c r="L44" s="77">
        <v>44</v>
      </c>
      <c r="M44" s="77"/>
      <c r="N44" s="72"/>
      <c r="O44" s="79" t="s">
        <v>348</v>
      </c>
      <c r="P44" s="81">
        <v>43510.047164351854</v>
      </c>
      <c r="Q44" s="79" t="s">
        <v>357</v>
      </c>
      <c r="R44" s="83" t="s">
        <v>406</v>
      </c>
      <c r="S44" s="79" t="s">
        <v>435</v>
      </c>
      <c r="T44" s="79"/>
      <c r="U44" s="79"/>
      <c r="V44" s="83" t="s">
        <v>468</v>
      </c>
      <c r="W44" s="81">
        <v>43510.047164351854</v>
      </c>
      <c r="X44" s="83" t="s">
        <v>561</v>
      </c>
      <c r="Y44" s="79"/>
      <c r="Z44" s="79"/>
      <c r="AA44" s="85" t="s">
        <v>673</v>
      </c>
      <c r="AB44" s="79"/>
      <c r="AC44" s="79" t="b">
        <v>0</v>
      </c>
      <c r="AD44" s="79">
        <v>0</v>
      </c>
      <c r="AE44" s="85" t="s">
        <v>782</v>
      </c>
      <c r="AF44" s="79" t="b">
        <v>0</v>
      </c>
      <c r="AG44" s="79" t="s">
        <v>788</v>
      </c>
      <c r="AH44" s="79"/>
      <c r="AI44" s="85" t="s">
        <v>780</v>
      </c>
      <c r="AJ44" s="79" t="b">
        <v>0</v>
      </c>
      <c r="AK44" s="79">
        <v>0</v>
      </c>
      <c r="AL44" s="85" t="s">
        <v>780</v>
      </c>
      <c r="AM44" s="79" t="s">
        <v>790</v>
      </c>
      <c r="AN44" s="79" t="b">
        <v>1</v>
      </c>
      <c r="AO44" s="85" t="s">
        <v>673</v>
      </c>
      <c r="AP44" s="79" t="s">
        <v>176</v>
      </c>
      <c r="AQ44" s="79">
        <v>0</v>
      </c>
      <c r="AR44" s="79">
        <v>0</v>
      </c>
      <c r="AS44" s="79"/>
      <c r="AT44" s="79"/>
      <c r="AU44" s="79"/>
      <c r="AV44" s="79"/>
      <c r="AW44" s="79"/>
      <c r="AX44" s="79"/>
      <c r="AY44" s="79"/>
      <c r="AZ44" s="79"/>
      <c r="BA44">
        <v>1</v>
      </c>
      <c r="BB44" s="78" t="str">
        <f>REPLACE(INDEX(GroupVertices[Group],MATCH(Edges[[#This Row],[Vertex 1]],GroupVertices[Vertex],0)),1,1,"")</f>
        <v>6</v>
      </c>
      <c r="BC44" s="78" t="str">
        <f>REPLACE(INDEX(GroupVertices[Group],MATCH(Edges[[#This Row],[Vertex 2]],GroupVertices[Vertex],0)),1,1,"")</f>
        <v>6</v>
      </c>
      <c r="BD44" s="48"/>
      <c r="BE44" s="49"/>
      <c r="BF44" s="48"/>
      <c r="BG44" s="49"/>
      <c r="BH44" s="48"/>
      <c r="BI44" s="49"/>
      <c r="BJ44" s="48"/>
      <c r="BK44" s="49"/>
      <c r="BL44" s="48"/>
    </row>
    <row r="45" spans="1:64" ht="15">
      <c r="A45" s="64" t="s">
        <v>219</v>
      </c>
      <c r="B45" s="64" t="s">
        <v>319</v>
      </c>
      <c r="C45" s="65" t="s">
        <v>2334</v>
      </c>
      <c r="D45" s="66">
        <v>3</v>
      </c>
      <c r="E45" s="67" t="s">
        <v>132</v>
      </c>
      <c r="F45" s="68">
        <v>35</v>
      </c>
      <c r="G45" s="65"/>
      <c r="H45" s="69"/>
      <c r="I45" s="70"/>
      <c r="J45" s="70"/>
      <c r="K45" s="34" t="s">
        <v>65</v>
      </c>
      <c r="L45" s="77">
        <v>45</v>
      </c>
      <c r="M45" s="77"/>
      <c r="N45" s="72"/>
      <c r="O45" s="79" t="s">
        <v>349</v>
      </c>
      <c r="P45" s="81">
        <v>43510.047164351854</v>
      </c>
      <c r="Q45" s="79" t="s">
        <v>357</v>
      </c>
      <c r="R45" s="83" t="s">
        <v>406</v>
      </c>
      <c r="S45" s="79" t="s">
        <v>435</v>
      </c>
      <c r="T45" s="79"/>
      <c r="U45" s="79"/>
      <c r="V45" s="83" t="s">
        <v>468</v>
      </c>
      <c r="W45" s="81">
        <v>43510.047164351854</v>
      </c>
      <c r="X45" s="83" t="s">
        <v>561</v>
      </c>
      <c r="Y45" s="79"/>
      <c r="Z45" s="79"/>
      <c r="AA45" s="85" t="s">
        <v>673</v>
      </c>
      <c r="AB45" s="79"/>
      <c r="AC45" s="79" t="b">
        <v>0</v>
      </c>
      <c r="AD45" s="79">
        <v>0</v>
      </c>
      <c r="AE45" s="85" t="s">
        <v>782</v>
      </c>
      <c r="AF45" s="79" t="b">
        <v>0</v>
      </c>
      <c r="AG45" s="79" t="s">
        <v>788</v>
      </c>
      <c r="AH45" s="79"/>
      <c r="AI45" s="85" t="s">
        <v>780</v>
      </c>
      <c r="AJ45" s="79" t="b">
        <v>0</v>
      </c>
      <c r="AK45" s="79">
        <v>0</v>
      </c>
      <c r="AL45" s="85" t="s">
        <v>780</v>
      </c>
      <c r="AM45" s="79" t="s">
        <v>790</v>
      </c>
      <c r="AN45" s="79" t="b">
        <v>1</v>
      </c>
      <c r="AO45" s="85" t="s">
        <v>673</v>
      </c>
      <c r="AP45" s="79" t="s">
        <v>176</v>
      </c>
      <c r="AQ45" s="79">
        <v>0</v>
      </c>
      <c r="AR45" s="79">
        <v>0</v>
      </c>
      <c r="AS45" s="79"/>
      <c r="AT45" s="79"/>
      <c r="AU45" s="79"/>
      <c r="AV45" s="79"/>
      <c r="AW45" s="79"/>
      <c r="AX45" s="79"/>
      <c r="AY45" s="79"/>
      <c r="AZ45" s="79"/>
      <c r="BA45">
        <v>1</v>
      </c>
      <c r="BB45" s="78" t="str">
        <f>REPLACE(INDEX(GroupVertices[Group],MATCH(Edges[[#This Row],[Vertex 1]],GroupVertices[Vertex],0)),1,1,"")</f>
        <v>6</v>
      </c>
      <c r="BC45" s="78" t="str">
        <f>REPLACE(INDEX(GroupVertices[Group],MATCH(Edges[[#This Row],[Vertex 2]],GroupVertices[Vertex],0)),1,1,"")</f>
        <v>6</v>
      </c>
      <c r="BD45" s="48">
        <v>0</v>
      </c>
      <c r="BE45" s="49">
        <v>0</v>
      </c>
      <c r="BF45" s="48">
        <v>0</v>
      </c>
      <c r="BG45" s="49">
        <v>0</v>
      </c>
      <c r="BH45" s="48">
        <v>0</v>
      </c>
      <c r="BI45" s="49">
        <v>0</v>
      </c>
      <c r="BJ45" s="48">
        <v>8</v>
      </c>
      <c r="BK45" s="49">
        <v>100</v>
      </c>
      <c r="BL45" s="48">
        <v>8</v>
      </c>
    </row>
    <row r="46" spans="1:64" ht="15">
      <c r="A46" s="64" t="s">
        <v>219</v>
      </c>
      <c r="B46" s="64" t="s">
        <v>222</v>
      </c>
      <c r="C46" s="65" t="s">
        <v>2334</v>
      </c>
      <c r="D46" s="66">
        <v>3</v>
      </c>
      <c r="E46" s="67" t="s">
        <v>132</v>
      </c>
      <c r="F46" s="68">
        <v>35</v>
      </c>
      <c r="G46" s="65"/>
      <c r="H46" s="69"/>
      <c r="I46" s="70"/>
      <c r="J46" s="70"/>
      <c r="K46" s="34" t="s">
        <v>65</v>
      </c>
      <c r="L46" s="77">
        <v>46</v>
      </c>
      <c r="M46" s="77"/>
      <c r="N46" s="72"/>
      <c r="O46" s="79" t="s">
        <v>348</v>
      </c>
      <c r="P46" s="81">
        <v>43510.047164351854</v>
      </c>
      <c r="Q46" s="79" t="s">
        <v>357</v>
      </c>
      <c r="R46" s="83" t="s">
        <v>406</v>
      </c>
      <c r="S46" s="79" t="s">
        <v>435</v>
      </c>
      <c r="T46" s="79"/>
      <c r="U46" s="79"/>
      <c r="V46" s="83" t="s">
        <v>468</v>
      </c>
      <c r="W46" s="81">
        <v>43510.047164351854</v>
      </c>
      <c r="X46" s="83" t="s">
        <v>561</v>
      </c>
      <c r="Y46" s="79"/>
      <c r="Z46" s="79"/>
      <c r="AA46" s="85" t="s">
        <v>673</v>
      </c>
      <c r="AB46" s="79"/>
      <c r="AC46" s="79" t="b">
        <v>0</v>
      </c>
      <c r="AD46" s="79">
        <v>0</v>
      </c>
      <c r="AE46" s="85" t="s">
        <v>782</v>
      </c>
      <c r="AF46" s="79" t="b">
        <v>0</v>
      </c>
      <c r="AG46" s="79" t="s">
        <v>788</v>
      </c>
      <c r="AH46" s="79"/>
      <c r="AI46" s="85" t="s">
        <v>780</v>
      </c>
      <c r="AJ46" s="79" t="b">
        <v>0</v>
      </c>
      <c r="AK46" s="79">
        <v>0</v>
      </c>
      <c r="AL46" s="85" t="s">
        <v>780</v>
      </c>
      <c r="AM46" s="79" t="s">
        <v>790</v>
      </c>
      <c r="AN46" s="79" t="b">
        <v>1</v>
      </c>
      <c r="AO46" s="85" t="s">
        <v>673</v>
      </c>
      <c r="AP46" s="79" t="s">
        <v>176</v>
      </c>
      <c r="AQ46" s="79">
        <v>0</v>
      </c>
      <c r="AR46" s="79">
        <v>0</v>
      </c>
      <c r="AS46" s="79"/>
      <c r="AT46" s="79"/>
      <c r="AU46" s="79"/>
      <c r="AV46" s="79"/>
      <c r="AW46" s="79"/>
      <c r="AX46" s="79"/>
      <c r="AY46" s="79"/>
      <c r="AZ46" s="79"/>
      <c r="BA46">
        <v>1</v>
      </c>
      <c r="BB46" s="78" t="str">
        <f>REPLACE(INDEX(GroupVertices[Group],MATCH(Edges[[#This Row],[Vertex 1]],GroupVertices[Vertex],0)),1,1,"")</f>
        <v>6</v>
      </c>
      <c r="BC46" s="78" t="str">
        <f>REPLACE(INDEX(GroupVertices[Group],MATCH(Edges[[#This Row],[Vertex 2]],GroupVertices[Vertex],0)),1,1,"")</f>
        <v>1</v>
      </c>
      <c r="BD46" s="48"/>
      <c r="BE46" s="49"/>
      <c r="BF46" s="48"/>
      <c r="BG46" s="49"/>
      <c r="BH46" s="48"/>
      <c r="BI46" s="49"/>
      <c r="BJ46" s="48"/>
      <c r="BK46" s="49"/>
      <c r="BL46" s="48"/>
    </row>
    <row r="47" spans="1:64" ht="15">
      <c r="A47" s="64" t="s">
        <v>220</v>
      </c>
      <c r="B47" s="64" t="s">
        <v>320</v>
      </c>
      <c r="C47" s="65" t="s">
        <v>2334</v>
      </c>
      <c r="D47" s="66">
        <v>3</v>
      </c>
      <c r="E47" s="67" t="s">
        <v>132</v>
      </c>
      <c r="F47" s="68">
        <v>35</v>
      </c>
      <c r="G47" s="65"/>
      <c r="H47" s="69"/>
      <c r="I47" s="70"/>
      <c r="J47" s="70"/>
      <c r="K47" s="34" t="s">
        <v>65</v>
      </c>
      <c r="L47" s="77">
        <v>47</v>
      </c>
      <c r="M47" s="77"/>
      <c r="N47" s="72"/>
      <c r="O47" s="79" t="s">
        <v>348</v>
      </c>
      <c r="P47" s="81">
        <v>43510.153032407405</v>
      </c>
      <c r="Q47" s="79" t="s">
        <v>358</v>
      </c>
      <c r="R47" s="83" t="s">
        <v>407</v>
      </c>
      <c r="S47" s="79" t="s">
        <v>435</v>
      </c>
      <c r="T47" s="79"/>
      <c r="U47" s="79"/>
      <c r="V47" s="83" t="s">
        <v>469</v>
      </c>
      <c r="W47" s="81">
        <v>43510.153032407405</v>
      </c>
      <c r="X47" s="83" t="s">
        <v>562</v>
      </c>
      <c r="Y47" s="79"/>
      <c r="Z47" s="79"/>
      <c r="AA47" s="85" t="s">
        <v>674</v>
      </c>
      <c r="AB47" s="85" t="s">
        <v>776</v>
      </c>
      <c r="AC47" s="79" t="b">
        <v>0</v>
      </c>
      <c r="AD47" s="79">
        <v>0</v>
      </c>
      <c r="AE47" s="85" t="s">
        <v>783</v>
      </c>
      <c r="AF47" s="79" t="b">
        <v>0</v>
      </c>
      <c r="AG47" s="79" t="s">
        <v>787</v>
      </c>
      <c r="AH47" s="79"/>
      <c r="AI47" s="85" t="s">
        <v>780</v>
      </c>
      <c r="AJ47" s="79" t="b">
        <v>0</v>
      </c>
      <c r="AK47" s="79">
        <v>0</v>
      </c>
      <c r="AL47" s="85" t="s">
        <v>780</v>
      </c>
      <c r="AM47" s="79" t="s">
        <v>789</v>
      </c>
      <c r="AN47" s="79" t="b">
        <v>1</v>
      </c>
      <c r="AO47" s="85" t="s">
        <v>776</v>
      </c>
      <c r="AP47" s="79" t="s">
        <v>176</v>
      </c>
      <c r="AQ47" s="79">
        <v>0</v>
      </c>
      <c r="AR47" s="79">
        <v>0</v>
      </c>
      <c r="AS47" s="79"/>
      <c r="AT47" s="79"/>
      <c r="AU47" s="79"/>
      <c r="AV47" s="79"/>
      <c r="AW47" s="79"/>
      <c r="AX47" s="79"/>
      <c r="AY47" s="79"/>
      <c r="AZ47" s="79"/>
      <c r="BA47">
        <v>1</v>
      </c>
      <c r="BB47" s="78" t="str">
        <f>REPLACE(INDEX(GroupVertices[Group],MATCH(Edges[[#This Row],[Vertex 1]],GroupVertices[Vertex],0)),1,1,"")</f>
        <v>5</v>
      </c>
      <c r="BC47" s="78" t="str">
        <f>REPLACE(INDEX(GroupVertices[Group],MATCH(Edges[[#This Row],[Vertex 2]],GroupVertices[Vertex],0)),1,1,"")</f>
        <v>5</v>
      </c>
      <c r="BD47" s="48"/>
      <c r="BE47" s="49"/>
      <c r="BF47" s="48"/>
      <c r="BG47" s="49"/>
      <c r="BH47" s="48"/>
      <c r="BI47" s="49"/>
      <c r="BJ47" s="48"/>
      <c r="BK47" s="49"/>
      <c r="BL47" s="48"/>
    </row>
    <row r="48" spans="1:64" ht="15">
      <c r="A48" s="64" t="s">
        <v>220</v>
      </c>
      <c r="B48" s="64" t="s">
        <v>321</v>
      </c>
      <c r="C48" s="65" t="s">
        <v>2334</v>
      </c>
      <c r="D48" s="66">
        <v>3</v>
      </c>
      <c r="E48" s="67" t="s">
        <v>132</v>
      </c>
      <c r="F48" s="68">
        <v>35</v>
      </c>
      <c r="G48" s="65"/>
      <c r="H48" s="69"/>
      <c r="I48" s="70"/>
      <c r="J48" s="70"/>
      <c r="K48" s="34" t="s">
        <v>65</v>
      </c>
      <c r="L48" s="77">
        <v>48</v>
      </c>
      <c r="M48" s="77"/>
      <c r="N48" s="72"/>
      <c r="O48" s="79" t="s">
        <v>348</v>
      </c>
      <c r="P48" s="81">
        <v>43510.153032407405</v>
      </c>
      <c r="Q48" s="79" t="s">
        <v>358</v>
      </c>
      <c r="R48" s="83" t="s">
        <v>407</v>
      </c>
      <c r="S48" s="79" t="s">
        <v>435</v>
      </c>
      <c r="T48" s="79"/>
      <c r="U48" s="79"/>
      <c r="V48" s="83" t="s">
        <v>469</v>
      </c>
      <c r="W48" s="81">
        <v>43510.153032407405</v>
      </c>
      <c r="X48" s="83" t="s">
        <v>562</v>
      </c>
      <c r="Y48" s="79"/>
      <c r="Z48" s="79"/>
      <c r="AA48" s="85" t="s">
        <v>674</v>
      </c>
      <c r="AB48" s="85" t="s">
        <v>776</v>
      </c>
      <c r="AC48" s="79" t="b">
        <v>0</v>
      </c>
      <c r="AD48" s="79">
        <v>0</v>
      </c>
      <c r="AE48" s="85" t="s">
        <v>783</v>
      </c>
      <c r="AF48" s="79" t="b">
        <v>0</v>
      </c>
      <c r="AG48" s="79" t="s">
        <v>787</v>
      </c>
      <c r="AH48" s="79"/>
      <c r="AI48" s="85" t="s">
        <v>780</v>
      </c>
      <c r="AJ48" s="79" t="b">
        <v>0</v>
      </c>
      <c r="AK48" s="79">
        <v>0</v>
      </c>
      <c r="AL48" s="85" t="s">
        <v>780</v>
      </c>
      <c r="AM48" s="79" t="s">
        <v>789</v>
      </c>
      <c r="AN48" s="79" t="b">
        <v>1</v>
      </c>
      <c r="AO48" s="85" t="s">
        <v>776</v>
      </c>
      <c r="AP48" s="79" t="s">
        <v>176</v>
      </c>
      <c r="AQ48" s="79">
        <v>0</v>
      </c>
      <c r="AR48" s="79">
        <v>0</v>
      </c>
      <c r="AS48" s="79"/>
      <c r="AT48" s="79"/>
      <c r="AU48" s="79"/>
      <c r="AV48" s="79"/>
      <c r="AW48" s="79"/>
      <c r="AX48" s="79"/>
      <c r="AY48" s="79"/>
      <c r="AZ48" s="79"/>
      <c r="BA48">
        <v>1</v>
      </c>
      <c r="BB48" s="78" t="str">
        <f>REPLACE(INDEX(GroupVertices[Group],MATCH(Edges[[#This Row],[Vertex 1]],GroupVertices[Vertex],0)),1,1,"")</f>
        <v>5</v>
      </c>
      <c r="BC48" s="78" t="str">
        <f>REPLACE(INDEX(GroupVertices[Group],MATCH(Edges[[#This Row],[Vertex 2]],GroupVertices[Vertex],0)),1,1,"")</f>
        <v>5</v>
      </c>
      <c r="BD48" s="48"/>
      <c r="BE48" s="49"/>
      <c r="BF48" s="48"/>
      <c r="BG48" s="49"/>
      <c r="BH48" s="48"/>
      <c r="BI48" s="49"/>
      <c r="BJ48" s="48"/>
      <c r="BK48" s="49"/>
      <c r="BL48" s="48"/>
    </row>
    <row r="49" spans="1:64" ht="15">
      <c r="A49" s="64" t="s">
        <v>220</v>
      </c>
      <c r="B49" s="64" t="s">
        <v>322</v>
      </c>
      <c r="C49" s="65" t="s">
        <v>2334</v>
      </c>
      <c r="D49" s="66">
        <v>3</v>
      </c>
      <c r="E49" s="67" t="s">
        <v>132</v>
      </c>
      <c r="F49" s="68">
        <v>35</v>
      </c>
      <c r="G49" s="65"/>
      <c r="H49" s="69"/>
      <c r="I49" s="70"/>
      <c r="J49" s="70"/>
      <c r="K49" s="34" t="s">
        <v>65</v>
      </c>
      <c r="L49" s="77">
        <v>49</v>
      </c>
      <c r="M49" s="77"/>
      <c r="N49" s="72"/>
      <c r="O49" s="79" t="s">
        <v>348</v>
      </c>
      <c r="P49" s="81">
        <v>43510.153032407405</v>
      </c>
      <c r="Q49" s="79" t="s">
        <v>358</v>
      </c>
      <c r="R49" s="83" t="s">
        <v>407</v>
      </c>
      <c r="S49" s="79" t="s">
        <v>435</v>
      </c>
      <c r="T49" s="79"/>
      <c r="U49" s="79"/>
      <c r="V49" s="83" t="s">
        <v>469</v>
      </c>
      <c r="W49" s="81">
        <v>43510.153032407405</v>
      </c>
      <c r="X49" s="83" t="s">
        <v>562</v>
      </c>
      <c r="Y49" s="79"/>
      <c r="Z49" s="79"/>
      <c r="AA49" s="85" t="s">
        <v>674</v>
      </c>
      <c r="AB49" s="85" t="s">
        <v>776</v>
      </c>
      <c r="AC49" s="79" t="b">
        <v>0</v>
      </c>
      <c r="AD49" s="79">
        <v>0</v>
      </c>
      <c r="AE49" s="85" t="s">
        <v>783</v>
      </c>
      <c r="AF49" s="79" t="b">
        <v>0</v>
      </c>
      <c r="AG49" s="79" t="s">
        <v>787</v>
      </c>
      <c r="AH49" s="79"/>
      <c r="AI49" s="85" t="s">
        <v>780</v>
      </c>
      <c r="AJ49" s="79" t="b">
        <v>0</v>
      </c>
      <c r="AK49" s="79">
        <v>0</v>
      </c>
      <c r="AL49" s="85" t="s">
        <v>780</v>
      </c>
      <c r="AM49" s="79" t="s">
        <v>789</v>
      </c>
      <c r="AN49" s="79" t="b">
        <v>1</v>
      </c>
      <c r="AO49" s="85" t="s">
        <v>776</v>
      </c>
      <c r="AP49" s="79" t="s">
        <v>176</v>
      </c>
      <c r="AQ49" s="79">
        <v>0</v>
      </c>
      <c r="AR49" s="79">
        <v>0</v>
      </c>
      <c r="AS49" s="79"/>
      <c r="AT49" s="79"/>
      <c r="AU49" s="79"/>
      <c r="AV49" s="79"/>
      <c r="AW49" s="79"/>
      <c r="AX49" s="79"/>
      <c r="AY49" s="79"/>
      <c r="AZ49" s="79"/>
      <c r="BA49">
        <v>1</v>
      </c>
      <c r="BB49" s="78" t="str">
        <f>REPLACE(INDEX(GroupVertices[Group],MATCH(Edges[[#This Row],[Vertex 1]],GroupVertices[Vertex],0)),1,1,"")</f>
        <v>5</v>
      </c>
      <c r="BC49" s="78" t="str">
        <f>REPLACE(INDEX(GroupVertices[Group],MATCH(Edges[[#This Row],[Vertex 2]],GroupVertices[Vertex],0)),1,1,"")</f>
        <v>5</v>
      </c>
      <c r="BD49" s="48"/>
      <c r="BE49" s="49"/>
      <c r="BF49" s="48"/>
      <c r="BG49" s="49"/>
      <c r="BH49" s="48"/>
      <c r="BI49" s="49"/>
      <c r="BJ49" s="48"/>
      <c r="BK49" s="49"/>
      <c r="BL49" s="48"/>
    </row>
    <row r="50" spans="1:64" ht="15">
      <c r="A50" s="64" t="s">
        <v>220</v>
      </c>
      <c r="B50" s="64" t="s">
        <v>323</v>
      </c>
      <c r="C50" s="65" t="s">
        <v>2334</v>
      </c>
      <c r="D50" s="66">
        <v>3</v>
      </c>
      <c r="E50" s="67" t="s">
        <v>132</v>
      </c>
      <c r="F50" s="68">
        <v>35</v>
      </c>
      <c r="G50" s="65"/>
      <c r="H50" s="69"/>
      <c r="I50" s="70"/>
      <c r="J50" s="70"/>
      <c r="K50" s="34" t="s">
        <v>65</v>
      </c>
      <c r="L50" s="77">
        <v>50</v>
      </c>
      <c r="M50" s="77"/>
      <c r="N50" s="72"/>
      <c r="O50" s="79" t="s">
        <v>348</v>
      </c>
      <c r="P50" s="81">
        <v>43510.153032407405</v>
      </c>
      <c r="Q50" s="79" t="s">
        <v>358</v>
      </c>
      <c r="R50" s="83" t="s">
        <v>407</v>
      </c>
      <c r="S50" s="79" t="s">
        <v>435</v>
      </c>
      <c r="T50" s="79"/>
      <c r="U50" s="79"/>
      <c r="V50" s="83" t="s">
        <v>469</v>
      </c>
      <c r="W50" s="81">
        <v>43510.153032407405</v>
      </c>
      <c r="X50" s="83" t="s">
        <v>562</v>
      </c>
      <c r="Y50" s="79"/>
      <c r="Z50" s="79"/>
      <c r="AA50" s="85" t="s">
        <v>674</v>
      </c>
      <c r="AB50" s="85" t="s">
        <v>776</v>
      </c>
      <c r="AC50" s="79" t="b">
        <v>0</v>
      </c>
      <c r="AD50" s="79">
        <v>0</v>
      </c>
      <c r="AE50" s="85" t="s">
        <v>783</v>
      </c>
      <c r="AF50" s="79" t="b">
        <v>0</v>
      </c>
      <c r="AG50" s="79" t="s">
        <v>787</v>
      </c>
      <c r="AH50" s="79"/>
      <c r="AI50" s="85" t="s">
        <v>780</v>
      </c>
      <c r="AJ50" s="79" t="b">
        <v>0</v>
      </c>
      <c r="AK50" s="79">
        <v>0</v>
      </c>
      <c r="AL50" s="85" t="s">
        <v>780</v>
      </c>
      <c r="AM50" s="79" t="s">
        <v>789</v>
      </c>
      <c r="AN50" s="79" t="b">
        <v>1</v>
      </c>
      <c r="AO50" s="85" t="s">
        <v>776</v>
      </c>
      <c r="AP50" s="79" t="s">
        <v>176</v>
      </c>
      <c r="AQ50" s="79">
        <v>0</v>
      </c>
      <c r="AR50" s="79">
        <v>0</v>
      </c>
      <c r="AS50" s="79"/>
      <c r="AT50" s="79"/>
      <c r="AU50" s="79"/>
      <c r="AV50" s="79"/>
      <c r="AW50" s="79"/>
      <c r="AX50" s="79"/>
      <c r="AY50" s="79"/>
      <c r="AZ50" s="79"/>
      <c r="BA50">
        <v>1</v>
      </c>
      <c r="BB50" s="78" t="str">
        <f>REPLACE(INDEX(GroupVertices[Group],MATCH(Edges[[#This Row],[Vertex 1]],GroupVertices[Vertex],0)),1,1,"")</f>
        <v>5</v>
      </c>
      <c r="BC50" s="78" t="str">
        <f>REPLACE(INDEX(GroupVertices[Group],MATCH(Edges[[#This Row],[Vertex 2]],GroupVertices[Vertex],0)),1,1,"")</f>
        <v>5</v>
      </c>
      <c r="BD50" s="48"/>
      <c r="BE50" s="49"/>
      <c r="BF50" s="48"/>
      <c r="BG50" s="49"/>
      <c r="BH50" s="48"/>
      <c r="BI50" s="49"/>
      <c r="BJ50" s="48"/>
      <c r="BK50" s="49"/>
      <c r="BL50" s="48"/>
    </row>
    <row r="51" spans="1:64" ht="15">
      <c r="A51" s="64" t="s">
        <v>220</v>
      </c>
      <c r="B51" s="64" t="s">
        <v>324</v>
      </c>
      <c r="C51" s="65" t="s">
        <v>2334</v>
      </c>
      <c r="D51" s="66">
        <v>3</v>
      </c>
      <c r="E51" s="67" t="s">
        <v>132</v>
      </c>
      <c r="F51" s="68">
        <v>35</v>
      </c>
      <c r="G51" s="65"/>
      <c r="H51" s="69"/>
      <c r="I51" s="70"/>
      <c r="J51" s="70"/>
      <c r="K51" s="34" t="s">
        <v>65</v>
      </c>
      <c r="L51" s="77">
        <v>51</v>
      </c>
      <c r="M51" s="77"/>
      <c r="N51" s="72"/>
      <c r="O51" s="79" t="s">
        <v>348</v>
      </c>
      <c r="P51" s="81">
        <v>43510.153032407405</v>
      </c>
      <c r="Q51" s="79" t="s">
        <v>358</v>
      </c>
      <c r="R51" s="83" t="s">
        <v>407</v>
      </c>
      <c r="S51" s="79" t="s">
        <v>435</v>
      </c>
      <c r="T51" s="79"/>
      <c r="U51" s="79"/>
      <c r="V51" s="83" t="s">
        <v>469</v>
      </c>
      <c r="W51" s="81">
        <v>43510.153032407405</v>
      </c>
      <c r="X51" s="83" t="s">
        <v>562</v>
      </c>
      <c r="Y51" s="79"/>
      <c r="Z51" s="79"/>
      <c r="AA51" s="85" t="s">
        <v>674</v>
      </c>
      <c r="AB51" s="85" t="s">
        <v>776</v>
      </c>
      <c r="AC51" s="79" t="b">
        <v>0</v>
      </c>
      <c r="AD51" s="79">
        <v>0</v>
      </c>
      <c r="AE51" s="85" t="s">
        <v>783</v>
      </c>
      <c r="AF51" s="79" t="b">
        <v>0</v>
      </c>
      <c r="AG51" s="79" t="s">
        <v>787</v>
      </c>
      <c r="AH51" s="79"/>
      <c r="AI51" s="85" t="s">
        <v>780</v>
      </c>
      <c r="AJ51" s="79" t="b">
        <v>0</v>
      </c>
      <c r="AK51" s="79">
        <v>0</v>
      </c>
      <c r="AL51" s="85" t="s">
        <v>780</v>
      </c>
      <c r="AM51" s="79" t="s">
        <v>789</v>
      </c>
      <c r="AN51" s="79" t="b">
        <v>1</v>
      </c>
      <c r="AO51" s="85" t="s">
        <v>776</v>
      </c>
      <c r="AP51" s="79" t="s">
        <v>176</v>
      </c>
      <c r="AQ51" s="79">
        <v>0</v>
      </c>
      <c r="AR51" s="79">
        <v>0</v>
      </c>
      <c r="AS51" s="79"/>
      <c r="AT51" s="79"/>
      <c r="AU51" s="79"/>
      <c r="AV51" s="79"/>
      <c r="AW51" s="79"/>
      <c r="AX51" s="79"/>
      <c r="AY51" s="79"/>
      <c r="AZ51" s="79"/>
      <c r="BA51">
        <v>1</v>
      </c>
      <c r="BB51" s="78" t="str">
        <f>REPLACE(INDEX(GroupVertices[Group],MATCH(Edges[[#This Row],[Vertex 1]],GroupVertices[Vertex],0)),1,1,"")</f>
        <v>5</v>
      </c>
      <c r="BC51" s="78" t="str">
        <f>REPLACE(INDEX(GroupVertices[Group],MATCH(Edges[[#This Row],[Vertex 2]],GroupVertices[Vertex],0)),1,1,"")</f>
        <v>5</v>
      </c>
      <c r="BD51" s="48"/>
      <c r="BE51" s="49"/>
      <c r="BF51" s="48"/>
      <c r="BG51" s="49"/>
      <c r="BH51" s="48"/>
      <c r="BI51" s="49"/>
      <c r="BJ51" s="48"/>
      <c r="BK51" s="49"/>
      <c r="BL51" s="48"/>
    </row>
    <row r="52" spans="1:64" ht="15">
      <c r="A52" s="64" t="s">
        <v>221</v>
      </c>
      <c r="B52" s="64" t="s">
        <v>221</v>
      </c>
      <c r="C52" s="65" t="s">
        <v>2334</v>
      </c>
      <c r="D52" s="66">
        <v>3</v>
      </c>
      <c r="E52" s="67" t="s">
        <v>132</v>
      </c>
      <c r="F52" s="68">
        <v>35</v>
      </c>
      <c r="G52" s="65"/>
      <c r="H52" s="69"/>
      <c r="I52" s="70"/>
      <c r="J52" s="70"/>
      <c r="K52" s="34" t="s">
        <v>65</v>
      </c>
      <c r="L52" s="77">
        <v>52</v>
      </c>
      <c r="M52" s="77"/>
      <c r="N52" s="72"/>
      <c r="O52" s="79" t="s">
        <v>176</v>
      </c>
      <c r="P52" s="81">
        <v>43498.91195601852</v>
      </c>
      <c r="Q52" s="79" t="s">
        <v>359</v>
      </c>
      <c r="R52" s="83" t="s">
        <v>408</v>
      </c>
      <c r="S52" s="79" t="s">
        <v>436</v>
      </c>
      <c r="T52" s="79"/>
      <c r="U52" s="79"/>
      <c r="V52" s="83" t="s">
        <v>470</v>
      </c>
      <c r="W52" s="81">
        <v>43498.91195601852</v>
      </c>
      <c r="X52" s="83" t="s">
        <v>563</v>
      </c>
      <c r="Y52" s="79"/>
      <c r="Z52" s="79"/>
      <c r="AA52" s="85" t="s">
        <v>675</v>
      </c>
      <c r="AB52" s="79"/>
      <c r="AC52" s="79" t="b">
        <v>0</v>
      </c>
      <c r="AD52" s="79">
        <v>22</v>
      </c>
      <c r="AE52" s="85" t="s">
        <v>780</v>
      </c>
      <c r="AF52" s="79" t="b">
        <v>0</v>
      </c>
      <c r="AG52" s="79" t="s">
        <v>787</v>
      </c>
      <c r="AH52" s="79"/>
      <c r="AI52" s="85" t="s">
        <v>780</v>
      </c>
      <c r="AJ52" s="79" t="b">
        <v>0</v>
      </c>
      <c r="AK52" s="79">
        <v>16</v>
      </c>
      <c r="AL52" s="85" t="s">
        <v>780</v>
      </c>
      <c r="AM52" s="79" t="s">
        <v>789</v>
      </c>
      <c r="AN52" s="79" t="b">
        <v>0</v>
      </c>
      <c r="AO52" s="85" t="s">
        <v>675</v>
      </c>
      <c r="AP52" s="79" t="s">
        <v>802</v>
      </c>
      <c r="AQ52" s="79">
        <v>0</v>
      </c>
      <c r="AR52" s="79">
        <v>0</v>
      </c>
      <c r="AS52" s="79"/>
      <c r="AT52" s="79"/>
      <c r="AU52" s="79"/>
      <c r="AV52" s="79"/>
      <c r="AW52" s="79"/>
      <c r="AX52" s="79"/>
      <c r="AY52" s="79"/>
      <c r="AZ52" s="79"/>
      <c r="BA52">
        <v>1</v>
      </c>
      <c r="BB52" s="78" t="str">
        <f>REPLACE(INDEX(GroupVertices[Group],MATCH(Edges[[#This Row],[Vertex 1]],GroupVertices[Vertex],0)),1,1,"")</f>
        <v>5</v>
      </c>
      <c r="BC52" s="78" t="str">
        <f>REPLACE(INDEX(GroupVertices[Group],MATCH(Edges[[#This Row],[Vertex 2]],GroupVertices[Vertex],0)),1,1,"")</f>
        <v>5</v>
      </c>
      <c r="BD52" s="48">
        <v>1</v>
      </c>
      <c r="BE52" s="49">
        <v>3.3333333333333335</v>
      </c>
      <c r="BF52" s="48">
        <v>0</v>
      </c>
      <c r="BG52" s="49">
        <v>0</v>
      </c>
      <c r="BH52" s="48">
        <v>0</v>
      </c>
      <c r="BI52" s="49">
        <v>0</v>
      </c>
      <c r="BJ52" s="48">
        <v>29</v>
      </c>
      <c r="BK52" s="49">
        <v>96.66666666666667</v>
      </c>
      <c r="BL52" s="48">
        <v>30</v>
      </c>
    </row>
    <row r="53" spans="1:64" ht="15">
      <c r="A53" s="64" t="s">
        <v>222</v>
      </c>
      <c r="B53" s="64" t="s">
        <v>221</v>
      </c>
      <c r="C53" s="65" t="s">
        <v>2334</v>
      </c>
      <c r="D53" s="66">
        <v>3</v>
      </c>
      <c r="E53" s="67" t="s">
        <v>132</v>
      </c>
      <c r="F53" s="68">
        <v>35</v>
      </c>
      <c r="G53" s="65"/>
      <c r="H53" s="69"/>
      <c r="I53" s="70"/>
      <c r="J53" s="70"/>
      <c r="K53" s="34" t="s">
        <v>65</v>
      </c>
      <c r="L53" s="77">
        <v>53</v>
      </c>
      <c r="M53" s="77"/>
      <c r="N53" s="72"/>
      <c r="O53" s="79" t="s">
        <v>348</v>
      </c>
      <c r="P53" s="81">
        <v>43499.72684027778</v>
      </c>
      <c r="Q53" s="79" t="s">
        <v>360</v>
      </c>
      <c r="R53" s="79"/>
      <c r="S53" s="79"/>
      <c r="T53" s="79"/>
      <c r="U53" s="79"/>
      <c r="V53" s="83" t="s">
        <v>471</v>
      </c>
      <c r="W53" s="81">
        <v>43499.72684027778</v>
      </c>
      <c r="X53" s="83" t="s">
        <v>564</v>
      </c>
      <c r="Y53" s="79"/>
      <c r="Z53" s="79"/>
      <c r="AA53" s="85" t="s">
        <v>676</v>
      </c>
      <c r="AB53" s="79"/>
      <c r="AC53" s="79" t="b">
        <v>0</v>
      </c>
      <c r="AD53" s="79">
        <v>0</v>
      </c>
      <c r="AE53" s="85" t="s">
        <v>780</v>
      </c>
      <c r="AF53" s="79" t="b">
        <v>0</v>
      </c>
      <c r="AG53" s="79" t="s">
        <v>787</v>
      </c>
      <c r="AH53" s="79"/>
      <c r="AI53" s="85" t="s">
        <v>780</v>
      </c>
      <c r="AJ53" s="79" t="b">
        <v>0</v>
      </c>
      <c r="AK53" s="79">
        <v>16</v>
      </c>
      <c r="AL53" s="85" t="s">
        <v>675</v>
      </c>
      <c r="AM53" s="79" t="s">
        <v>789</v>
      </c>
      <c r="AN53" s="79" t="b">
        <v>0</v>
      </c>
      <c r="AO53" s="85" t="s">
        <v>675</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5</v>
      </c>
      <c r="BD53" s="48">
        <v>1</v>
      </c>
      <c r="BE53" s="49">
        <v>4.166666666666667</v>
      </c>
      <c r="BF53" s="48">
        <v>0</v>
      </c>
      <c r="BG53" s="49">
        <v>0</v>
      </c>
      <c r="BH53" s="48">
        <v>0</v>
      </c>
      <c r="BI53" s="49">
        <v>0</v>
      </c>
      <c r="BJ53" s="48">
        <v>23</v>
      </c>
      <c r="BK53" s="49">
        <v>95.83333333333333</v>
      </c>
      <c r="BL53" s="48">
        <v>24</v>
      </c>
    </row>
    <row r="54" spans="1:64" ht="15">
      <c r="A54" s="64" t="s">
        <v>220</v>
      </c>
      <c r="B54" s="64" t="s">
        <v>221</v>
      </c>
      <c r="C54" s="65" t="s">
        <v>2334</v>
      </c>
      <c r="D54" s="66">
        <v>3</v>
      </c>
      <c r="E54" s="67" t="s">
        <v>132</v>
      </c>
      <c r="F54" s="68">
        <v>35</v>
      </c>
      <c r="G54" s="65"/>
      <c r="H54" s="69"/>
      <c r="I54" s="70"/>
      <c r="J54" s="70"/>
      <c r="K54" s="34" t="s">
        <v>65</v>
      </c>
      <c r="L54" s="77">
        <v>54</v>
      </c>
      <c r="M54" s="77"/>
      <c r="N54" s="72"/>
      <c r="O54" s="79" t="s">
        <v>348</v>
      </c>
      <c r="P54" s="81">
        <v>43510.153032407405</v>
      </c>
      <c r="Q54" s="79" t="s">
        <v>358</v>
      </c>
      <c r="R54" s="83" t="s">
        <v>407</v>
      </c>
      <c r="S54" s="79" t="s">
        <v>435</v>
      </c>
      <c r="T54" s="79"/>
      <c r="U54" s="79"/>
      <c r="V54" s="83" t="s">
        <v>469</v>
      </c>
      <c r="W54" s="81">
        <v>43510.153032407405</v>
      </c>
      <c r="X54" s="83" t="s">
        <v>562</v>
      </c>
      <c r="Y54" s="79"/>
      <c r="Z54" s="79"/>
      <c r="AA54" s="85" t="s">
        <v>674</v>
      </c>
      <c r="AB54" s="85" t="s">
        <v>776</v>
      </c>
      <c r="AC54" s="79" t="b">
        <v>0</v>
      </c>
      <c r="AD54" s="79">
        <v>0</v>
      </c>
      <c r="AE54" s="85" t="s">
        <v>783</v>
      </c>
      <c r="AF54" s="79" t="b">
        <v>0</v>
      </c>
      <c r="AG54" s="79" t="s">
        <v>787</v>
      </c>
      <c r="AH54" s="79"/>
      <c r="AI54" s="85" t="s">
        <v>780</v>
      </c>
      <c r="AJ54" s="79" t="b">
        <v>0</v>
      </c>
      <c r="AK54" s="79">
        <v>0</v>
      </c>
      <c r="AL54" s="85" t="s">
        <v>780</v>
      </c>
      <c r="AM54" s="79" t="s">
        <v>789</v>
      </c>
      <c r="AN54" s="79" t="b">
        <v>1</v>
      </c>
      <c r="AO54" s="85" t="s">
        <v>776</v>
      </c>
      <c r="AP54" s="79" t="s">
        <v>176</v>
      </c>
      <c r="AQ54" s="79">
        <v>0</v>
      </c>
      <c r="AR54" s="79">
        <v>0</v>
      </c>
      <c r="AS54" s="79"/>
      <c r="AT54" s="79"/>
      <c r="AU54" s="79"/>
      <c r="AV54" s="79"/>
      <c r="AW54" s="79"/>
      <c r="AX54" s="79"/>
      <c r="AY54" s="79"/>
      <c r="AZ54" s="79"/>
      <c r="BA54">
        <v>1</v>
      </c>
      <c r="BB54" s="78" t="str">
        <f>REPLACE(INDEX(GroupVertices[Group],MATCH(Edges[[#This Row],[Vertex 1]],GroupVertices[Vertex],0)),1,1,"")</f>
        <v>5</v>
      </c>
      <c r="BC54" s="78" t="str">
        <f>REPLACE(INDEX(GroupVertices[Group],MATCH(Edges[[#This Row],[Vertex 2]],GroupVertices[Vertex],0)),1,1,"")</f>
        <v>5</v>
      </c>
      <c r="BD54" s="48"/>
      <c r="BE54" s="49"/>
      <c r="BF54" s="48"/>
      <c r="BG54" s="49"/>
      <c r="BH54" s="48"/>
      <c r="BI54" s="49"/>
      <c r="BJ54" s="48"/>
      <c r="BK54" s="49"/>
      <c r="BL54" s="48"/>
    </row>
    <row r="55" spans="1:64" ht="15">
      <c r="A55" s="64" t="s">
        <v>220</v>
      </c>
      <c r="B55" s="64" t="s">
        <v>325</v>
      </c>
      <c r="C55" s="65" t="s">
        <v>2334</v>
      </c>
      <c r="D55" s="66">
        <v>3</v>
      </c>
      <c r="E55" s="67" t="s">
        <v>132</v>
      </c>
      <c r="F55" s="68">
        <v>35</v>
      </c>
      <c r="G55" s="65"/>
      <c r="H55" s="69"/>
      <c r="I55" s="70"/>
      <c r="J55" s="70"/>
      <c r="K55" s="34" t="s">
        <v>65</v>
      </c>
      <c r="L55" s="77">
        <v>55</v>
      </c>
      <c r="M55" s="77"/>
      <c r="N55" s="72"/>
      <c r="O55" s="79" t="s">
        <v>349</v>
      </c>
      <c r="P55" s="81">
        <v>43510.153032407405</v>
      </c>
      <c r="Q55" s="79" t="s">
        <v>358</v>
      </c>
      <c r="R55" s="83" t="s">
        <v>407</v>
      </c>
      <c r="S55" s="79" t="s">
        <v>435</v>
      </c>
      <c r="T55" s="79"/>
      <c r="U55" s="79"/>
      <c r="V55" s="83" t="s">
        <v>469</v>
      </c>
      <c r="W55" s="81">
        <v>43510.153032407405</v>
      </c>
      <c r="X55" s="83" t="s">
        <v>562</v>
      </c>
      <c r="Y55" s="79"/>
      <c r="Z55" s="79"/>
      <c r="AA55" s="85" t="s">
        <v>674</v>
      </c>
      <c r="AB55" s="85" t="s">
        <v>776</v>
      </c>
      <c r="AC55" s="79" t="b">
        <v>0</v>
      </c>
      <c r="AD55" s="79">
        <v>0</v>
      </c>
      <c r="AE55" s="85" t="s">
        <v>783</v>
      </c>
      <c r="AF55" s="79" t="b">
        <v>0</v>
      </c>
      <c r="AG55" s="79" t="s">
        <v>787</v>
      </c>
      <c r="AH55" s="79"/>
      <c r="AI55" s="85" t="s">
        <v>780</v>
      </c>
      <c r="AJ55" s="79" t="b">
        <v>0</v>
      </c>
      <c r="AK55" s="79">
        <v>0</v>
      </c>
      <c r="AL55" s="85" t="s">
        <v>780</v>
      </c>
      <c r="AM55" s="79" t="s">
        <v>789</v>
      </c>
      <c r="AN55" s="79" t="b">
        <v>1</v>
      </c>
      <c r="AO55" s="85" t="s">
        <v>776</v>
      </c>
      <c r="AP55" s="79" t="s">
        <v>176</v>
      </c>
      <c r="AQ55" s="79">
        <v>0</v>
      </c>
      <c r="AR55" s="79">
        <v>0</v>
      </c>
      <c r="AS55" s="79"/>
      <c r="AT55" s="79"/>
      <c r="AU55" s="79"/>
      <c r="AV55" s="79"/>
      <c r="AW55" s="79"/>
      <c r="AX55" s="79"/>
      <c r="AY55" s="79"/>
      <c r="AZ55" s="79"/>
      <c r="BA55">
        <v>1</v>
      </c>
      <c r="BB55" s="78" t="str">
        <f>REPLACE(INDEX(GroupVertices[Group],MATCH(Edges[[#This Row],[Vertex 1]],GroupVertices[Vertex],0)),1,1,"")</f>
        <v>5</v>
      </c>
      <c r="BC55" s="78" t="str">
        <f>REPLACE(INDEX(GroupVertices[Group],MATCH(Edges[[#This Row],[Vertex 2]],GroupVertices[Vertex],0)),1,1,"")</f>
        <v>5</v>
      </c>
      <c r="BD55" s="48">
        <v>0</v>
      </c>
      <c r="BE55" s="49">
        <v>0</v>
      </c>
      <c r="BF55" s="48">
        <v>0</v>
      </c>
      <c r="BG55" s="49">
        <v>0</v>
      </c>
      <c r="BH55" s="48">
        <v>0</v>
      </c>
      <c r="BI55" s="49">
        <v>0</v>
      </c>
      <c r="BJ55" s="48">
        <v>8</v>
      </c>
      <c r="BK55" s="49">
        <v>100</v>
      </c>
      <c r="BL55" s="48">
        <v>8</v>
      </c>
    </row>
    <row r="56" spans="1:64" ht="15">
      <c r="A56" s="64" t="s">
        <v>220</v>
      </c>
      <c r="B56" s="64" t="s">
        <v>222</v>
      </c>
      <c r="C56" s="65" t="s">
        <v>2334</v>
      </c>
      <c r="D56" s="66">
        <v>3</v>
      </c>
      <c r="E56" s="67" t="s">
        <v>132</v>
      </c>
      <c r="F56" s="68">
        <v>35</v>
      </c>
      <c r="G56" s="65"/>
      <c r="H56" s="69"/>
      <c r="I56" s="70"/>
      <c r="J56" s="70"/>
      <c r="K56" s="34" t="s">
        <v>65</v>
      </c>
      <c r="L56" s="77">
        <v>56</v>
      </c>
      <c r="M56" s="77"/>
      <c r="N56" s="72"/>
      <c r="O56" s="79" t="s">
        <v>348</v>
      </c>
      <c r="P56" s="81">
        <v>43510.153032407405</v>
      </c>
      <c r="Q56" s="79" t="s">
        <v>358</v>
      </c>
      <c r="R56" s="83" t="s">
        <v>407</v>
      </c>
      <c r="S56" s="79" t="s">
        <v>435</v>
      </c>
      <c r="T56" s="79"/>
      <c r="U56" s="79"/>
      <c r="V56" s="83" t="s">
        <v>469</v>
      </c>
      <c r="W56" s="81">
        <v>43510.153032407405</v>
      </c>
      <c r="X56" s="83" t="s">
        <v>562</v>
      </c>
      <c r="Y56" s="79"/>
      <c r="Z56" s="79"/>
      <c r="AA56" s="85" t="s">
        <v>674</v>
      </c>
      <c r="AB56" s="85" t="s">
        <v>776</v>
      </c>
      <c r="AC56" s="79" t="b">
        <v>0</v>
      </c>
      <c r="AD56" s="79">
        <v>0</v>
      </c>
      <c r="AE56" s="85" t="s">
        <v>783</v>
      </c>
      <c r="AF56" s="79" t="b">
        <v>0</v>
      </c>
      <c r="AG56" s="79" t="s">
        <v>787</v>
      </c>
      <c r="AH56" s="79"/>
      <c r="AI56" s="85" t="s">
        <v>780</v>
      </c>
      <c r="AJ56" s="79" t="b">
        <v>0</v>
      </c>
      <c r="AK56" s="79">
        <v>0</v>
      </c>
      <c r="AL56" s="85" t="s">
        <v>780</v>
      </c>
      <c r="AM56" s="79" t="s">
        <v>789</v>
      </c>
      <c r="AN56" s="79" t="b">
        <v>1</v>
      </c>
      <c r="AO56" s="85" t="s">
        <v>776</v>
      </c>
      <c r="AP56" s="79" t="s">
        <v>176</v>
      </c>
      <c r="AQ56" s="79">
        <v>0</v>
      </c>
      <c r="AR56" s="79">
        <v>0</v>
      </c>
      <c r="AS56" s="79"/>
      <c r="AT56" s="79"/>
      <c r="AU56" s="79"/>
      <c r="AV56" s="79"/>
      <c r="AW56" s="79"/>
      <c r="AX56" s="79"/>
      <c r="AY56" s="79"/>
      <c r="AZ56" s="79"/>
      <c r="BA56">
        <v>1</v>
      </c>
      <c r="BB56" s="78" t="str">
        <f>REPLACE(INDEX(GroupVertices[Group],MATCH(Edges[[#This Row],[Vertex 1]],GroupVertices[Vertex],0)),1,1,"")</f>
        <v>5</v>
      </c>
      <c r="BC56" s="78" t="str">
        <f>REPLACE(INDEX(GroupVertices[Group],MATCH(Edges[[#This Row],[Vertex 2]],GroupVertices[Vertex],0)),1,1,"")</f>
        <v>1</v>
      </c>
      <c r="BD56" s="48"/>
      <c r="BE56" s="49"/>
      <c r="BF56" s="48"/>
      <c r="BG56" s="49"/>
      <c r="BH56" s="48"/>
      <c r="BI56" s="49"/>
      <c r="BJ56" s="48"/>
      <c r="BK56" s="49"/>
      <c r="BL56" s="48"/>
    </row>
    <row r="57" spans="1:64" ht="15">
      <c r="A57" s="64" t="s">
        <v>223</v>
      </c>
      <c r="B57" s="64" t="s">
        <v>326</v>
      </c>
      <c r="C57" s="65" t="s">
        <v>2334</v>
      </c>
      <c r="D57" s="66">
        <v>3</v>
      </c>
      <c r="E57" s="67" t="s">
        <v>132</v>
      </c>
      <c r="F57" s="68">
        <v>35</v>
      </c>
      <c r="G57" s="65"/>
      <c r="H57" s="69"/>
      <c r="I57" s="70"/>
      <c r="J57" s="70"/>
      <c r="K57" s="34" t="s">
        <v>65</v>
      </c>
      <c r="L57" s="77">
        <v>57</v>
      </c>
      <c r="M57" s="77"/>
      <c r="N57" s="72"/>
      <c r="O57" s="79" t="s">
        <v>348</v>
      </c>
      <c r="P57" s="81">
        <v>43508.50555555556</v>
      </c>
      <c r="Q57" s="79" t="s">
        <v>361</v>
      </c>
      <c r="R57" s="83" t="s">
        <v>409</v>
      </c>
      <c r="S57" s="79" t="s">
        <v>435</v>
      </c>
      <c r="T57" s="79" t="s">
        <v>443</v>
      </c>
      <c r="U57" s="79"/>
      <c r="V57" s="83" t="s">
        <v>472</v>
      </c>
      <c r="W57" s="81">
        <v>43508.50555555556</v>
      </c>
      <c r="X57" s="83" t="s">
        <v>565</v>
      </c>
      <c r="Y57" s="79"/>
      <c r="Z57" s="79"/>
      <c r="AA57" s="85" t="s">
        <v>677</v>
      </c>
      <c r="AB57" s="79"/>
      <c r="AC57" s="79" t="b">
        <v>0</v>
      </c>
      <c r="AD57" s="79">
        <v>0</v>
      </c>
      <c r="AE57" s="85" t="s">
        <v>780</v>
      </c>
      <c r="AF57" s="79" t="b">
        <v>0</v>
      </c>
      <c r="AG57" s="79" t="s">
        <v>787</v>
      </c>
      <c r="AH57" s="79"/>
      <c r="AI57" s="85" t="s">
        <v>780</v>
      </c>
      <c r="AJ57" s="79" t="b">
        <v>0</v>
      </c>
      <c r="AK57" s="79">
        <v>0</v>
      </c>
      <c r="AL57" s="85" t="s">
        <v>780</v>
      </c>
      <c r="AM57" s="79" t="s">
        <v>792</v>
      </c>
      <c r="AN57" s="79" t="b">
        <v>1</v>
      </c>
      <c r="AO57" s="85" t="s">
        <v>677</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15</v>
      </c>
      <c r="BK57" s="49">
        <v>100</v>
      </c>
      <c r="BL57" s="48">
        <v>15</v>
      </c>
    </row>
    <row r="58" spans="1:64" ht="15">
      <c r="A58" s="64" t="s">
        <v>224</v>
      </c>
      <c r="B58" s="64" t="s">
        <v>222</v>
      </c>
      <c r="C58" s="65" t="s">
        <v>2334</v>
      </c>
      <c r="D58" s="66">
        <v>3</v>
      </c>
      <c r="E58" s="67" t="s">
        <v>132</v>
      </c>
      <c r="F58" s="68">
        <v>35</v>
      </c>
      <c r="G58" s="65"/>
      <c r="H58" s="69"/>
      <c r="I58" s="70"/>
      <c r="J58" s="70"/>
      <c r="K58" s="34" t="s">
        <v>65</v>
      </c>
      <c r="L58" s="77">
        <v>58</v>
      </c>
      <c r="M58" s="77"/>
      <c r="N58" s="72"/>
      <c r="O58" s="79" t="s">
        <v>348</v>
      </c>
      <c r="P58" s="81">
        <v>43510.51091435185</v>
      </c>
      <c r="Q58" s="79" t="s">
        <v>362</v>
      </c>
      <c r="R58" s="79"/>
      <c r="S58" s="79"/>
      <c r="T58" s="79" t="s">
        <v>444</v>
      </c>
      <c r="U58" s="79"/>
      <c r="V58" s="83" t="s">
        <v>473</v>
      </c>
      <c r="W58" s="81">
        <v>43510.51091435185</v>
      </c>
      <c r="X58" s="83" t="s">
        <v>566</v>
      </c>
      <c r="Y58" s="79"/>
      <c r="Z58" s="79"/>
      <c r="AA58" s="85" t="s">
        <v>678</v>
      </c>
      <c r="AB58" s="79"/>
      <c r="AC58" s="79" t="b">
        <v>0</v>
      </c>
      <c r="AD58" s="79">
        <v>0</v>
      </c>
      <c r="AE58" s="85" t="s">
        <v>780</v>
      </c>
      <c r="AF58" s="79" t="b">
        <v>0</v>
      </c>
      <c r="AG58" s="79" t="s">
        <v>787</v>
      </c>
      <c r="AH58" s="79"/>
      <c r="AI58" s="85" t="s">
        <v>780</v>
      </c>
      <c r="AJ58" s="79" t="b">
        <v>0</v>
      </c>
      <c r="AK58" s="79">
        <v>0</v>
      </c>
      <c r="AL58" s="85" t="s">
        <v>681</v>
      </c>
      <c r="AM58" s="79" t="s">
        <v>790</v>
      </c>
      <c r="AN58" s="79" t="b">
        <v>0</v>
      </c>
      <c r="AO58" s="85" t="s">
        <v>681</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224</v>
      </c>
      <c r="B59" s="64" t="s">
        <v>223</v>
      </c>
      <c r="C59" s="65" t="s">
        <v>2334</v>
      </c>
      <c r="D59" s="66">
        <v>3</v>
      </c>
      <c r="E59" s="67" t="s">
        <v>132</v>
      </c>
      <c r="F59" s="68">
        <v>35</v>
      </c>
      <c r="G59" s="65"/>
      <c r="H59" s="69"/>
      <c r="I59" s="70"/>
      <c r="J59" s="70"/>
      <c r="K59" s="34" t="s">
        <v>65</v>
      </c>
      <c r="L59" s="77">
        <v>59</v>
      </c>
      <c r="M59" s="77"/>
      <c r="N59" s="72"/>
      <c r="O59" s="79" t="s">
        <v>348</v>
      </c>
      <c r="P59" s="81">
        <v>43510.51091435185</v>
      </c>
      <c r="Q59" s="79" t="s">
        <v>362</v>
      </c>
      <c r="R59" s="79"/>
      <c r="S59" s="79"/>
      <c r="T59" s="79" t="s">
        <v>444</v>
      </c>
      <c r="U59" s="79"/>
      <c r="V59" s="83" t="s">
        <v>473</v>
      </c>
      <c r="W59" s="81">
        <v>43510.51091435185</v>
      </c>
      <c r="X59" s="83" t="s">
        <v>566</v>
      </c>
      <c r="Y59" s="79"/>
      <c r="Z59" s="79"/>
      <c r="AA59" s="85" t="s">
        <v>678</v>
      </c>
      <c r="AB59" s="79"/>
      <c r="AC59" s="79" t="b">
        <v>0</v>
      </c>
      <c r="AD59" s="79">
        <v>0</v>
      </c>
      <c r="AE59" s="85" t="s">
        <v>780</v>
      </c>
      <c r="AF59" s="79" t="b">
        <v>0</v>
      </c>
      <c r="AG59" s="79" t="s">
        <v>787</v>
      </c>
      <c r="AH59" s="79"/>
      <c r="AI59" s="85" t="s">
        <v>780</v>
      </c>
      <c r="AJ59" s="79" t="b">
        <v>0</v>
      </c>
      <c r="AK59" s="79">
        <v>0</v>
      </c>
      <c r="AL59" s="85" t="s">
        <v>681</v>
      </c>
      <c r="AM59" s="79" t="s">
        <v>790</v>
      </c>
      <c r="AN59" s="79" t="b">
        <v>0</v>
      </c>
      <c r="AO59" s="85" t="s">
        <v>681</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0</v>
      </c>
      <c r="BE59" s="49">
        <v>0</v>
      </c>
      <c r="BF59" s="48">
        <v>1</v>
      </c>
      <c r="BG59" s="49">
        <v>5</v>
      </c>
      <c r="BH59" s="48">
        <v>0</v>
      </c>
      <c r="BI59" s="49">
        <v>0</v>
      </c>
      <c r="BJ59" s="48">
        <v>19</v>
      </c>
      <c r="BK59" s="49">
        <v>95</v>
      </c>
      <c r="BL59" s="48">
        <v>20</v>
      </c>
    </row>
    <row r="60" spans="1:64" ht="15">
      <c r="A60" s="64" t="s">
        <v>225</v>
      </c>
      <c r="B60" s="64" t="s">
        <v>299</v>
      </c>
      <c r="C60" s="65" t="s">
        <v>2334</v>
      </c>
      <c r="D60" s="66">
        <v>3</v>
      </c>
      <c r="E60" s="67" t="s">
        <v>132</v>
      </c>
      <c r="F60" s="68">
        <v>35</v>
      </c>
      <c r="G60" s="65"/>
      <c r="H60" s="69"/>
      <c r="I60" s="70"/>
      <c r="J60" s="70"/>
      <c r="K60" s="34" t="s">
        <v>65</v>
      </c>
      <c r="L60" s="77">
        <v>60</v>
      </c>
      <c r="M60" s="77"/>
      <c r="N60" s="72"/>
      <c r="O60" s="79" t="s">
        <v>348</v>
      </c>
      <c r="P60" s="81">
        <v>43510.52539351852</v>
      </c>
      <c r="Q60" s="79" t="s">
        <v>363</v>
      </c>
      <c r="R60" s="79"/>
      <c r="S60" s="79"/>
      <c r="T60" s="79"/>
      <c r="U60" s="79"/>
      <c r="V60" s="83" t="s">
        <v>474</v>
      </c>
      <c r="W60" s="81">
        <v>43510.52539351852</v>
      </c>
      <c r="X60" s="83" t="s">
        <v>567</v>
      </c>
      <c r="Y60" s="79"/>
      <c r="Z60" s="79"/>
      <c r="AA60" s="85" t="s">
        <v>679</v>
      </c>
      <c r="AB60" s="79"/>
      <c r="AC60" s="79" t="b">
        <v>0</v>
      </c>
      <c r="AD60" s="79">
        <v>0</v>
      </c>
      <c r="AE60" s="85" t="s">
        <v>780</v>
      </c>
      <c r="AF60" s="79" t="b">
        <v>0</v>
      </c>
      <c r="AG60" s="79" t="s">
        <v>787</v>
      </c>
      <c r="AH60" s="79"/>
      <c r="AI60" s="85" t="s">
        <v>780</v>
      </c>
      <c r="AJ60" s="79" t="b">
        <v>0</v>
      </c>
      <c r="AK60" s="79">
        <v>5</v>
      </c>
      <c r="AL60" s="85" t="s">
        <v>767</v>
      </c>
      <c r="AM60" s="79" t="s">
        <v>789</v>
      </c>
      <c r="AN60" s="79" t="b">
        <v>0</v>
      </c>
      <c r="AO60" s="85" t="s">
        <v>767</v>
      </c>
      <c r="AP60" s="79" t="s">
        <v>176</v>
      </c>
      <c r="AQ60" s="79">
        <v>0</v>
      </c>
      <c r="AR60" s="79">
        <v>0</v>
      </c>
      <c r="AS60" s="79"/>
      <c r="AT60" s="79"/>
      <c r="AU60" s="79"/>
      <c r="AV60" s="79"/>
      <c r="AW60" s="79"/>
      <c r="AX60" s="79"/>
      <c r="AY60" s="79"/>
      <c r="AZ60" s="79"/>
      <c r="BA60">
        <v>1</v>
      </c>
      <c r="BB60" s="78" t="str">
        <f>REPLACE(INDEX(GroupVertices[Group],MATCH(Edges[[#This Row],[Vertex 1]],GroupVertices[Vertex],0)),1,1,"")</f>
        <v>7</v>
      </c>
      <c r="BC60" s="78" t="str">
        <f>REPLACE(INDEX(GroupVertices[Group],MATCH(Edges[[#This Row],[Vertex 2]],GroupVertices[Vertex],0)),1,1,"")</f>
        <v>7</v>
      </c>
      <c r="BD60" s="48"/>
      <c r="BE60" s="49"/>
      <c r="BF60" s="48"/>
      <c r="BG60" s="49"/>
      <c r="BH60" s="48"/>
      <c r="BI60" s="49"/>
      <c r="BJ60" s="48"/>
      <c r="BK60" s="49"/>
      <c r="BL60" s="48"/>
    </row>
    <row r="61" spans="1:64" ht="15">
      <c r="A61" s="64" t="s">
        <v>225</v>
      </c>
      <c r="B61" s="64" t="s">
        <v>298</v>
      </c>
      <c r="C61" s="65" t="s">
        <v>2334</v>
      </c>
      <c r="D61" s="66">
        <v>3</v>
      </c>
      <c r="E61" s="67" t="s">
        <v>132</v>
      </c>
      <c r="F61" s="68">
        <v>35</v>
      </c>
      <c r="G61" s="65"/>
      <c r="H61" s="69"/>
      <c r="I61" s="70"/>
      <c r="J61" s="70"/>
      <c r="K61" s="34" t="s">
        <v>65</v>
      </c>
      <c r="L61" s="77">
        <v>61</v>
      </c>
      <c r="M61" s="77"/>
      <c r="N61" s="72"/>
      <c r="O61" s="79" t="s">
        <v>348</v>
      </c>
      <c r="P61" s="81">
        <v>43510.52539351852</v>
      </c>
      <c r="Q61" s="79" t="s">
        <v>363</v>
      </c>
      <c r="R61" s="79"/>
      <c r="S61" s="79"/>
      <c r="T61" s="79"/>
      <c r="U61" s="79"/>
      <c r="V61" s="83" t="s">
        <v>474</v>
      </c>
      <c r="W61" s="81">
        <v>43510.52539351852</v>
      </c>
      <c r="X61" s="83" t="s">
        <v>567</v>
      </c>
      <c r="Y61" s="79"/>
      <c r="Z61" s="79"/>
      <c r="AA61" s="85" t="s">
        <v>679</v>
      </c>
      <c r="AB61" s="79"/>
      <c r="AC61" s="79" t="b">
        <v>0</v>
      </c>
      <c r="AD61" s="79">
        <v>0</v>
      </c>
      <c r="AE61" s="85" t="s">
        <v>780</v>
      </c>
      <c r="AF61" s="79" t="b">
        <v>0</v>
      </c>
      <c r="AG61" s="79" t="s">
        <v>787</v>
      </c>
      <c r="AH61" s="79"/>
      <c r="AI61" s="85" t="s">
        <v>780</v>
      </c>
      <c r="AJ61" s="79" t="b">
        <v>0</v>
      </c>
      <c r="AK61" s="79">
        <v>5</v>
      </c>
      <c r="AL61" s="85" t="s">
        <v>767</v>
      </c>
      <c r="AM61" s="79" t="s">
        <v>789</v>
      </c>
      <c r="AN61" s="79" t="b">
        <v>0</v>
      </c>
      <c r="AO61" s="85" t="s">
        <v>767</v>
      </c>
      <c r="AP61" s="79" t="s">
        <v>176</v>
      </c>
      <c r="AQ61" s="79">
        <v>0</v>
      </c>
      <c r="AR61" s="79">
        <v>0</v>
      </c>
      <c r="AS61" s="79"/>
      <c r="AT61" s="79"/>
      <c r="AU61" s="79"/>
      <c r="AV61" s="79"/>
      <c r="AW61" s="79"/>
      <c r="AX61" s="79"/>
      <c r="AY61" s="79"/>
      <c r="AZ61" s="79"/>
      <c r="BA61">
        <v>1</v>
      </c>
      <c r="BB61" s="78" t="str">
        <f>REPLACE(INDEX(GroupVertices[Group],MATCH(Edges[[#This Row],[Vertex 1]],GroupVertices[Vertex],0)),1,1,"")</f>
        <v>7</v>
      </c>
      <c r="BC61" s="78" t="str">
        <f>REPLACE(INDEX(GroupVertices[Group],MATCH(Edges[[#This Row],[Vertex 2]],GroupVertices[Vertex],0)),1,1,"")</f>
        <v>7</v>
      </c>
      <c r="BD61" s="48">
        <v>1</v>
      </c>
      <c r="BE61" s="49">
        <v>4.761904761904762</v>
      </c>
      <c r="BF61" s="48">
        <v>2</v>
      </c>
      <c r="BG61" s="49">
        <v>9.523809523809524</v>
      </c>
      <c r="BH61" s="48">
        <v>0</v>
      </c>
      <c r="BI61" s="49">
        <v>0</v>
      </c>
      <c r="BJ61" s="48">
        <v>18</v>
      </c>
      <c r="BK61" s="49">
        <v>85.71428571428571</v>
      </c>
      <c r="BL61" s="48">
        <v>21</v>
      </c>
    </row>
    <row r="62" spans="1:64" ht="15">
      <c r="A62" s="64" t="s">
        <v>223</v>
      </c>
      <c r="B62" s="64" t="s">
        <v>222</v>
      </c>
      <c r="C62" s="65" t="s">
        <v>2335</v>
      </c>
      <c r="D62" s="66">
        <v>10</v>
      </c>
      <c r="E62" s="67" t="s">
        <v>136</v>
      </c>
      <c r="F62" s="68">
        <v>12</v>
      </c>
      <c r="G62" s="65"/>
      <c r="H62" s="69"/>
      <c r="I62" s="70"/>
      <c r="J62" s="70"/>
      <c r="K62" s="34" t="s">
        <v>65</v>
      </c>
      <c r="L62" s="77">
        <v>62</v>
      </c>
      <c r="M62" s="77"/>
      <c r="N62" s="72"/>
      <c r="O62" s="79" t="s">
        <v>348</v>
      </c>
      <c r="P62" s="81">
        <v>43508.50555555556</v>
      </c>
      <c r="Q62" s="79" t="s">
        <v>361</v>
      </c>
      <c r="R62" s="83" t="s">
        <v>409</v>
      </c>
      <c r="S62" s="79" t="s">
        <v>435</v>
      </c>
      <c r="T62" s="79" t="s">
        <v>443</v>
      </c>
      <c r="U62" s="79"/>
      <c r="V62" s="83" t="s">
        <v>472</v>
      </c>
      <c r="W62" s="81">
        <v>43508.50555555556</v>
      </c>
      <c r="X62" s="83" t="s">
        <v>565</v>
      </c>
      <c r="Y62" s="79"/>
      <c r="Z62" s="79"/>
      <c r="AA62" s="85" t="s">
        <v>677</v>
      </c>
      <c r="AB62" s="79"/>
      <c r="AC62" s="79" t="b">
        <v>0</v>
      </c>
      <c r="AD62" s="79">
        <v>0</v>
      </c>
      <c r="AE62" s="85" t="s">
        <v>780</v>
      </c>
      <c r="AF62" s="79" t="b">
        <v>0</v>
      </c>
      <c r="AG62" s="79" t="s">
        <v>787</v>
      </c>
      <c r="AH62" s="79"/>
      <c r="AI62" s="85" t="s">
        <v>780</v>
      </c>
      <c r="AJ62" s="79" t="b">
        <v>0</v>
      </c>
      <c r="AK62" s="79">
        <v>0</v>
      </c>
      <c r="AL62" s="85" t="s">
        <v>780</v>
      </c>
      <c r="AM62" s="79" t="s">
        <v>792</v>
      </c>
      <c r="AN62" s="79" t="b">
        <v>1</v>
      </c>
      <c r="AO62" s="85" t="s">
        <v>677</v>
      </c>
      <c r="AP62" s="79" t="s">
        <v>176</v>
      </c>
      <c r="AQ62" s="79">
        <v>0</v>
      </c>
      <c r="AR62" s="79">
        <v>0</v>
      </c>
      <c r="AS62" s="79"/>
      <c r="AT62" s="79"/>
      <c r="AU62" s="79"/>
      <c r="AV62" s="79"/>
      <c r="AW62" s="79"/>
      <c r="AX62" s="79"/>
      <c r="AY62" s="79"/>
      <c r="AZ62" s="79"/>
      <c r="BA62">
        <v>3</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223</v>
      </c>
      <c r="B63" s="64" t="s">
        <v>222</v>
      </c>
      <c r="C63" s="65" t="s">
        <v>2335</v>
      </c>
      <c r="D63" s="66">
        <v>10</v>
      </c>
      <c r="E63" s="67" t="s">
        <v>136</v>
      </c>
      <c r="F63" s="68">
        <v>12</v>
      </c>
      <c r="G63" s="65"/>
      <c r="H63" s="69"/>
      <c r="I63" s="70"/>
      <c r="J63" s="70"/>
      <c r="K63" s="34" t="s">
        <v>65</v>
      </c>
      <c r="L63" s="77">
        <v>63</v>
      </c>
      <c r="M63" s="77"/>
      <c r="N63" s="72"/>
      <c r="O63" s="79" t="s">
        <v>348</v>
      </c>
      <c r="P63" s="81">
        <v>43509.50277777778</v>
      </c>
      <c r="Q63" s="79" t="s">
        <v>364</v>
      </c>
      <c r="R63" s="83" t="s">
        <v>410</v>
      </c>
      <c r="S63" s="79" t="s">
        <v>435</v>
      </c>
      <c r="T63" s="79" t="s">
        <v>443</v>
      </c>
      <c r="U63" s="79"/>
      <c r="V63" s="83" t="s">
        <v>472</v>
      </c>
      <c r="W63" s="81">
        <v>43509.50277777778</v>
      </c>
      <c r="X63" s="83" t="s">
        <v>568</v>
      </c>
      <c r="Y63" s="79"/>
      <c r="Z63" s="79"/>
      <c r="AA63" s="85" t="s">
        <v>680</v>
      </c>
      <c r="AB63" s="79"/>
      <c r="AC63" s="79" t="b">
        <v>0</v>
      </c>
      <c r="AD63" s="79">
        <v>0</v>
      </c>
      <c r="AE63" s="85" t="s">
        <v>780</v>
      </c>
      <c r="AF63" s="79" t="b">
        <v>0</v>
      </c>
      <c r="AG63" s="79" t="s">
        <v>787</v>
      </c>
      <c r="AH63" s="79"/>
      <c r="AI63" s="85" t="s">
        <v>780</v>
      </c>
      <c r="AJ63" s="79" t="b">
        <v>0</v>
      </c>
      <c r="AK63" s="79">
        <v>0</v>
      </c>
      <c r="AL63" s="85" t="s">
        <v>780</v>
      </c>
      <c r="AM63" s="79" t="s">
        <v>792</v>
      </c>
      <c r="AN63" s="79" t="b">
        <v>1</v>
      </c>
      <c r="AO63" s="85" t="s">
        <v>680</v>
      </c>
      <c r="AP63" s="79" t="s">
        <v>176</v>
      </c>
      <c r="AQ63" s="79">
        <v>0</v>
      </c>
      <c r="AR63" s="79">
        <v>0</v>
      </c>
      <c r="AS63" s="79"/>
      <c r="AT63" s="79"/>
      <c r="AU63" s="79"/>
      <c r="AV63" s="79"/>
      <c r="AW63" s="79"/>
      <c r="AX63" s="79"/>
      <c r="AY63" s="79"/>
      <c r="AZ63" s="79"/>
      <c r="BA63">
        <v>3</v>
      </c>
      <c r="BB63" s="78" t="str">
        <f>REPLACE(INDEX(GroupVertices[Group],MATCH(Edges[[#This Row],[Vertex 1]],GroupVertices[Vertex],0)),1,1,"")</f>
        <v>1</v>
      </c>
      <c r="BC63" s="78" t="str">
        <f>REPLACE(INDEX(GroupVertices[Group],MATCH(Edges[[#This Row],[Vertex 2]],GroupVertices[Vertex],0)),1,1,"")</f>
        <v>1</v>
      </c>
      <c r="BD63" s="48">
        <v>0</v>
      </c>
      <c r="BE63" s="49">
        <v>0</v>
      </c>
      <c r="BF63" s="48">
        <v>0</v>
      </c>
      <c r="BG63" s="49">
        <v>0</v>
      </c>
      <c r="BH63" s="48">
        <v>0</v>
      </c>
      <c r="BI63" s="49">
        <v>0</v>
      </c>
      <c r="BJ63" s="48">
        <v>17</v>
      </c>
      <c r="BK63" s="49">
        <v>100</v>
      </c>
      <c r="BL63" s="48">
        <v>17</v>
      </c>
    </row>
    <row r="64" spans="1:64" ht="15">
      <c r="A64" s="64" t="s">
        <v>223</v>
      </c>
      <c r="B64" s="64" t="s">
        <v>222</v>
      </c>
      <c r="C64" s="65" t="s">
        <v>2335</v>
      </c>
      <c r="D64" s="66">
        <v>10</v>
      </c>
      <c r="E64" s="67" t="s">
        <v>136</v>
      </c>
      <c r="F64" s="68">
        <v>12</v>
      </c>
      <c r="G64" s="65"/>
      <c r="H64" s="69"/>
      <c r="I64" s="70"/>
      <c r="J64" s="70"/>
      <c r="K64" s="34" t="s">
        <v>65</v>
      </c>
      <c r="L64" s="77">
        <v>64</v>
      </c>
      <c r="M64" s="77"/>
      <c r="N64" s="72"/>
      <c r="O64" s="79" t="s">
        <v>348</v>
      </c>
      <c r="P64" s="81">
        <v>43510.50277777778</v>
      </c>
      <c r="Q64" s="79" t="s">
        <v>365</v>
      </c>
      <c r="R64" s="83" t="s">
        <v>411</v>
      </c>
      <c r="S64" s="79" t="s">
        <v>435</v>
      </c>
      <c r="T64" s="79" t="s">
        <v>445</v>
      </c>
      <c r="U64" s="79"/>
      <c r="V64" s="83" t="s">
        <v>472</v>
      </c>
      <c r="W64" s="81">
        <v>43510.50277777778</v>
      </c>
      <c r="X64" s="83" t="s">
        <v>569</v>
      </c>
      <c r="Y64" s="79"/>
      <c r="Z64" s="79"/>
      <c r="AA64" s="85" t="s">
        <v>681</v>
      </c>
      <c r="AB64" s="79"/>
      <c r="AC64" s="79" t="b">
        <v>0</v>
      </c>
      <c r="AD64" s="79">
        <v>0</v>
      </c>
      <c r="AE64" s="85" t="s">
        <v>780</v>
      </c>
      <c r="AF64" s="79" t="b">
        <v>0</v>
      </c>
      <c r="AG64" s="79" t="s">
        <v>787</v>
      </c>
      <c r="AH64" s="79"/>
      <c r="AI64" s="85" t="s">
        <v>780</v>
      </c>
      <c r="AJ64" s="79" t="b">
        <v>0</v>
      </c>
      <c r="AK64" s="79">
        <v>0</v>
      </c>
      <c r="AL64" s="85" t="s">
        <v>780</v>
      </c>
      <c r="AM64" s="79" t="s">
        <v>792</v>
      </c>
      <c r="AN64" s="79" t="b">
        <v>1</v>
      </c>
      <c r="AO64" s="85" t="s">
        <v>681</v>
      </c>
      <c r="AP64" s="79" t="s">
        <v>176</v>
      </c>
      <c r="AQ64" s="79">
        <v>0</v>
      </c>
      <c r="AR64" s="79">
        <v>0</v>
      </c>
      <c r="AS64" s="79"/>
      <c r="AT64" s="79"/>
      <c r="AU64" s="79"/>
      <c r="AV64" s="79"/>
      <c r="AW64" s="79"/>
      <c r="AX64" s="79"/>
      <c r="AY64" s="79"/>
      <c r="AZ64" s="79"/>
      <c r="BA64">
        <v>3</v>
      </c>
      <c r="BB64" s="78" t="str">
        <f>REPLACE(INDEX(GroupVertices[Group],MATCH(Edges[[#This Row],[Vertex 1]],GroupVertices[Vertex],0)),1,1,"")</f>
        <v>1</v>
      </c>
      <c r="BC64" s="78" t="str">
        <f>REPLACE(INDEX(GroupVertices[Group],MATCH(Edges[[#This Row],[Vertex 2]],GroupVertices[Vertex],0)),1,1,"")</f>
        <v>1</v>
      </c>
      <c r="BD64" s="48">
        <v>0</v>
      </c>
      <c r="BE64" s="49">
        <v>0</v>
      </c>
      <c r="BF64" s="48">
        <v>1</v>
      </c>
      <c r="BG64" s="49">
        <v>5.882352941176471</v>
      </c>
      <c r="BH64" s="48">
        <v>0</v>
      </c>
      <c r="BI64" s="49">
        <v>0</v>
      </c>
      <c r="BJ64" s="48">
        <v>16</v>
      </c>
      <c r="BK64" s="49">
        <v>94.11764705882354</v>
      </c>
      <c r="BL64" s="48">
        <v>17</v>
      </c>
    </row>
    <row r="65" spans="1:64" ht="15">
      <c r="A65" s="64" t="s">
        <v>226</v>
      </c>
      <c r="B65" s="64" t="s">
        <v>223</v>
      </c>
      <c r="C65" s="65" t="s">
        <v>2334</v>
      </c>
      <c r="D65" s="66">
        <v>3</v>
      </c>
      <c r="E65" s="67" t="s">
        <v>132</v>
      </c>
      <c r="F65" s="68">
        <v>35</v>
      </c>
      <c r="G65" s="65"/>
      <c r="H65" s="69"/>
      <c r="I65" s="70"/>
      <c r="J65" s="70"/>
      <c r="K65" s="34" t="s">
        <v>65</v>
      </c>
      <c r="L65" s="77">
        <v>65</v>
      </c>
      <c r="M65" s="77"/>
      <c r="N65" s="72"/>
      <c r="O65" s="79" t="s">
        <v>348</v>
      </c>
      <c r="P65" s="81">
        <v>43510.54133101852</v>
      </c>
      <c r="Q65" s="79" t="s">
        <v>362</v>
      </c>
      <c r="R65" s="79"/>
      <c r="S65" s="79"/>
      <c r="T65" s="79" t="s">
        <v>444</v>
      </c>
      <c r="U65" s="79"/>
      <c r="V65" s="83" t="s">
        <v>475</v>
      </c>
      <c r="W65" s="81">
        <v>43510.54133101852</v>
      </c>
      <c r="X65" s="83" t="s">
        <v>570</v>
      </c>
      <c r="Y65" s="79"/>
      <c r="Z65" s="79"/>
      <c r="AA65" s="85" t="s">
        <v>682</v>
      </c>
      <c r="AB65" s="79"/>
      <c r="AC65" s="79" t="b">
        <v>0</v>
      </c>
      <c r="AD65" s="79">
        <v>0</v>
      </c>
      <c r="AE65" s="85" t="s">
        <v>780</v>
      </c>
      <c r="AF65" s="79" t="b">
        <v>0</v>
      </c>
      <c r="AG65" s="79" t="s">
        <v>787</v>
      </c>
      <c r="AH65" s="79"/>
      <c r="AI65" s="85" t="s">
        <v>780</v>
      </c>
      <c r="AJ65" s="79" t="b">
        <v>0</v>
      </c>
      <c r="AK65" s="79">
        <v>4</v>
      </c>
      <c r="AL65" s="85" t="s">
        <v>681</v>
      </c>
      <c r="AM65" s="79" t="s">
        <v>789</v>
      </c>
      <c r="AN65" s="79" t="b">
        <v>0</v>
      </c>
      <c r="AO65" s="85" t="s">
        <v>681</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c r="BE65" s="49"/>
      <c r="BF65" s="48"/>
      <c r="BG65" s="49"/>
      <c r="BH65" s="48"/>
      <c r="BI65" s="49"/>
      <c r="BJ65" s="48"/>
      <c r="BK65" s="49"/>
      <c r="BL65" s="48"/>
    </row>
    <row r="66" spans="1:64" ht="15">
      <c r="A66" s="64" t="s">
        <v>226</v>
      </c>
      <c r="B66" s="64" t="s">
        <v>222</v>
      </c>
      <c r="C66" s="65" t="s">
        <v>2334</v>
      </c>
      <c r="D66" s="66">
        <v>3</v>
      </c>
      <c r="E66" s="67" t="s">
        <v>132</v>
      </c>
      <c r="F66" s="68">
        <v>35</v>
      </c>
      <c r="G66" s="65"/>
      <c r="H66" s="69"/>
      <c r="I66" s="70"/>
      <c r="J66" s="70"/>
      <c r="K66" s="34" t="s">
        <v>65</v>
      </c>
      <c r="L66" s="77">
        <v>66</v>
      </c>
      <c r="M66" s="77"/>
      <c r="N66" s="72"/>
      <c r="O66" s="79" t="s">
        <v>348</v>
      </c>
      <c r="P66" s="81">
        <v>43510.54133101852</v>
      </c>
      <c r="Q66" s="79" t="s">
        <v>362</v>
      </c>
      <c r="R66" s="79"/>
      <c r="S66" s="79"/>
      <c r="T66" s="79" t="s">
        <v>444</v>
      </c>
      <c r="U66" s="79"/>
      <c r="V66" s="83" t="s">
        <v>475</v>
      </c>
      <c r="W66" s="81">
        <v>43510.54133101852</v>
      </c>
      <c r="X66" s="83" t="s">
        <v>570</v>
      </c>
      <c r="Y66" s="79"/>
      <c r="Z66" s="79"/>
      <c r="AA66" s="85" t="s">
        <v>682</v>
      </c>
      <c r="AB66" s="79"/>
      <c r="AC66" s="79" t="b">
        <v>0</v>
      </c>
      <c r="AD66" s="79">
        <v>0</v>
      </c>
      <c r="AE66" s="85" t="s">
        <v>780</v>
      </c>
      <c r="AF66" s="79" t="b">
        <v>0</v>
      </c>
      <c r="AG66" s="79" t="s">
        <v>787</v>
      </c>
      <c r="AH66" s="79"/>
      <c r="AI66" s="85" t="s">
        <v>780</v>
      </c>
      <c r="AJ66" s="79" t="b">
        <v>0</v>
      </c>
      <c r="AK66" s="79">
        <v>4</v>
      </c>
      <c r="AL66" s="85" t="s">
        <v>681</v>
      </c>
      <c r="AM66" s="79" t="s">
        <v>789</v>
      </c>
      <c r="AN66" s="79" t="b">
        <v>0</v>
      </c>
      <c r="AO66" s="85" t="s">
        <v>681</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1</v>
      </c>
      <c r="BG66" s="49">
        <v>5</v>
      </c>
      <c r="BH66" s="48">
        <v>0</v>
      </c>
      <c r="BI66" s="49">
        <v>0</v>
      </c>
      <c r="BJ66" s="48">
        <v>19</v>
      </c>
      <c r="BK66" s="49">
        <v>95</v>
      </c>
      <c r="BL66" s="48">
        <v>20</v>
      </c>
    </row>
    <row r="67" spans="1:64" ht="15">
      <c r="A67" s="64" t="s">
        <v>227</v>
      </c>
      <c r="B67" s="64" t="s">
        <v>222</v>
      </c>
      <c r="C67" s="65" t="s">
        <v>2335</v>
      </c>
      <c r="D67" s="66">
        <v>10</v>
      </c>
      <c r="E67" s="67" t="s">
        <v>136</v>
      </c>
      <c r="F67" s="68">
        <v>12</v>
      </c>
      <c r="G67" s="65"/>
      <c r="H67" s="69"/>
      <c r="I67" s="70"/>
      <c r="J67" s="70"/>
      <c r="K67" s="34" t="s">
        <v>65</v>
      </c>
      <c r="L67" s="77">
        <v>67</v>
      </c>
      <c r="M67" s="77"/>
      <c r="N67" s="72"/>
      <c r="O67" s="79" t="s">
        <v>348</v>
      </c>
      <c r="P67" s="81">
        <v>43510.558796296296</v>
      </c>
      <c r="Q67" s="79" t="s">
        <v>366</v>
      </c>
      <c r="R67" s="83" t="s">
        <v>412</v>
      </c>
      <c r="S67" s="79" t="s">
        <v>435</v>
      </c>
      <c r="T67" s="79"/>
      <c r="U67" s="79"/>
      <c r="V67" s="83" t="s">
        <v>476</v>
      </c>
      <c r="W67" s="81">
        <v>43510.558796296296</v>
      </c>
      <c r="X67" s="83" t="s">
        <v>571</v>
      </c>
      <c r="Y67" s="79"/>
      <c r="Z67" s="79"/>
      <c r="AA67" s="85" t="s">
        <v>683</v>
      </c>
      <c r="AB67" s="85" t="s">
        <v>777</v>
      </c>
      <c r="AC67" s="79" t="b">
        <v>0</v>
      </c>
      <c r="AD67" s="79">
        <v>0</v>
      </c>
      <c r="AE67" s="85" t="s">
        <v>784</v>
      </c>
      <c r="AF67" s="79" t="b">
        <v>0</v>
      </c>
      <c r="AG67" s="79" t="s">
        <v>787</v>
      </c>
      <c r="AH67" s="79"/>
      <c r="AI67" s="85" t="s">
        <v>780</v>
      </c>
      <c r="AJ67" s="79" t="b">
        <v>0</v>
      </c>
      <c r="AK67" s="79">
        <v>0</v>
      </c>
      <c r="AL67" s="85" t="s">
        <v>780</v>
      </c>
      <c r="AM67" s="79" t="s">
        <v>790</v>
      </c>
      <c r="AN67" s="79" t="b">
        <v>1</v>
      </c>
      <c r="AO67" s="85" t="s">
        <v>777</v>
      </c>
      <c r="AP67" s="79" t="s">
        <v>176</v>
      </c>
      <c r="AQ67" s="79">
        <v>0</v>
      </c>
      <c r="AR67" s="79">
        <v>0</v>
      </c>
      <c r="AS67" s="79"/>
      <c r="AT67" s="79"/>
      <c r="AU67" s="79"/>
      <c r="AV67" s="79"/>
      <c r="AW67" s="79"/>
      <c r="AX67" s="79"/>
      <c r="AY67" s="79"/>
      <c r="AZ67" s="79"/>
      <c r="BA67">
        <v>2</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16</v>
      </c>
      <c r="BK67" s="49">
        <v>100</v>
      </c>
      <c r="BL67" s="48">
        <v>16</v>
      </c>
    </row>
    <row r="68" spans="1:64" ht="15">
      <c r="A68" s="64" t="s">
        <v>227</v>
      </c>
      <c r="B68" s="64" t="s">
        <v>222</v>
      </c>
      <c r="C68" s="65" t="s">
        <v>2335</v>
      </c>
      <c r="D68" s="66">
        <v>10</v>
      </c>
      <c r="E68" s="67" t="s">
        <v>136</v>
      </c>
      <c r="F68" s="68">
        <v>12</v>
      </c>
      <c r="G68" s="65"/>
      <c r="H68" s="69"/>
      <c r="I68" s="70"/>
      <c r="J68" s="70"/>
      <c r="K68" s="34" t="s">
        <v>65</v>
      </c>
      <c r="L68" s="77">
        <v>68</v>
      </c>
      <c r="M68" s="77"/>
      <c r="N68" s="72"/>
      <c r="O68" s="79" t="s">
        <v>348</v>
      </c>
      <c r="P68" s="81">
        <v>43510.55923611111</v>
      </c>
      <c r="Q68" s="79" t="s">
        <v>367</v>
      </c>
      <c r="R68" s="83" t="s">
        <v>413</v>
      </c>
      <c r="S68" s="79" t="s">
        <v>435</v>
      </c>
      <c r="T68" s="79"/>
      <c r="U68" s="79"/>
      <c r="V68" s="83" t="s">
        <v>476</v>
      </c>
      <c r="W68" s="81">
        <v>43510.55923611111</v>
      </c>
      <c r="X68" s="83" t="s">
        <v>572</v>
      </c>
      <c r="Y68" s="79"/>
      <c r="Z68" s="79"/>
      <c r="AA68" s="85" t="s">
        <v>684</v>
      </c>
      <c r="AB68" s="85" t="s">
        <v>777</v>
      </c>
      <c r="AC68" s="79" t="b">
        <v>0</v>
      </c>
      <c r="AD68" s="79">
        <v>0</v>
      </c>
      <c r="AE68" s="85" t="s">
        <v>784</v>
      </c>
      <c r="AF68" s="79" t="b">
        <v>0</v>
      </c>
      <c r="AG68" s="79" t="s">
        <v>787</v>
      </c>
      <c r="AH68" s="79"/>
      <c r="AI68" s="85" t="s">
        <v>780</v>
      </c>
      <c r="AJ68" s="79" t="b">
        <v>0</v>
      </c>
      <c r="AK68" s="79">
        <v>0</v>
      </c>
      <c r="AL68" s="85" t="s">
        <v>780</v>
      </c>
      <c r="AM68" s="79" t="s">
        <v>790</v>
      </c>
      <c r="AN68" s="79" t="b">
        <v>1</v>
      </c>
      <c r="AO68" s="85" t="s">
        <v>777</v>
      </c>
      <c r="AP68" s="79" t="s">
        <v>176</v>
      </c>
      <c r="AQ68" s="79">
        <v>0</v>
      </c>
      <c r="AR68" s="79">
        <v>0</v>
      </c>
      <c r="AS68" s="79"/>
      <c r="AT68" s="79"/>
      <c r="AU68" s="79"/>
      <c r="AV68" s="79"/>
      <c r="AW68" s="79"/>
      <c r="AX68" s="79"/>
      <c r="AY68" s="79"/>
      <c r="AZ68" s="79"/>
      <c r="BA68">
        <v>2</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16</v>
      </c>
      <c r="BK68" s="49">
        <v>100</v>
      </c>
      <c r="BL68" s="48">
        <v>16</v>
      </c>
    </row>
    <row r="69" spans="1:64" ht="15">
      <c r="A69" s="64" t="s">
        <v>228</v>
      </c>
      <c r="B69" s="64" t="s">
        <v>222</v>
      </c>
      <c r="C69" s="65" t="s">
        <v>2334</v>
      </c>
      <c r="D69" s="66">
        <v>3</v>
      </c>
      <c r="E69" s="67" t="s">
        <v>132</v>
      </c>
      <c r="F69" s="68">
        <v>35</v>
      </c>
      <c r="G69" s="65"/>
      <c r="H69" s="69"/>
      <c r="I69" s="70"/>
      <c r="J69" s="70"/>
      <c r="K69" s="34" t="s">
        <v>65</v>
      </c>
      <c r="L69" s="77">
        <v>69</v>
      </c>
      <c r="M69" s="77"/>
      <c r="N69" s="72"/>
      <c r="O69" s="79" t="s">
        <v>348</v>
      </c>
      <c r="P69" s="81">
        <v>43510.56863425926</v>
      </c>
      <c r="Q69" s="79" t="s">
        <v>368</v>
      </c>
      <c r="R69" s="79"/>
      <c r="S69" s="79"/>
      <c r="T69" s="79" t="s">
        <v>446</v>
      </c>
      <c r="U69" s="79"/>
      <c r="V69" s="83" t="s">
        <v>477</v>
      </c>
      <c r="W69" s="81">
        <v>43510.56863425926</v>
      </c>
      <c r="X69" s="83" t="s">
        <v>573</v>
      </c>
      <c r="Y69" s="79"/>
      <c r="Z69" s="79"/>
      <c r="AA69" s="85" t="s">
        <v>685</v>
      </c>
      <c r="AB69" s="79"/>
      <c r="AC69" s="79" t="b">
        <v>0</v>
      </c>
      <c r="AD69" s="79">
        <v>0</v>
      </c>
      <c r="AE69" s="85" t="s">
        <v>780</v>
      </c>
      <c r="AF69" s="79" t="b">
        <v>0</v>
      </c>
      <c r="AG69" s="79" t="s">
        <v>787</v>
      </c>
      <c r="AH69" s="79"/>
      <c r="AI69" s="85" t="s">
        <v>780</v>
      </c>
      <c r="AJ69" s="79" t="b">
        <v>0</v>
      </c>
      <c r="AK69" s="79">
        <v>0</v>
      </c>
      <c r="AL69" s="85" t="s">
        <v>739</v>
      </c>
      <c r="AM69" s="79" t="s">
        <v>793</v>
      </c>
      <c r="AN69" s="79" t="b">
        <v>0</v>
      </c>
      <c r="AO69" s="85" t="s">
        <v>739</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228</v>
      </c>
      <c r="B70" s="64" t="s">
        <v>273</v>
      </c>
      <c r="C70" s="65" t="s">
        <v>2334</v>
      </c>
      <c r="D70" s="66">
        <v>3</v>
      </c>
      <c r="E70" s="67" t="s">
        <v>132</v>
      </c>
      <c r="F70" s="68">
        <v>35</v>
      </c>
      <c r="G70" s="65"/>
      <c r="H70" s="69"/>
      <c r="I70" s="70"/>
      <c r="J70" s="70"/>
      <c r="K70" s="34" t="s">
        <v>65</v>
      </c>
      <c r="L70" s="77">
        <v>70</v>
      </c>
      <c r="M70" s="77"/>
      <c r="N70" s="72"/>
      <c r="O70" s="79" t="s">
        <v>348</v>
      </c>
      <c r="P70" s="81">
        <v>43510.56863425926</v>
      </c>
      <c r="Q70" s="79" t="s">
        <v>368</v>
      </c>
      <c r="R70" s="79"/>
      <c r="S70" s="79"/>
      <c r="T70" s="79" t="s">
        <v>446</v>
      </c>
      <c r="U70" s="79"/>
      <c r="V70" s="83" t="s">
        <v>477</v>
      </c>
      <c r="W70" s="81">
        <v>43510.56863425926</v>
      </c>
      <c r="X70" s="83" t="s">
        <v>573</v>
      </c>
      <c r="Y70" s="79"/>
      <c r="Z70" s="79"/>
      <c r="AA70" s="85" t="s">
        <v>685</v>
      </c>
      <c r="AB70" s="79"/>
      <c r="AC70" s="79" t="b">
        <v>0</v>
      </c>
      <c r="AD70" s="79">
        <v>0</v>
      </c>
      <c r="AE70" s="85" t="s">
        <v>780</v>
      </c>
      <c r="AF70" s="79" t="b">
        <v>0</v>
      </c>
      <c r="AG70" s="79" t="s">
        <v>787</v>
      </c>
      <c r="AH70" s="79"/>
      <c r="AI70" s="85" t="s">
        <v>780</v>
      </c>
      <c r="AJ70" s="79" t="b">
        <v>0</v>
      </c>
      <c r="AK70" s="79">
        <v>0</v>
      </c>
      <c r="AL70" s="85" t="s">
        <v>739</v>
      </c>
      <c r="AM70" s="79" t="s">
        <v>793</v>
      </c>
      <c r="AN70" s="79" t="b">
        <v>0</v>
      </c>
      <c r="AO70" s="85" t="s">
        <v>739</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10</v>
      </c>
      <c r="BK70" s="49">
        <v>100</v>
      </c>
      <c r="BL70" s="48">
        <v>10</v>
      </c>
    </row>
    <row r="71" spans="1:64" ht="15">
      <c r="A71" s="64" t="s">
        <v>229</v>
      </c>
      <c r="B71" s="64" t="s">
        <v>222</v>
      </c>
      <c r="C71" s="65" t="s">
        <v>2334</v>
      </c>
      <c r="D71" s="66">
        <v>3</v>
      </c>
      <c r="E71" s="67" t="s">
        <v>132</v>
      </c>
      <c r="F71" s="68">
        <v>35</v>
      </c>
      <c r="G71" s="65"/>
      <c r="H71" s="69"/>
      <c r="I71" s="70"/>
      <c r="J71" s="70"/>
      <c r="K71" s="34" t="s">
        <v>65</v>
      </c>
      <c r="L71" s="77">
        <v>71</v>
      </c>
      <c r="M71" s="77"/>
      <c r="N71" s="72"/>
      <c r="O71" s="79" t="s">
        <v>348</v>
      </c>
      <c r="P71" s="81">
        <v>43510.61461805556</v>
      </c>
      <c r="Q71" s="79" t="s">
        <v>368</v>
      </c>
      <c r="R71" s="79"/>
      <c r="S71" s="79"/>
      <c r="T71" s="79" t="s">
        <v>446</v>
      </c>
      <c r="U71" s="79"/>
      <c r="V71" s="83" t="s">
        <v>478</v>
      </c>
      <c r="W71" s="81">
        <v>43510.61461805556</v>
      </c>
      <c r="X71" s="83" t="s">
        <v>574</v>
      </c>
      <c r="Y71" s="79"/>
      <c r="Z71" s="79"/>
      <c r="AA71" s="85" t="s">
        <v>686</v>
      </c>
      <c r="AB71" s="79"/>
      <c r="AC71" s="79" t="b">
        <v>0</v>
      </c>
      <c r="AD71" s="79">
        <v>0</v>
      </c>
      <c r="AE71" s="85" t="s">
        <v>780</v>
      </c>
      <c r="AF71" s="79" t="b">
        <v>0</v>
      </c>
      <c r="AG71" s="79" t="s">
        <v>787</v>
      </c>
      <c r="AH71" s="79"/>
      <c r="AI71" s="85" t="s">
        <v>780</v>
      </c>
      <c r="AJ71" s="79" t="b">
        <v>0</v>
      </c>
      <c r="AK71" s="79">
        <v>4</v>
      </c>
      <c r="AL71" s="85" t="s">
        <v>739</v>
      </c>
      <c r="AM71" s="79" t="s">
        <v>789</v>
      </c>
      <c r="AN71" s="79" t="b">
        <v>0</v>
      </c>
      <c r="AO71" s="85" t="s">
        <v>739</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229</v>
      </c>
      <c r="B72" s="64" t="s">
        <v>273</v>
      </c>
      <c r="C72" s="65" t="s">
        <v>2334</v>
      </c>
      <c r="D72" s="66">
        <v>3</v>
      </c>
      <c r="E72" s="67" t="s">
        <v>132</v>
      </c>
      <c r="F72" s="68">
        <v>35</v>
      </c>
      <c r="G72" s="65"/>
      <c r="H72" s="69"/>
      <c r="I72" s="70"/>
      <c r="J72" s="70"/>
      <c r="K72" s="34" t="s">
        <v>65</v>
      </c>
      <c r="L72" s="77">
        <v>72</v>
      </c>
      <c r="M72" s="77"/>
      <c r="N72" s="72"/>
      <c r="O72" s="79" t="s">
        <v>348</v>
      </c>
      <c r="P72" s="81">
        <v>43510.61461805556</v>
      </c>
      <c r="Q72" s="79" t="s">
        <v>368</v>
      </c>
      <c r="R72" s="79"/>
      <c r="S72" s="79"/>
      <c r="T72" s="79" t="s">
        <v>446</v>
      </c>
      <c r="U72" s="79"/>
      <c r="V72" s="83" t="s">
        <v>478</v>
      </c>
      <c r="W72" s="81">
        <v>43510.61461805556</v>
      </c>
      <c r="X72" s="83" t="s">
        <v>574</v>
      </c>
      <c r="Y72" s="79"/>
      <c r="Z72" s="79"/>
      <c r="AA72" s="85" t="s">
        <v>686</v>
      </c>
      <c r="AB72" s="79"/>
      <c r="AC72" s="79" t="b">
        <v>0</v>
      </c>
      <c r="AD72" s="79">
        <v>0</v>
      </c>
      <c r="AE72" s="85" t="s">
        <v>780</v>
      </c>
      <c r="AF72" s="79" t="b">
        <v>0</v>
      </c>
      <c r="AG72" s="79" t="s">
        <v>787</v>
      </c>
      <c r="AH72" s="79"/>
      <c r="AI72" s="85" t="s">
        <v>780</v>
      </c>
      <c r="AJ72" s="79" t="b">
        <v>0</v>
      </c>
      <c r="AK72" s="79">
        <v>4</v>
      </c>
      <c r="AL72" s="85" t="s">
        <v>739</v>
      </c>
      <c r="AM72" s="79" t="s">
        <v>789</v>
      </c>
      <c r="AN72" s="79" t="b">
        <v>0</v>
      </c>
      <c r="AO72" s="85" t="s">
        <v>739</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10</v>
      </c>
      <c r="BK72" s="49">
        <v>100</v>
      </c>
      <c r="BL72" s="48">
        <v>10</v>
      </c>
    </row>
    <row r="73" spans="1:64" ht="15">
      <c r="A73" s="64" t="s">
        <v>230</v>
      </c>
      <c r="B73" s="64" t="s">
        <v>222</v>
      </c>
      <c r="C73" s="65" t="s">
        <v>2334</v>
      </c>
      <c r="D73" s="66">
        <v>3</v>
      </c>
      <c r="E73" s="67" t="s">
        <v>132</v>
      </c>
      <c r="F73" s="68">
        <v>35</v>
      </c>
      <c r="G73" s="65"/>
      <c r="H73" s="69"/>
      <c r="I73" s="70"/>
      <c r="J73" s="70"/>
      <c r="K73" s="34" t="s">
        <v>65</v>
      </c>
      <c r="L73" s="77">
        <v>73</v>
      </c>
      <c r="M73" s="77"/>
      <c r="N73" s="72"/>
      <c r="O73" s="79" t="s">
        <v>348</v>
      </c>
      <c r="P73" s="81">
        <v>43510.624606481484</v>
      </c>
      <c r="Q73" s="79" t="s">
        <v>369</v>
      </c>
      <c r="R73" s="79"/>
      <c r="S73" s="79"/>
      <c r="T73" s="79"/>
      <c r="U73" s="79"/>
      <c r="V73" s="83" t="s">
        <v>479</v>
      </c>
      <c r="W73" s="81">
        <v>43510.624606481484</v>
      </c>
      <c r="X73" s="83" t="s">
        <v>575</v>
      </c>
      <c r="Y73" s="79"/>
      <c r="Z73" s="79"/>
      <c r="AA73" s="85" t="s">
        <v>687</v>
      </c>
      <c r="AB73" s="79"/>
      <c r="AC73" s="79" t="b">
        <v>0</v>
      </c>
      <c r="AD73" s="79">
        <v>0</v>
      </c>
      <c r="AE73" s="85" t="s">
        <v>780</v>
      </c>
      <c r="AF73" s="79" t="b">
        <v>0</v>
      </c>
      <c r="AG73" s="79" t="s">
        <v>787</v>
      </c>
      <c r="AH73" s="79"/>
      <c r="AI73" s="85" t="s">
        <v>780</v>
      </c>
      <c r="AJ73" s="79" t="b">
        <v>0</v>
      </c>
      <c r="AK73" s="79">
        <v>0</v>
      </c>
      <c r="AL73" s="85" t="s">
        <v>711</v>
      </c>
      <c r="AM73" s="79" t="s">
        <v>794</v>
      </c>
      <c r="AN73" s="79" t="b">
        <v>0</v>
      </c>
      <c r="AO73" s="85" t="s">
        <v>711</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230</v>
      </c>
      <c r="B74" s="64" t="s">
        <v>252</v>
      </c>
      <c r="C74" s="65" t="s">
        <v>2334</v>
      </c>
      <c r="D74" s="66">
        <v>3</v>
      </c>
      <c r="E74" s="67" t="s">
        <v>132</v>
      </c>
      <c r="F74" s="68">
        <v>35</v>
      </c>
      <c r="G74" s="65"/>
      <c r="H74" s="69"/>
      <c r="I74" s="70"/>
      <c r="J74" s="70"/>
      <c r="K74" s="34" t="s">
        <v>65</v>
      </c>
      <c r="L74" s="77">
        <v>74</v>
      </c>
      <c r="M74" s="77"/>
      <c r="N74" s="72"/>
      <c r="O74" s="79" t="s">
        <v>348</v>
      </c>
      <c r="P74" s="81">
        <v>43510.624606481484</v>
      </c>
      <c r="Q74" s="79" t="s">
        <v>369</v>
      </c>
      <c r="R74" s="79"/>
      <c r="S74" s="79"/>
      <c r="T74" s="79"/>
      <c r="U74" s="79"/>
      <c r="V74" s="83" t="s">
        <v>479</v>
      </c>
      <c r="W74" s="81">
        <v>43510.624606481484</v>
      </c>
      <c r="X74" s="83" t="s">
        <v>575</v>
      </c>
      <c r="Y74" s="79"/>
      <c r="Z74" s="79"/>
      <c r="AA74" s="85" t="s">
        <v>687</v>
      </c>
      <c r="AB74" s="79"/>
      <c r="AC74" s="79" t="b">
        <v>0</v>
      </c>
      <c r="AD74" s="79">
        <v>0</v>
      </c>
      <c r="AE74" s="85" t="s">
        <v>780</v>
      </c>
      <c r="AF74" s="79" t="b">
        <v>0</v>
      </c>
      <c r="AG74" s="79" t="s">
        <v>787</v>
      </c>
      <c r="AH74" s="79"/>
      <c r="AI74" s="85" t="s">
        <v>780</v>
      </c>
      <c r="AJ74" s="79" t="b">
        <v>0</v>
      </c>
      <c r="AK74" s="79">
        <v>0</v>
      </c>
      <c r="AL74" s="85" t="s">
        <v>711</v>
      </c>
      <c r="AM74" s="79" t="s">
        <v>794</v>
      </c>
      <c r="AN74" s="79" t="b">
        <v>0</v>
      </c>
      <c r="AO74" s="85" t="s">
        <v>711</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2</v>
      </c>
      <c r="BE74" s="49">
        <v>9.523809523809524</v>
      </c>
      <c r="BF74" s="48">
        <v>0</v>
      </c>
      <c r="BG74" s="49">
        <v>0</v>
      </c>
      <c r="BH74" s="48">
        <v>0</v>
      </c>
      <c r="BI74" s="49">
        <v>0</v>
      </c>
      <c r="BJ74" s="48">
        <v>19</v>
      </c>
      <c r="BK74" s="49">
        <v>90.47619047619048</v>
      </c>
      <c r="BL74" s="48">
        <v>21</v>
      </c>
    </row>
    <row r="75" spans="1:64" ht="15">
      <c r="A75" s="64" t="s">
        <v>231</v>
      </c>
      <c r="B75" s="64" t="s">
        <v>222</v>
      </c>
      <c r="C75" s="65" t="s">
        <v>2334</v>
      </c>
      <c r="D75" s="66">
        <v>3</v>
      </c>
      <c r="E75" s="67" t="s">
        <v>132</v>
      </c>
      <c r="F75" s="68">
        <v>35</v>
      </c>
      <c r="G75" s="65"/>
      <c r="H75" s="69"/>
      <c r="I75" s="70"/>
      <c r="J75" s="70"/>
      <c r="K75" s="34" t="s">
        <v>65</v>
      </c>
      <c r="L75" s="77">
        <v>75</v>
      </c>
      <c r="M75" s="77"/>
      <c r="N75" s="72"/>
      <c r="O75" s="79" t="s">
        <v>348</v>
      </c>
      <c r="P75" s="81">
        <v>43510.62462962963</v>
      </c>
      <c r="Q75" s="79" t="s">
        <v>369</v>
      </c>
      <c r="R75" s="79"/>
      <c r="S75" s="79"/>
      <c r="T75" s="79"/>
      <c r="U75" s="79"/>
      <c r="V75" s="83" t="s">
        <v>480</v>
      </c>
      <c r="W75" s="81">
        <v>43510.62462962963</v>
      </c>
      <c r="X75" s="83" t="s">
        <v>576</v>
      </c>
      <c r="Y75" s="79"/>
      <c r="Z75" s="79"/>
      <c r="AA75" s="85" t="s">
        <v>688</v>
      </c>
      <c r="AB75" s="79"/>
      <c r="AC75" s="79" t="b">
        <v>0</v>
      </c>
      <c r="AD75" s="79">
        <v>0</v>
      </c>
      <c r="AE75" s="85" t="s">
        <v>780</v>
      </c>
      <c r="AF75" s="79" t="b">
        <v>0</v>
      </c>
      <c r="AG75" s="79" t="s">
        <v>787</v>
      </c>
      <c r="AH75" s="79"/>
      <c r="AI75" s="85" t="s">
        <v>780</v>
      </c>
      <c r="AJ75" s="79" t="b">
        <v>0</v>
      </c>
      <c r="AK75" s="79">
        <v>0</v>
      </c>
      <c r="AL75" s="85" t="s">
        <v>711</v>
      </c>
      <c r="AM75" s="79" t="s">
        <v>795</v>
      </c>
      <c r="AN75" s="79" t="b">
        <v>0</v>
      </c>
      <c r="AO75" s="85" t="s">
        <v>711</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231</v>
      </c>
      <c r="B76" s="64" t="s">
        <v>252</v>
      </c>
      <c r="C76" s="65" t="s">
        <v>2334</v>
      </c>
      <c r="D76" s="66">
        <v>3</v>
      </c>
      <c r="E76" s="67" t="s">
        <v>132</v>
      </c>
      <c r="F76" s="68">
        <v>35</v>
      </c>
      <c r="G76" s="65"/>
      <c r="H76" s="69"/>
      <c r="I76" s="70"/>
      <c r="J76" s="70"/>
      <c r="K76" s="34" t="s">
        <v>65</v>
      </c>
      <c r="L76" s="77">
        <v>76</v>
      </c>
      <c r="M76" s="77"/>
      <c r="N76" s="72"/>
      <c r="O76" s="79" t="s">
        <v>348</v>
      </c>
      <c r="P76" s="81">
        <v>43510.62462962963</v>
      </c>
      <c r="Q76" s="79" t="s">
        <v>369</v>
      </c>
      <c r="R76" s="79"/>
      <c r="S76" s="79"/>
      <c r="T76" s="79"/>
      <c r="U76" s="79"/>
      <c r="V76" s="83" t="s">
        <v>480</v>
      </c>
      <c r="W76" s="81">
        <v>43510.62462962963</v>
      </c>
      <c r="X76" s="83" t="s">
        <v>576</v>
      </c>
      <c r="Y76" s="79"/>
      <c r="Z76" s="79"/>
      <c r="AA76" s="85" t="s">
        <v>688</v>
      </c>
      <c r="AB76" s="79"/>
      <c r="AC76" s="79" t="b">
        <v>0</v>
      </c>
      <c r="AD76" s="79">
        <v>0</v>
      </c>
      <c r="AE76" s="85" t="s">
        <v>780</v>
      </c>
      <c r="AF76" s="79" t="b">
        <v>0</v>
      </c>
      <c r="AG76" s="79" t="s">
        <v>787</v>
      </c>
      <c r="AH76" s="79"/>
      <c r="AI76" s="85" t="s">
        <v>780</v>
      </c>
      <c r="AJ76" s="79" t="b">
        <v>0</v>
      </c>
      <c r="AK76" s="79">
        <v>0</v>
      </c>
      <c r="AL76" s="85" t="s">
        <v>711</v>
      </c>
      <c r="AM76" s="79" t="s">
        <v>795</v>
      </c>
      <c r="AN76" s="79" t="b">
        <v>0</v>
      </c>
      <c r="AO76" s="85" t="s">
        <v>711</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2</v>
      </c>
      <c r="BE76" s="49">
        <v>9.523809523809524</v>
      </c>
      <c r="BF76" s="48">
        <v>0</v>
      </c>
      <c r="BG76" s="49">
        <v>0</v>
      </c>
      <c r="BH76" s="48">
        <v>0</v>
      </c>
      <c r="BI76" s="49">
        <v>0</v>
      </c>
      <c r="BJ76" s="48">
        <v>19</v>
      </c>
      <c r="BK76" s="49">
        <v>90.47619047619048</v>
      </c>
      <c r="BL76" s="48">
        <v>21</v>
      </c>
    </row>
    <row r="77" spans="1:64" ht="15">
      <c r="A77" s="64" t="s">
        <v>232</v>
      </c>
      <c r="B77" s="64" t="s">
        <v>299</v>
      </c>
      <c r="C77" s="65" t="s">
        <v>2334</v>
      </c>
      <c r="D77" s="66">
        <v>3</v>
      </c>
      <c r="E77" s="67" t="s">
        <v>132</v>
      </c>
      <c r="F77" s="68">
        <v>35</v>
      </c>
      <c r="G77" s="65"/>
      <c r="H77" s="69"/>
      <c r="I77" s="70"/>
      <c r="J77" s="70"/>
      <c r="K77" s="34" t="s">
        <v>65</v>
      </c>
      <c r="L77" s="77">
        <v>77</v>
      </c>
      <c r="M77" s="77"/>
      <c r="N77" s="72"/>
      <c r="O77" s="79" t="s">
        <v>348</v>
      </c>
      <c r="P77" s="81">
        <v>43510.62646990741</v>
      </c>
      <c r="Q77" s="79" t="s">
        <v>363</v>
      </c>
      <c r="R77" s="79"/>
      <c r="S77" s="79"/>
      <c r="T77" s="79"/>
      <c r="U77" s="79"/>
      <c r="V77" s="83" t="s">
        <v>481</v>
      </c>
      <c r="W77" s="81">
        <v>43510.62646990741</v>
      </c>
      <c r="X77" s="83" t="s">
        <v>577</v>
      </c>
      <c r="Y77" s="79"/>
      <c r="Z77" s="79"/>
      <c r="AA77" s="85" t="s">
        <v>689</v>
      </c>
      <c r="AB77" s="79"/>
      <c r="AC77" s="79" t="b">
        <v>0</v>
      </c>
      <c r="AD77" s="79">
        <v>0</v>
      </c>
      <c r="AE77" s="85" t="s">
        <v>780</v>
      </c>
      <c r="AF77" s="79" t="b">
        <v>0</v>
      </c>
      <c r="AG77" s="79" t="s">
        <v>787</v>
      </c>
      <c r="AH77" s="79"/>
      <c r="AI77" s="85" t="s">
        <v>780</v>
      </c>
      <c r="AJ77" s="79" t="b">
        <v>0</v>
      </c>
      <c r="AK77" s="79">
        <v>5</v>
      </c>
      <c r="AL77" s="85" t="s">
        <v>767</v>
      </c>
      <c r="AM77" s="79" t="s">
        <v>793</v>
      </c>
      <c r="AN77" s="79" t="b">
        <v>0</v>
      </c>
      <c r="AO77" s="85" t="s">
        <v>767</v>
      </c>
      <c r="AP77" s="79" t="s">
        <v>176</v>
      </c>
      <c r="AQ77" s="79">
        <v>0</v>
      </c>
      <c r="AR77" s="79">
        <v>0</v>
      </c>
      <c r="AS77" s="79"/>
      <c r="AT77" s="79"/>
      <c r="AU77" s="79"/>
      <c r="AV77" s="79"/>
      <c r="AW77" s="79"/>
      <c r="AX77" s="79"/>
      <c r="AY77" s="79"/>
      <c r="AZ77" s="79"/>
      <c r="BA77">
        <v>1</v>
      </c>
      <c r="BB77" s="78" t="str">
        <f>REPLACE(INDEX(GroupVertices[Group],MATCH(Edges[[#This Row],[Vertex 1]],GroupVertices[Vertex],0)),1,1,"")</f>
        <v>7</v>
      </c>
      <c r="BC77" s="78" t="str">
        <f>REPLACE(INDEX(GroupVertices[Group],MATCH(Edges[[#This Row],[Vertex 2]],GroupVertices[Vertex],0)),1,1,"")</f>
        <v>7</v>
      </c>
      <c r="BD77" s="48"/>
      <c r="BE77" s="49"/>
      <c r="BF77" s="48"/>
      <c r="BG77" s="49"/>
      <c r="BH77" s="48"/>
      <c r="BI77" s="49"/>
      <c r="BJ77" s="48"/>
      <c r="BK77" s="49"/>
      <c r="BL77" s="48"/>
    </row>
    <row r="78" spans="1:64" ht="15">
      <c r="A78" s="64" t="s">
        <v>232</v>
      </c>
      <c r="B78" s="64" t="s">
        <v>298</v>
      </c>
      <c r="C78" s="65" t="s">
        <v>2334</v>
      </c>
      <c r="D78" s="66">
        <v>3</v>
      </c>
      <c r="E78" s="67" t="s">
        <v>132</v>
      </c>
      <c r="F78" s="68">
        <v>35</v>
      </c>
      <c r="G78" s="65"/>
      <c r="H78" s="69"/>
      <c r="I78" s="70"/>
      <c r="J78" s="70"/>
      <c r="K78" s="34" t="s">
        <v>65</v>
      </c>
      <c r="L78" s="77">
        <v>78</v>
      </c>
      <c r="M78" s="77"/>
      <c r="N78" s="72"/>
      <c r="O78" s="79" t="s">
        <v>348</v>
      </c>
      <c r="P78" s="81">
        <v>43510.62646990741</v>
      </c>
      <c r="Q78" s="79" t="s">
        <v>363</v>
      </c>
      <c r="R78" s="79"/>
      <c r="S78" s="79"/>
      <c r="T78" s="79"/>
      <c r="U78" s="79"/>
      <c r="V78" s="83" t="s">
        <v>481</v>
      </c>
      <c r="W78" s="81">
        <v>43510.62646990741</v>
      </c>
      <c r="X78" s="83" t="s">
        <v>577</v>
      </c>
      <c r="Y78" s="79"/>
      <c r="Z78" s="79"/>
      <c r="AA78" s="85" t="s">
        <v>689</v>
      </c>
      <c r="AB78" s="79"/>
      <c r="AC78" s="79" t="b">
        <v>0</v>
      </c>
      <c r="AD78" s="79">
        <v>0</v>
      </c>
      <c r="AE78" s="85" t="s">
        <v>780</v>
      </c>
      <c r="AF78" s="79" t="b">
        <v>0</v>
      </c>
      <c r="AG78" s="79" t="s">
        <v>787</v>
      </c>
      <c r="AH78" s="79"/>
      <c r="AI78" s="85" t="s">
        <v>780</v>
      </c>
      <c r="AJ78" s="79" t="b">
        <v>0</v>
      </c>
      <c r="AK78" s="79">
        <v>5</v>
      </c>
      <c r="AL78" s="85" t="s">
        <v>767</v>
      </c>
      <c r="AM78" s="79" t="s">
        <v>793</v>
      </c>
      <c r="AN78" s="79" t="b">
        <v>0</v>
      </c>
      <c r="AO78" s="85" t="s">
        <v>767</v>
      </c>
      <c r="AP78" s="79" t="s">
        <v>176</v>
      </c>
      <c r="AQ78" s="79">
        <v>0</v>
      </c>
      <c r="AR78" s="79">
        <v>0</v>
      </c>
      <c r="AS78" s="79"/>
      <c r="AT78" s="79"/>
      <c r="AU78" s="79"/>
      <c r="AV78" s="79"/>
      <c r="AW78" s="79"/>
      <c r="AX78" s="79"/>
      <c r="AY78" s="79"/>
      <c r="AZ78" s="79"/>
      <c r="BA78">
        <v>1</v>
      </c>
      <c r="BB78" s="78" t="str">
        <f>REPLACE(INDEX(GroupVertices[Group],MATCH(Edges[[#This Row],[Vertex 1]],GroupVertices[Vertex],0)),1,1,"")</f>
        <v>7</v>
      </c>
      <c r="BC78" s="78" t="str">
        <f>REPLACE(INDEX(GroupVertices[Group],MATCH(Edges[[#This Row],[Vertex 2]],GroupVertices[Vertex],0)),1,1,"")</f>
        <v>7</v>
      </c>
      <c r="BD78" s="48">
        <v>1</v>
      </c>
      <c r="BE78" s="49">
        <v>4.761904761904762</v>
      </c>
      <c r="BF78" s="48">
        <v>2</v>
      </c>
      <c r="BG78" s="49">
        <v>9.523809523809524</v>
      </c>
      <c r="BH78" s="48">
        <v>0</v>
      </c>
      <c r="BI78" s="49">
        <v>0</v>
      </c>
      <c r="BJ78" s="48">
        <v>18</v>
      </c>
      <c r="BK78" s="49">
        <v>85.71428571428571</v>
      </c>
      <c r="BL78" s="48">
        <v>21</v>
      </c>
    </row>
    <row r="79" spans="1:64" ht="15">
      <c r="A79" s="64" t="s">
        <v>233</v>
      </c>
      <c r="B79" s="64" t="s">
        <v>222</v>
      </c>
      <c r="C79" s="65" t="s">
        <v>2334</v>
      </c>
      <c r="D79" s="66">
        <v>3</v>
      </c>
      <c r="E79" s="67" t="s">
        <v>132</v>
      </c>
      <c r="F79" s="68">
        <v>35</v>
      </c>
      <c r="G79" s="65"/>
      <c r="H79" s="69"/>
      <c r="I79" s="70"/>
      <c r="J79" s="70"/>
      <c r="K79" s="34" t="s">
        <v>65</v>
      </c>
      <c r="L79" s="77">
        <v>79</v>
      </c>
      <c r="M79" s="77"/>
      <c r="N79" s="72"/>
      <c r="O79" s="79" t="s">
        <v>348</v>
      </c>
      <c r="P79" s="81">
        <v>43510.62704861111</v>
      </c>
      <c r="Q79" s="79" t="s">
        <v>369</v>
      </c>
      <c r="R79" s="79"/>
      <c r="S79" s="79"/>
      <c r="T79" s="79"/>
      <c r="U79" s="79"/>
      <c r="V79" s="83" t="s">
        <v>482</v>
      </c>
      <c r="W79" s="81">
        <v>43510.62704861111</v>
      </c>
      <c r="X79" s="83" t="s">
        <v>578</v>
      </c>
      <c r="Y79" s="79"/>
      <c r="Z79" s="79"/>
      <c r="AA79" s="85" t="s">
        <v>690</v>
      </c>
      <c r="AB79" s="79"/>
      <c r="AC79" s="79" t="b">
        <v>0</v>
      </c>
      <c r="AD79" s="79">
        <v>0</v>
      </c>
      <c r="AE79" s="85" t="s">
        <v>780</v>
      </c>
      <c r="AF79" s="79" t="b">
        <v>0</v>
      </c>
      <c r="AG79" s="79" t="s">
        <v>787</v>
      </c>
      <c r="AH79" s="79"/>
      <c r="AI79" s="85" t="s">
        <v>780</v>
      </c>
      <c r="AJ79" s="79" t="b">
        <v>0</v>
      </c>
      <c r="AK79" s="79">
        <v>0</v>
      </c>
      <c r="AL79" s="85" t="s">
        <v>711</v>
      </c>
      <c r="AM79" s="79" t="s">
        <v>790</v>
      </c>
      <c r="AN79" s="79" t="b">
        <v>0</v>
      </c>
      <c r="AO79" s="85" t="s">
        <v>711</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c r="BE79" s="49"/>
      <c r="BF79" s="48"/>
      <c r="BG79" s="49"/>
      <c r="BH79" s="48"/>
      <c r="BI79" s="49"/>
      <c r="BJ79" s="48"/>
      <c r="BK79" s="49"/>
      <c r="BL79" s="48"/>
    </row>
    <row r="80" spans="1:64" ht="15">
      <c r="A80" s="64" t="s">
        <v>233</v>
      </c>
      <c r="B80" s="64" t="s">
        <v>252</v>
      </c>
      <c r="C80" s="65" t="s">
        <v>2334</v>
      </c>
      <c r="D80" s="66">
        <v>3</v>
      </c>
      <c r="E80" s="67" t="s">
        <v>132</v>
      </c>
      <c r="F80" s="68">
        <v>35</v>
      </c>
      <c r="G80" s="65"/>
      <c r="H80" s="69"/>
      <c r="I80" s="70"/>
      <c r="J80" s="70"/>
      <c r="K80" s="34" t="s">
        <v>65</v>
      </c>
      <c r="L80" s="77">
        <v>80</v>
      </c>
      <c r="M80" s="77"/>
      <c r="N80" s="72"/>
      <c r="O80" s="79" t="s">
        <v>348</v>
      </c>
      <c r="P80" s="81">
        <v>43510.62704861111</v>
      </c>
      <c r="Q80" s="79" t="s">
        <v>369</v>
      </c>
      <c r="R80" s="79"/>
      <c r="S80" s="79"/>
      <c r="T80" s="79"/>
      <c r="U80" s="79"/>
      <c r="V80" s="83" t="s">
        <v>482</v>
      </c>
      <c r="W80" s="81">
        <v>43510.62704861111</v>
      </c>
      <c r="X80" s="83" t="s">
        <v>578</v>
      </c>
      <c r="Y80" s="79"/>
      <c r="Z80" s="79"/>
      <c r="AA80" s="85" t="s">
        <v>690</v>
      </c>
      <c r="AB80" s="79"/>
      <c r="AC80" s="79" t="b">
        <v>0</v>
      </c>
      <c r="AD80" s="79">
        <v>0</v>
      </c>
      <c r="AE80" s="85" t="s">
        <v>780</v>
      </c>
      <c r="AF80" s="79" t="b">
        <v>0</v>
      </c>
      <c r="AG80" s="79" t="s">
        <v>787</v>
      </c>
      <c r="AH80" s="79"/>
      <c r="AI80" s="85" t="s">
        <v>780</v>
      </c>
      <c r="AJ80" s="79" t="b">
        <v>0</v>
      </c>
      <c r="AK80" s="79">
        <v>0</v>
      </c>
      <c r="AL80" s="85" t="s">
        <v>711</v>
      </c>
      <c r="AM80" s="79" t="s">
        <v>790</v>
      </c>
      <c r="AN80" s="79" t="b">
        <v>0</v>
      </c>
      <c r="AO80" s="85" t="s">
        <v>711</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2</v>
      </c>
      <c r="BE80" s="49">
        <v>9.523809523809524</v>
      </c>
      <c r="BF80" s="48">
        <v>0</v>
      </c>
      <c r="BG80" s="49">
        <v>0</v>
      </c>
      <c r="BH80" s="48">
        <v>0</v>
      </c>
      <c r="BI80" s="49">
        <v>0</v>
      </c>
      <c r="BJ80" s="48">
        <v>19</v>
      </c>
      <c r="BK80" s="49">
        <v>90.47619047619048</v>
      </c>
      <c r="BL80" s="48">
        <v>21</v>
      </c>
    </row>
    <row r="81" spans="1:64" ht="15">
      <c r="A81" s="64" t="s">
        <v>234</v>
      </c>
      <c r="B81" s="64" t="s">
        <v>222</v>
      </c>
      <c r="C81" s="65" t="s">
        <v>2334</v>
      </c>
      <c r="D81" s="66">
        <v>3</v>
      </c>
      <c r="E81" s="67" t="s">
        <v>132</v>
      </c>
      <c r="F81" s="68">
        <v>35</v>
      </c>
      <c r="G81" s="65"/>
      <c r="H81" s="69"/>
      <c r="I81" s="70"/>
      <c r="J81" s="70"/>
      <c r="K81" s="34" t="s">
        <v>65</v>
      </c>
      <c r="L81" s="77">
        <v>81</v>
      </c>
      <c r="M81" s="77"/>
      <c r="N81" s="72"/>
      <c r="O81" s="79" t="s">
        <v>348</v>
      </c>
      <c r="P81" s="81">
        <v>43510.627847222226</v>
      </c>
      <c r="Q81" s="79" t="s">
        <v>369</v>
      </c>
      <c r="R81" s="79"/>
      <c r="S81" s="79"/>
      <c r="T81" s="79"/>
      <c r="U81" s="79"/>
      <c r="V81" s="83" t="s">
        <v>483</v>
      </c>
      <c r="W81" s="81">
        <v>43510.627847222226</v>
      </c>
      <c r="X81" s="83" t="s">
        <v>579</v>
      </c>
      <c r="Y81" s="79"/>
      <c r="Z81" s="79"/>
      <c r="AA81" s="85" t="s">
        <v>691</v>
      </c>
      <c r="AB81" s="79"/>
      <c r="AC81" s="79" t="b">
        <v>0</v>
      </c>
      <c r="AD81" s="79">
        <v>0</v>
      </c>
      <c r="AE81" s="85" t="s">
        <v>780</v>
      </c>
      <c r="AF81" s="79" t="b">
        <v>0</v>
      </c>
      <c r="AG81" s="79" t="s">
        <v>787</v>
      </c>
      <c r="AH81" s="79"/>
      <c r="AI81" s="85" t="s">
        <v>780</v>
      </c>
      <c r="AJ81" s="79" t="b">
        <v>0</v>
      </c>
      <c r="AK81" s="79">
        <v>0</v>
      </c>
      <c r="AL81" s="85" t="s">
        <v>711</v>
      </c>
      <c r="AM81" s="79" t="s">
        <v>792</v>
      </c>
      <c r="AN81" s="79" t="b">
        <v>0</v>
      </c>
      <c r="AO81" s="85" t="s">
        <v>711</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c r="BE81" s="49"/>
      <c r="BF81" s="48"/>
      <c r="BG81" s="49"/>
      <c r="BH81" s="48"/>
      <c r="BI81" s="49"/>
      <c r="BJ81" s="48"/>
      <c r="BK81" s="49"/>
      <c r="BL81" s="48"/>
    </row>
    <row r="82" spans="1:64" ht="15">
      <c r="A82" s="64" t="s">
        <v>234</v>
      </c>
      <c r="B82" s="64" t="s">
        <v>252</v>
      </c>
      <c r="C82" s="65" t="s">
        <v>2334</v>
      </c>
      <c r="D82" s="66">
        <v>3</v>
      </c>
      <c r="E82" s="67" t="s">
        <v>132</v>
      </c>
      <c r="F82" s="68">
        <v>35</v>
      </c>
      <c r="G82" s="65"/>
      <c r="H82" s="69"/>
      <c r="I82" s="70"/>
      <c r="J82" s="70"/>
      <c r="K82" s="34" t="s">
        <v>65</v>
      </c>
      <c r="L82" s="77">
        <v>82</v>
      </c>
      <c r="M82" s="77"/>
      <c r="N82" s="72"/>
      <c r="O82" s="79" t="s">
        <v>348</v>
      </c>
      <c r="P82" s="81">
        <v>43510.627847222226</v>
      </c>
      <c r="Q82" s="79" t="s">
        <v>369</v>
      </c>
      <c r="R82" s="79"/>
      <c r="S82" s="79"/>
      <c r="T82" s="79"/>
      <c r="U82" s="79"/>
      <c r="V82" s="83" t="s">
        <v>483</v>
      </c>
      <c r="W82" s="81">
        <v>43510.627847222226</v>
      </c>
      <c r="X82" s="83" t="s">
        <v>579</v>
      </c>
      <c r="Y82" s="79"/>
      <c r="Z82" s="79"/>
      <c r="AA82" s="85" t="s">
        <v>691</v>
      </c>
      <c r="AB82" s="79"/>
      <c r="AC82" s="79" t="b">
        <v>0</v>
      </c>
      <c r="AD82" s="79">
        <v>0</v>
      </c>
      <c r="AE82" s="85" t="s">
        <v>780</v>
      </c>
      <c r="AF82" s="79" t="b">
        <v>0</v>
      </c>
      <c r="AG82" s="79" t="s">
        <v>787</v>
      </c>
      <c r="AH82" s="79"/>
      <c r="AI82" s="85" t="s">
        <v>780</v>
      </c>
      <c r="AJ82" s="79" t="b">
        <v>0</v>
      </c>
      <c r="AK82" s="79">
        <v>0</v>
      </c>
      <c r="AL82" s="85" t="s">
        <v>711</v>
      </c>
      <c r="AM82" s="79" t="s">
        <v>792</v>
      </c>
      <c r="AN82" s="79" t="b">
        <v>0</v>
      </c>
      <c r="AO82" s="85" t="s">
        <v>711</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2</v>
      </c>
      <c r="BE82" s="49">
        <v>9.523809523809524</v>
      </c>
      <c r="BF82" s="48">
        <v>0</v>
      </c>
      <c r="BG82" s="49">
        <v>0</v>
      </c>
      <c r="BH82" s="48">
        <v>0</v>
      </c>
      <c r="BI82" s="49">
        <v>0</v>
      </c>
      <c r="BJ82" s="48">
        <v>19</v>
      </c>
      <c r="BK82" s="49">
        <v>90.47619047619048</v>
      </c>
      <c r="BL82" s="48">
        <v>21</v>
      </c>
    </row>
    <row r="83" spans="1:64" ht="15">
      <c r="A83" s="64" t="s">
        <v>235</v>
      </c>
      <c r="B83" s="64" t="s">
        <v>222</v>
      </c>
      <c r="C83" s="65" t="s">
        <v>2334</v>
      </c>
      <c r="D83" s="66">
        <v>3</v>
      </c>
      <c r="E83" s="67" t="s">
        <v>132</v>
      </c>
      <c r="F83" s="68">
        <v>35</v>
      </c>
      <c r="G83" s="65"/>
      <c r="H83" s="69"/>
      <c r="I83" s="70"/>
      <c r="J83" s="70"/>
      <c r="K83" s="34" t="s">
        <v>65</v>
      </c>
      <c r="L83" s="77">
        <v>83</v>
      </c>
      <c r="M83" s="77"/>
      <c r="N83" s="72"/>
      <c r="O83" s="79" t="s">
        <v>348</v>
      </c>
      <c r="P83" s="81">
        <v>43510.62923611111</v>
      </c>
      <c r="Q83" s="79" t="s">
        <v>369</v>
      </c>
      <c r="R83" s="79"/>
      <c r="S83" s="79"/>
      <c r="T83" s="79"/>
      <c r="U83" s="79"/>
      <c r="V83" s="83" t="s">
        <v>484</v>
      </c>
      <c r="W83" s="81">
        <v>43510.62923611111</v>
      </c>
      <c r="X83" s="83" t="s">
        <v>580</v>
      </c>
      <c r="Y83" s="79"/>
      <c r="Z83" s="79"/>
      <c r="AA83" s="85" t="s">
        <v>692</v>
      </c>
      <c r="AB83" s="79"/>
      <c r="AC83" s="79" t="b">
        <v>0</v>
      </c>
      <c r="AD83" s="79">
        <v>0</v>
      </c>
      <c r="AE83" s="85" t="s">
        <v>780</v>
      </c>
      <c r="AF83" s="79" t="b">
        <v>0</v>
      </c>
      <c r="AG83" s="79" t="s">
        <v>787</v>
      </c>
      <c r="AH83" s="79"/>
      <c r="AI83" s="85" t="s">
        <v>780</v>
      </c>
      <c r="AJ83" s="79" t="b">
        <v>0</v>
      </c>
      <c r="AK83" s="79">
        <v>0</v>
      </c>
      <c r="AL83" s="85" t="s">
        <v>711</v>
      </c>
      <c r="AM83" s="79" t="s">
        <v>789</v>
      </c>
      <c r="AN83" s="79" t="b">
        <v>0</v>
      </c>
      <c r="AO83" s="85" t="s">
        <v>711</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c r="BE83" s="49"/>
      <c r="BF83" s="48"/>
      <c r="BG83" s="49"/>
      <c r="BH83" s="48"/>
      <c r="BI83" s="49"/>
      <c r="BJ83" s="48"/>
      <c r="BK83" s="49"/>
      <c r="BL83" s="48"/>
    </row>
    <row r="84" spans="1:64" ht="15">
      <c r="A84" s="64" t="s">
        <v>235</v>
      </c>
      <c r="B84" s="64" t="s">
        <v>252</v>
      </c>
      <c r="C84" s="65" t="s">
        <v>2334</v>
      </c>
      <c r="D84" s="66">
        <v>3</v>
      </c>
      <c r="E84" s="67" t="s">
        <v>132</v>
      </c>
      <c r="F84" s="68">
        <v>35</v>
      </c>
      <c r="G84" s="65"/>
      <c r="H84" s="69"/>
      <c r="I84" s="70"/>
      <c r="J84" s="70"/>
      <c r="K84" s="34" t="s">
        <v>65</v>
      </c>
      <c r="L84" s="77">
        <v>84</v>
      </c>
      <c r="M84" s="77"/>
      <c r="N84" s="72"/>
      <c r="O84" s="79" t="s">
        <v>348</v>
      </c>
      <c r="P84" s="81">
        <v>43510.62923611111</v>
      </c>
      <c r="Q84" s="79" t="s">
        <v>369</v>
      </c>
      <c r="R84" s="79"/>
      <c r="S84" s="79"/>
      <c r="T84" s="79"/>
      <c r="U84" s="79"/>
      <c r="V84" s="83" t="s">
        <v>484</v>
      </c>
      <c r="W84" s="81">
        <v>43510.62923611111</v>
      </c>
      <c r="X84" s="83" t="s">
        <v>580</v>
      </c>
      <c r="Y84" s="79"/>
      <c r="Z84" s="79"/>
      <c r="AA84" s="85" t="s">
        <v>692</v>
      </c>
      <c r="AB84" s="79"/>
      <c r="AC84" s="79" t="b">
        <v>0</v>
      </c>
      <c r="AD84" s="79">
        <v>0</v>
      </c>
      <c r="AE84" s="85" t="s">
        <v>780</v>
      </c>
      <c r="AF84" s="79" t="b">
        <v>0</v>
      </c>
      <c r="AG84" s="79" t="s">
        <v>787</v>
      </c>
      <c r="AH84" s="79"/>
      <c r="AI84" s="85" t="s">
        <v>780</v>
      </c>
      <c r="AJ84" s="79" t="b">
        <v>0</v>
      </c>
      <c r="AK84" s="79">
        <v>0</v>
      </c>
      <c r="AL84" s="85" t="s">
        <v>711</v>
      </c>
      <c r="AM84" s="79" t="s">
        <v>789</v>
      </c>
      <c r="AN84" s="79" t="b">
        <v>0</v>
      </c>
      <c r="AO84" s="85" t="s">
        <v>711</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2</v>
      </c>
      <c r="BE84" s="49">
        <v>9.523809523809524</v>
      </c>
      <c r="BF84" s="48">
        <v>0</v>
      </c>
      <c r="BG84" s="49">
        <v>0</v>
      </c>
      <c r="BH84" s="48">
        <v>0</v>
      </c>
      <c r="BI84" s="49">
        <v>0</v>
      </c>
      <c r="BJ84" s="48">
        <v>19</v>
      </c>
      <c r="BK84" s="49">
        <v>90.47619047619048</v>
      </c>
      <c r="BL84" s="48">
        <v>21</v>
      </c>
    </row>
    <row r="85" spans="1:64" ht="15">
      <c r="A85" s="64" t="s">
        <v>236</v>
      </c>
      <c r="B85" s="64" t="s">
        <v>222</v>
      </c>
      <c r="C85" s="65" t="s">
        <v>2334</v>
      </c>
      <c r="D85" s="66">
        <v>3</v>
      </c>
      <c r="E85" s="67" t="s">
        <v>132</v>
      </c>
      <c r="F85" s="68">
        <v>35</v>
      </c>
      <c r="G85" s="65"/>
      <c r="H85" s="69"/>
      <c r="I85" s="70"/>
      <c r="J85" s="70"/>
      <c r="K85" s="34" t="s">
        <v>65</v>
      </c>
      <c r="L85" s="77">
        <v>85</v>
      </c>
      <c r="M85" s="77"/>
      <c r="N85" s="72"/>
      <c r="O85" s="79" t="s">
        <v>348</v>
      </c>
      <c r="P85" s="81">
        <v>43510.62975694444</v>
      </c>
      <c r="Q85" s="79" t="s">
        <v>369</v>
      </c>
      <c r="R85" s="79"/>
      <c r="S85" s="79"/>
      <c r="T85" s="79"/>
      <c r="U85" s="79"/>
      <c r="V85" s="83" t="s">
        <v>485</v>
      </c>
      <c r="W85" s="81">
        <v>43510.62975694444</v>
      </c>
      <c r="X85" s="83" t="s">
        <v>581</v>
      </c>
      <c r="Y85" s="79"/>
      <c r="Z85" s="79"/>
      <c r="AA85" s="85" t="s">
        <v>693</v>
      </c>
      <c r="AB85" s="79"/>
      <c r="AC85" s="79" t="b">
        <v>0</v>
      </c>
      <c r="AD85" s="79">
        <v>0</v>
      </c>
      <c r="AE85" s="85" t="s">
        <v>780</v>
      </c>
      <c r="AF85" s="79" t="b">
        <v>0</v>
      </c>
      <c r="AG85" s="79" t="s">
        <v>787</v>
      </c>
      <c r="AH85" s="79"/>
      <c r="AI85" s="85" t="s">
        <v>780</v>
      </c>
      <c r="AJ85" s="79" t="b">
        <v>0</v>
      </c>
      <c r="AK85" s="79">
        <v>0</v>
      </c>
      <c r="AL85" s="85" t="s">
        <v>711</v>
      </c>
      <c r="AM85" s="79" t="s">
        <v>796</v>
      </c>
      <c r="AN85" s="79" t="b">
        <v>0</v>
      </c>
      <c r="AO85" s="85" t="s">
        <v>711</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236</v>
      </c>
      <c r="B86" s="64" t="s">
        <v>252</v>
      </c>
      <c r="C86" s="65" t="s">
        <v>2334</v>
      </c>
      <c r="D86" s="66">
        <v>3</v>
      </c>
      <c r="E86" s="67" t="s">
        <v>132</v>
      </c>
      <c r="F86" s="68">
        <v>35</v>
      </c>
      <c r="G86" s="65"/>
      <c r="H86" s="69"/>
      <c r="I86" s="70"/>
      <c r="J86" s="70"/>
      <c r="K86" s="34" t="s">
        <v>65</v>
      </c>
      <c r="L86" s="77">
        <v>86</v>
      </c>
      <c r="M86" s="77"/>
      <c r="N86" s="72"/>
      <c r="O86" s="79" t="s">
        <v>348</v>
      </c>
      <c r="P86" s="81">
        <v>43510.62975694444</v>
      </c>
      <c r="Q86" s="79" t="s">
        <v>369</v>
      </c>
      <c r="R86" s="79"/>
      <c r="S86" s="79"/>
      <c r="T86" s="79"/>
      <c r="U86" s="79"/>
      <c r="V86" s="83" t="s">
        <v>485</v>
      </c>
      <c r="W86" s="81">
        <v>43510.62975694444</v>
      </c>
      <c r="X86" s="83" t="s">
        <v>581</v>
      </c>
      <c r="Y86" s="79"/>
      <c r="Z86" s="79"/>
      <c r="AA86" s="85" t="s">
        <v>693</v>
      </c>
      <c r="AB86" s="79"/>
      <c r="AC86" s="79" t="b">
        <v>0</v>
      </c>
      <c r="AD86" s="79">
        <v>0</v>
      </c>
      <c r="AE86" s="85" t="s">
        <v>780</v>
      </c>
      <c r="AF86" s="79" t="b">
        <v>0</v>
      </c>
      <c r="AG86" s="79" t="s">
        <v>787</v>
      </c>
      <c r="AH86" s="79"/>
      <c r="AI86" s="85" t="s">
        <v>780</v>
      </c>
      <c r="AJ86" s="79" t="b">
        <v>0</v>
      </c>
      <c r="AK86" s="79">
        <v>0</v>
      </c>
      <c r="AL86" s="85" t="s">
        <v>711</v>
      </c>
      <c r="AM86" s="79" t="s">
        <v>796</v>
      </c>
      <c r="AN86" s="79" t="b">
        <v>0</v>
      </c>
      <c r="AO86" s="85" t="s">
        <v>711</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2</v>
      </c>
      <c r="BE86" s="49">
        <v>9.523809523809524</v>
      </c>
      <c r="BF86" s="48">
        <v>0</v>
      </c>
      <c r="BG86" s="49">
        <v>0</v>
      </c>
      <c r="BH86" s="48">
        <v>0</v>
      </c>
      <c r="BI86" s="49">
        <v>0</v>
      </c>
      <c r="BJ86" s="48">
        <v>19</v>
      </c>
      <c r="BK86" s="49">
        <v>90.47619047619048</v>
      </c>
      <c r="BL86" s="48">
        <v>21</v>
      </c>
    </row>
    <row r="87" spans="1:64" ht="15">
      <c r="A87" s="64" t="s">
        <v>237</v>
      </c>
      <c r="B87" s="64" t="s">
        <v>252</v>
      </c>
      <c r="C87" s="65" t="s">
        <v>2334</v>
      </c>
      <c r="D87" s="66">
        <v>3</v>
      </c>
      <c r="E87" s="67" t="s">
        <v>132</v>
      </c>
      <c r="F87" s="68">
        <v>35</v>
      </c>
      <c r="G87" s="65"/>
      <c r="H87" s="69"/>
      <c r="I87" s="70"/>
      <c r="J87" s="70"/>
      <c r="K87" s="34" t="s">
        <v>65</v>
      </c>
      <c r="L87" s="77">
        <v>87</v>
      </c>
      <c r="M87" s="77"/>
      <c r="N87" s="72"/>
      <c r="O87" s="79" t="s">
        <v>348</v>
      </c>
      <c r="P87" s="81">
        <v>43510.63265046296</v>
      </c>
      <c r="Q87" s="79" t="s">
        <v>370</v>
      </c>
      <c r="R87" s="79"/>
      <c r="S87" s="79"/>
      <c r="T87" s="79"/>
      <c r="U87" s="79"/>
      <c r="V87" s="83" t="s">
        <v>486</v>
      </c>
      <c r="W87" s="81">
        <v>43510.63265046296</v>
      </c>
      <c r="X87" s="83" t="s">
        <v>582</v>
      </c>
      <c r="Y87" s="79"/>
      <c r="Z87" s="79"/>
      <c r="AA87" s="85" t="s">
        <v>694</v>
      </c>
      <c r="AB87" s="79"/>
      <c r="AC87" s="79" t="b">
        <v>0</v>
      </c>
      <c r="AD87" s="79">
        <v>0</v>
      </c>
      <c r="AE87" s="85" t="s">
        <v>780</v>
      </c>
      <c r="AF87" s="79" t="b">
        <v>0</v>
      </c>
      <c r="AG87" s="79" t="s">
        <v>787</v>
      </c>
      <c r="AH87" s="79"/>
      <c r="AI87" s="85" t="s">
        <v>780</v>
      </c>
      <c r="AJ87" s="79" t="b">
        <v>0</v>
      </c>
      <c r="AK87" s="79">
        <v>7</v>
      </c>
      <c r="AL87" s="85" t="s">
        <v>770</v>
      </c>
      <c r="AM87" s="79" t="s">
        <v>789</v>
      </c>
      <c r="AN87" s="79" t="b">
        <v>0</v>
      </c>
      <c r="AO87" s="85" t="s">
        <v>770</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1</v>
      </c>
      <c r="BG87" s="49">
        <v>4</v>
      </c>
      <c r="BH87" s="48">
        <v>0</v>
      </c>
      <c r="BI87" s="49">
        <v>0</v>
      </c>
      <c r="BJ87" s="48">
        <v>24</v>
      </c>
      <c r="BK87" s="49">
        <v>96</v>
      </c>
      <c r="BL87" s="48">
        <v>25</v>
      </c>
    </row>
    <row r="88" spans="1:64" ht="15">
      <c r="A88" s="64" t="s">
        <v>238</v>
      </c>
      <c r="B88" s="64" t="s">
        <v>252</v>
      </c>
      <c r="C88" s="65" t="s">
        <v>2334</v>
      </c>
      <c r="D88" s="66">
        <v>3</v>
      </c>
      <c r="E88" s="67" t="s">
        <v>132</v>
      </c>
      <c r="F88" s="68">
        <v>35</v>
      </c>
      <c r="G88" s="65"/>
      <c r="H88" s="69"/>
      <c r="I88" s="70"/>
      <c r="J88" s="70"/>
      <c r="K88" s="34" t="s">
        <v>65</v>
      </c>
      <c r="L88" s="77">
        <v>88</v>
      </c>
      <c r="M88" s="77"/>
      <c r="N88" s="72"/>
      <c r="O88" s="79" t="s">
        <v>348</v>
      </c>
      <c r="P88" s="81">
        <v>43510.63369212963</v>
      </c>
      <c r="Q88" s="79" t="s">
        <v>370</v>
      </c>
      <c r="R88" s="79"/>
      <c r="S88" s="79"/>
      <c r="T88" s="79"/>
      <c r="U88" s="79"/>
      <c r="V88" s="83" t="s">
        <v>487</v>
      </c>
      <c r="W88" s="81">
        <v>43510.63369212963</v>
      </c>
      <c r="X88" s="83" t="s">
        <v>583</v>
      </c>
      <c r="Y88" s="79"/>
      <c r="Z88" s="79"/>
      <c r="AA88" s="85" t="s">
        <v>695</v>
      </c>
      <c r="AB88" s="79"/>
      <c r="AC88" s="79" t="b">
        <v>0</v>
      </c>
      <c r="AD88" s="79">
        <v>0</v>
      </c>
      <c r="AE88" s="85" t="s">
        <v>780</v>
      </c>
      <c r="AF88" s="79" t="b">
        <v>0</v>
      </c>
      <c r="AG88" s="79" t="s">
        <v>787</v>
      </c>
      <c r="AH88" s="79"/>
      <c r="AI88" s="85" t="s">
        <v>780</v>
      </c>
      <c r="AJ88" s="79" t="b">
        <v>0</v>
      </c>
      <c r="AK88" s="79">
        <v>7</v>
      </c>
      <c r="AL88" s="85" t="s">
        <v>770</v>
      </c>
      <c r="AM88" s="79" t="s">
        <v>797</v>
      </c>
      <c r="AN88" s="79" t="b">
        <v>0</v>
      </c>
      <c r="AO88" s="85" t="s">
        <v>770</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1</v>
      </c>
      <c r="BG88" s="49">
        <v>4</v>
      </c>
      <c r="BH88" s="48">
        <v>0</v>
      </c>
      <c r="BI88" s="49">
        <v>0</v>
      </c>
      <c r="BJ88" s="48">
        <v>24</v>
      </c>
      <c r="BK88" s="49">
        <v>96</v>
      </c>
      <c r="BL88" s="48">
        <v>25</v>
      </c>
    </row>
    <row r="89" spans="1:64" ht="15">
      <c r="A89" s="64" t="s">
        <v>239</v>
      </c>
      <c r="B89" s="64" t="s">
        <v>252</v>
      </c>
      <c r="C89" s="65" t="s">
        <v>2334</v>
      </c>
      <c r="D89" s="66">
        <v>3</v>
      </c>
      <c r="E89" s="67" t="s">
        <v>132</v>
      </c>
      <c r="F89" s="68">
        <v>35</v>
      </c>
      <c r="G89" s="65"/>
      <c r="H89" s="69"/>
      <c r="I89" s="70"/>
      <c r="J89" s="70"/>
      <c r="K89" s="34" t="s">
        <v>65</v>
      </c>
      <c r="L89" s="77">
        <v>89</v>
      </c>
      <c r="M89" s="77"/>
      <c r="N89" s="72"/>
      <c r="O89" s="79" t="s">
        <v>348</v>
      </c>
      <c r="P89" s="81">
        <v>43510.63518518519</v>
      </c>
      <c r="Q89" s="79" t="s">
        <v>370</v>
      </c>
      <c r="R89" s="79"/>
      <c r="S89" s="79"/>
      <c r="T89" s="79"/>
      <c r="U89" s="79"/>
      <c r="V89" s="83" t="s">
        <v>488</v>
      </c>
      <c r="W89" s="81">
        <v>43510.63518518519</v>
      </c>
      <c r="X89" s="83" t="s">
        <v>584</v>
      </c>
      <c r="Y89" s="79"/>
      <c r="Z89" s="79"/>
      <c r="AA89" s="85" t="s">
        <v>696</v>
      </c>
      <c r="AB89" s="79"/>
      <c r="AC89" s="79" t="b">
        <v>0</v>
      </c>
      <c r="AD89" s="79">
        <v>0</v>
      </c>
      <c r="AE89" s="85" t="s">
        <v>780</v>
      </c>
      <c r="AF89" s="79" t="b">
        <v>0</v>
      </c>
      <c r="AG89" s="79" t="s">
        <v>787</v>
      </c>
      <c r="AH89" s="79"/>
      <c r="AI89" s="85" t="s">
        <v>780</v>
      </c>
      <c r="AJ89" s="79" t="b">
        <v>0</v>
      </c>
      <c r="AK89" s="79">
        <v>7</v>
      </c>
      <c r="AL89" s="85" t="s">
        <v>770</v>
      </c>
      <c r="AM89" s="79" t="s">
        <v>789</v>
      </c>
      <c r="AN89" s="79" t="b">
        <v>0</v>
      </c>
      <c r="AO89" s="85" t="s">
        <v>770</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0</v>
      </c>
      <c r="BE89" s="49">
        <v>0</v>
      </c>
      <c r="BF89" s="48">
        <v>1</v>
      </c>
      <c r="BG89" s="49">
        <v>4</v>
      </c>
      <c r="BH89" s="48">
        <v>0</v>
      </c>
      <c r="BI89" s="49">
        <v>0</v>
      </c>
      <c r="BJ89" s="48">
        <v>24</v>
      </c>
      <c r="BK89" s="49">
        <v>96</v>
      </c>
      <c r="BL89" s="48">
        <v>25</v>
      </c>
    </row>
    <row r="90" spans="1:64" ht="15">
      <c r="A90" s="64" t="s">
        <v>240</v>
      </c>
      <c r="B90" s="64" t="s">
        <v>252</v>
      </c>
      <c r="C90" s="65" t="s">
        <v>2334</v>
      </c>
      <c r="D90" s="66">
        <v>3</v>
      </c>
      <c r="E90" s="67" t="s">
        <v>132</v>
      </c>
      <c r="F90" s="68">
        <v>35</v>
      </c>
      <c r="G90" s="65"/>
      <c r="H90" s="69"/>
      <c r="I90" s="70"/>
      <c r="J90" s="70"/>
      <c r="K90" s="34" t="s">
        <v>65</v>
      </c>
      <c r="L90" s="77">
        <v>90</v>
      </c>
      <c r="M90" s="77"/>
      <c r="N90" s="72"/>
      <c r="O90" s="79" t="s">
        <v>348</v>
      </c>
      <c r="P90" s="81">
        <v>43510.636770833335</v>
      </c>
      <c r="Q90" s="79" t="s">
        <v>370</v>
      </c>
      <c r="R90" s="79"/>
      <c r="S90" s="79"/>
      <c r="T90" s="79"/>
      <c r="U90" s="79"/>
      <c r="V90" s="83" t="s">
        <v>489</v>
      </c>
      <c r="W90" s="81">
        <v>43510.636770833335</v>
      </c>
      <c r="X90" s="83" t="s">
        <v>585</v>
      </c>
      <c r="Y90" s="79"/>
      <c r="Z90" s="79"/>
      <c r="AA90" s="85" t="s">
        <v>697</v>
      </c>
      <c r="AB90" s="79"/>
      <c r="AC90" s="79" t="b">
        <v>0</v>
      </c>
      <c r="AD90" s="79">
        <v>0</v>
      </c>
      <c r="AE90" s="85" t="s">
        <v>780</v>
      </c>
      <c r="AF90" s="79" t="b">
        <v>0</v>
      </c>
      <c r="AG90" s="79" t="s">
        <v>787</v>
      </c>
      <c r="AH90" s="79"/>
      <c r="AI90" s="85" t="s">
        <v>780</v>
      </c>
      <c r="AJ90" s="79" t="b">
        <v>0</v>
      </c>
      <c r="AK90" s="79">
        <v>7</v>
      </c>
      <c r="AL90" s="85" t="s">
        <v>770</v>
      </c>
      <c r="AM90" s="79" t="s">
        <v>789</v>
      </c>
      <c r="AN90" s="79" t="b">
        <v>0</v>
      </c>
      <c r="AO90" s="85" t="s">
        <v>770</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1</v>
      </c>
      <c r="BG90" s="49">
        <v>4</v>
      </c>
      <c r="BH90" s="48">
        <v>0</v>
      </c>
      <c r="BI90" s="49">
        <v>0</v>
      </c>
      <c r="BJ90" s="48">
        <v>24</v>
      </c>
      <c r="BK90" s="49">
        <v>96</v>
      </c>
      <c r="BL90" s="48">
        <v>25</v>
      </c>
    </row>
    <row r="91" spans="1:64" ht="15">
      <c r="A91" s="64" t="s">
        <v>241</v>
      </c>
      <c r="B91" s="64" t="s">
        <v>222</v>
      </c>
      <c r="C91" s="65" t="s">
        <v>2334</v>
      </c>
      <c r="D91" s="66">
        <v>3</v>
      </c>
      <c r="E91" s="67" t="s">
        <v>132</v>
      </c>
      <c r="F91" s="68">
        <v>35</v>
      </c>
      <c r="G91" s="65"/>
      <c r="H91" s="69"/>
      <c r="I91" s="70"/>
      <c r="J91" s="70"/>
      <c r="K91" s="34" t="s">
        <v>65</v>
      </c>
      <c r="L91" s="77">
        <v>91</v>
      </c>
      <c r="M91" s="77"/>
      <c r="N91" s="72"/>
      <c r="O91" s="79" t="s">
        <v>348</v>
      </c>
      <c r="P91" s="81">
        <v>43510.623090277775</v>
      </c>
      <c r="Q91" s="79" t="s">
        <v>369</v>
      </c>
      <c r="R91" s="79"/>
      <c r="S91" s="79"/>
      <c r="T91" s="79"/>
      <c r="U91" s="79"/>
      <c r="V91" s="83" t="s">
        <v>490</v>
      </c>
      <c r="W91" s="81">
        <v>43510.623090277775</v>
      </c>
      <c r="X91" s="83" t="s">
        <v>586</v>
      </c>
      <c r="Y91" s="79"/>
      <c r="Z91" s="79"/>
      <c r="AA91" s="85" t="s">
        <v>698</v>
      </c>
      <c r="AB91" s="79"/>
      <c r="AC91" s="79" t="b">
        <v>0</v>
      </c>
      <c r="AD91" s="79">
        <v>0</v>
      </c>
      <c r="AE91" s="85" t="s">
        <v>780</v>
      </c>
      <c r="AF91" s="79" t="b">
        <v>0</v>
      </c>
      <c r="AG91" s="79" t="s">
        <v>787</v>
      </c>
      <c r="AH91" s="79"/>
      <c r="AI91" s="85" t="s">
        <v>780</v>
      </c>
      <c r="AJ91" s="79" t="b">
        <v>0</v>
      </c>
      <c r="AK91" s="79">
        <v>17</v>
      </c>
      <c r="AL91" s="85" t="s">
        <v>711</v>
      </c>
      <c r="AM91" s="79" t="s">
        <v>789</v>
      </c>
      <c r="AN91" s="79" t="b">
        <v>0</v>
      </c>
      <c r="AO91" s="85" t="s">
        <v>711</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241</v>
      </c>
      <c r="B92" s="64" t="s">
        <v>252</v>
      </c>
      <c r="C92" s="65" t="s">
        <v>2335</v>
      </c>
      <c r="D92" s="66">
        <v>10</v>
      </c>
      <c r="E92" s="67" t="s">
        <v>136</v>
      </c>
      <c r="F92" s="68">
        <v>12</v>
      </c>
      <c r="G92" s="65"/>
      <c r="H92" s="69"/>
      <c r="I92" s="70"/>
      <c r="J92" s="70"/>
      <c r="K92" s="34" t="s">
        <v>65</v>
      </c>
      <c r="L92" s="77">
        <v>92</v>
      </c>
      <c r="M92" s="77"/>
      <c r="N92" s="72"/>
      <c r="O92" s="79" t="s">
        <v>348</v>
      </c>
      <c r="P92" s="81">
        <v>43510.623090277775</v>
      </c>
      <c r="Q92" s="79" t="s">
        <v>369</v>
      </c>
      <c r="R92" s="79"/>
      <c r="S92" s="79"/>
      <c r="T92" s="79"/>
      <c r="U92" s="79"/>
      <c r="V92" s="83" t="s">
        <v>490</v>
      </c>
      <c r="W92" s="81">
        <v>43510.623090277775</v>
      </c>
      <c r="X92" s="83" t="s">
        <v>586</v>
      </c>
      <c r="Y92" s="79"/>
      <c r="Z92" s="79"/>
      <c r="AA92" s="85" t="s">
        <v>698</v>
      </c>
      <c r="AB92" s="79"/>
      <c r="AC92" s="79" t="b">
        <v>0</v>
      </c>
      <c r="AD92" s="79">
        <v>0</v>
      </c>
      <c r="AE92" s="85" t="s">
        <v>780</v>
      </c>
      <c r="AF92" s="79" t="b">
        <v>0</v>
      </c>
      <c r="AG92" s="79" t="s">
        <v>787</v>
      </c>
      <c r="AH92" s="79"/>
      <c r="AI92" s="85" t="s">
        <v>780</v>
      </c>
      <c r="AJ92" s="79" t="b">
        <v>0</v>
      </c>
      <c r="AK92" s="79">
        <v>17</v>
      </c>
      <c r="AL92" s="85" t="s">
        <v>711</v>
      </c>
      <c r="AM92" s="79" t="s">
        <v>789</v>
      </c>
      <c r="AN92" s="79" t="b">
        <v>0</v>
      </c>
      <c r="AO92" s="85" t="s">
        <v>711</v>
      </c>
      <c r="AP92" s="79" t="s">
        <v>176</v>
      </c>
      <c r="AQ92" s="79">
        <v>0</v>
      </c>
      <c r="AR92" s="79">
        <v>0</v>
      </c>
      <c r="AS92" s="79"/>
      <c r="AT92" s="79"/>
      <c r="AU92" s="79"/>
      <c r="AV92" s="79"/>
      <c r="AW92" s="79"/>
      <c r="AX92" s="79"/>
      <c r="AY92" s="79"/>
      <c r="AZ92" s="79"/>
      <c r="BA92">
        <v>2</v>
      </c>
      <c r="BB92" s="78" t="str">
        <f>REPLACE(INDEX(GroupVertices[Group],MATCH(Edges[[#This Row],[Vertex 1]],GroupVertices[Vertex],0)),1,1,"")</f>
        <v>1</v>
      </c>
      <c r="BC92" s="78" t="str">
        <f>REPLACE(INDEX(GroupVertices[Group],MATCH(Edges[[#This Row],[Vertex 2]],GroupVertices[Vertex],0)),1,1,"")</f>
        <v>1</v>
      </c>
      <c r="BD92" s="48">
        <v>2</v>
      </c>
      <c r="BE92" s="49">
        <v>9.523809523809524</v>
      </c>
      <c r="BF92" s="48">
        <v>0</v>
      </c>
      <c r="BG92" s="49">
        <v>0</v>
      </c>
      <c r="BH92" s="48">
        <v>0</v>
      </c>
      <c r="BI92" s="49">
        <v>0</v>
      </c>
      <c r="BJ92" s="48">
        <v>19</v>
      </c>
      <c r="BK92" s="49">
        <v>90.47619047619048</v>
      </c>
      <c r="BL92" s="48">
        <v>21</v>
      </c>
    </row>
    <row r="93" spans="1:64" ht="15">
      <c r="A93" s="64" t="s">
        <v>241</v>
      </c>
      <c r="B93" s="64" t="s">
        <v>252</v>
      </c>
      <c r="C93" s="65" t="s">
        <v>2335</v>
      </c>
      <c r="D93" s="66">
        <v>10</v>
      </c>
      <c r="E93" s="67" t="s">
        <v>136</v>
      </c>
      <c r="F93" s="68">
        <v>12</v>
      </c>
      <c r="G93" s="65"/>
      <c r="H93" s="69"/>
      <c r="I93" s="70"/>
      <c r="J93" s="70"/>
      <c r="K93" s="34" t="s">
        <v>65</v>
      </c>
      <c r="L93" s="77">
        <v>93</v>
      </c>
      <c r="M93" s="77"/>
      <c r="N93" s="72"/>
      <c r="O93" s="79" t="s">
        <v>348</v>
      </c>
      <c r="P93" s="81">
        <v>43510.63806712963</v>
      </c>
      <c r="Q93" s="79" t="s">
        <v>370</v>
      </c>
      <c r="R93" s="79"/>
      <c r="S93" s="79"/>
      <c r="T93" s="79"/>
      <c r="U93" s="79"/>
      <c r="V93" s="83" t="s">
        <v>490</v>
      </c>
      <c r="W93" s="81">
        <v>43510.63806712963</v>
      </c>
      <c r="X93" s="83" t="s">
        <v>587</v>
      </c>
      <c r="Y93" s="79"/>
      <c r="Z93" s="79"/>
      <c r="AA93" s="85" t="s">
        <v>699</v>
      </c>
      <c r="AB93" s="79"/>
      <c r="AC93" s="79" t="b">
        <v>0</v>
      </c>
      <c r="AD93" s="79">
        <v>0</v>
      </c>
      <c r="AE93" s="85" t="s">
        <v>780</v>
      </c>
      <c r="AF93" s="79" t="b">
        <v>0</v>
      </c>
      <c r="AG93" s="79" t="s">
        <v>787</v>
      </c>
      <c r="AH93" s="79"/>
      <c r="AI93" s="85" t="s">
        <v>780</v>
      </c>
      <c r="AJ93" s="79" t="b">
        <v>0</v>
      </c>
      <c r="AK93" s="79">
        <v>7</v>
      </c>
      <c r="AL93" s="85" t="s">
        <v>770</v>
      </c>
      <c r="AM93" s="79" t="s">
        <v>789</v>
      </c>
      <c r="AN93" s="79" t="b">
        <v>0</v>
      </c>
      <c r="AO93" s="85" t="s">
        <v>770</v>
      </c>
      <c r="AP93" s="79" t="s">
        <v>176</v>
      </c>
      <c r="AQ93" s="79">
        <v>0</v>
      </c>
      <c r="AR93" s="79">
        <v>0</v>
      </c>
      <c r="AS93" s="79"/>
      <c r="AT93" s="79"/>
      <c r="AU93" s="79"/>
      <c r="AV93" s="79"/>
      <c r="AW93" s="79"/>
      <c r="AX93" s="79"/>
      <c r="AY93" s="79"/>
      <c r="AZ93" s="79"/>
      <c r="BA93">
        <v>2</v>
      </c>
      <c r="BB93" s="78" t="str">
        <f>REPLACE(INDEX(GroupVertices[Group],MATCH(Edges[[#This Row],[Vertex 1]],GroupVertices[Vertex],0)),1,1,"")</f>
        <v>1</v>
      </c>
      <c r="BC93" s="78" t="str">
        <f>REPLACE(INDEX(GroupVertices[Group],MATCH(Edges[[#This Row],[Vertex 2]],GroupVertices[Vertex],0)),1,1,"")</f>
        <v>1</v>
      </c>
      <c r="BD93" s="48">
        <v>0</v>
      </c>
      <c r="BE93" s="49">
        <v>0</v>
      </c>
      <c r="BF93" s="48">
        <v>1</v>
      </c>
      <c r="BG93" s="49">
        <v>4</v>
      </c>
      <c r="BH93" s="48">
        <v>0</v>
      </c>
      <c r="BI93" s="49">
        <v>0</v>
      </c>
      <c r="BJ93" s="48">
        <v>24</v>
      </c>
      <c r="BK93" s="49">
        <v>96</v>
      </c>
      <c r="BL93" s="48">
        <v>25</v>
      </c>
    </row>
    <row r="94" spans="1:64" ht="15">
      <c r="A94" s="64" t="s">
        <v>242</v>
      </c>
      <c r="B94" s="64" t="s">
        <v>222</v>
      </c>
      <c r="C94" s="65" t="s">
        <v>2334</v>
      </c>
      <c r="D94" s="66">
        <v>3</v>
      </c>
      <c r="E94" s="67" t="s">
        <v>132</v>
      </c>
      <c r="F94" s="68">
        <v>35</v>
      </c>
      <c r="G94" s="65"/>
      <c r="H94" s="69"/>
      <c r="I94" s="70"/>
      <c r="J94" s="70"/>
      <c r="K94" s="34" t="s">
        <v>65</v>
      </c>
      <c r="L94" s="77">
        <v>94</v>
      </c>
      <c r="M94" s="77"/>
      <c r="N94" s="72"/>
      <c r="O94" s="79" t="s">
        <v>348</v>
      </c>
      <c r="P94" s="81">
        <v>43510.639074074075</v>
      </c>
      <c r="Q94" s="79" t="s">
        <v>369</v>
      </c>
      <c r="R94" s="79"/>
      <c r="S94" s="79"/>
      <c r="T94" s="79"/>
      <c r="U94" s="79"/>
      <c r="V94" s="83" t="s">
        <v>491</v>
      </c>
      <c r="W94" s="81">
        <v>43510.639074074075</v>
      </c>
      <c r="X94" s="83" t="s">
        <v>588</v>
      </c>
      <c r="Y94" s="79"/>
      <c r="Z94" s="79"/>
      <c r="AA94" s="85" t="s">
        <v>700</v>
      </c>
      <c r="AB94" s="79"/>
      <c r="AC94" s="79" t="b">
        <v>0</v>
      </c>
      <c r="AD94" s="79">
        <v>0</v>
      </c>
      <c r="AE94" s="85" t="s">
        <v>780</v>
      </c>
      <c r="AF94" s="79" t="b">
        <v>0</v>
      </c>
      <c r="AG94" s="79" t="s">
        <v>787</v>
      </c>
      <c r="AH94" s="79"/>
      <c r="AI94" s="85" t="s">
        <v>780</v>
      </c>
      <c r="AJ94" s="79" t="b">
        <v>0</v>
      </c>
      <c r="AK94" s="79">
        <v>0</v>
      </c>
      <c r="AL94" s="85" t="s">
        <v>711</v>
      </c>
      <c r="AM94" s="79" t="s">
        <v>795</v>
      </c>
      <c r="AN94" s="79" t="b">
        <v>0</v>
      </c>
      <c r="AO94" s="85" t="s">
        <v>711</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242</v>
      </c>
      <c r="B95" s="64" t="s">
        <v>252</v>
      </c>
      <c r="C95" s="65" t="s">
        <v>2334</v>
      </c>
      <c r="D95" s="66">
        <v>3</v>
      </c>
      <c r="E95" s="67" t="s">
        <v>132</v>
      </c>
      <c r="F95" s="68">
        <v>35</v>
      </c>
      <c r="G95" s="65"/>
      <c r="H95" s="69"/>
      <c r="I95" s="70"/>
      <c r="J95" s="70"/>
      <c r="K95" s="34" t="s">
        <v>65</v>
      </c>
      <c r="L95" s="77">
        <v>95</v>
      </c>
      <c r="M95" s="77"/>
      <c r="N95" s="72"/>
      <c r="O95" s="79" t="s">
        <v>348</v>
      </c>
      <c r="P95" s="81">
        <v>43510.639074074075</v>
      </c>
      <c r="Q95" s="79" t="s">
        <v>369</v>
      </c>
      <c r="R95" s="79"/>
      <c r="S95" s="79"/>
      <c r="T95" s="79"/>
      <c r="U95" s="79"/>
      <c r="V95" s="83" t="s">
        <v>491</v>
      </c>
      <c r="W95" s="81">
        <v>43510.639074074075</v>
      </c>
      <c r="X95" s="83" t="s">
        <v>588</v>
      </c>
      <c r="Y95" s="79"/>
      <c r="Z95" s="79"/>
      <c r="AA95" s="85" t="s">
        <v>700</v>
      </c>
      <c r="AB95" s="79"/>
      <c r="AC95" s="79" t="b">
        <v>0</v>
      </c>
      <c r="AD95" s="79">
        <v>0</v>
      </c>
      <c r="AE95" s="85" t="s">
        <v>780</v>
      </c>
      <c r="AF95" s="79" t="b">
        <v>0</v>
      </c>
      <c r="AG95" s="79" t="s">
        <v>787</v>
      </c>
      <c r="AH95" s="79"/>
      <c r="AI95" s="85" t="s">
        <v>780</v>
      </c>
      <c r="AJ95" s="79" t="b">
        <v>0</v>
      </c>
      <c r="AK95" s="79">
        <v>0</v>
      </c>
      <c r="AL95" s="85" t="s">
        <v>711</v>
      </c>
      <c r="AM95" s="79" t="s">
        <v>795</v>
      </c>
      <c r="AN95" s="79" t="b">
        <v>0</v>
      </c>
      <c r="AO95" s="85" t="s">
        <v>711</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2</v>
      </c>
      <c r="BE95" s="49">
        <v>9.523809523809524</v>
      </c>
      <c r="BF95" s="48">
        <v>0</v>
      </c>
      <c r="BG95" s="49">
        <v>0</v>
      </c>
      <c r="BH95" s="48">
        <v>0</v>
      </c>
      <c r="BI95" s="49">
        <v>0</v>
      </c>
      <c r="BJ95" s="48">
        <v>19</v>
      </c>
      <c r="BK95" s="49">
        <v>90.47619047619048</v>
      </c>
      <c r="BL95" s="48">
        <v>21</v>
      </c>
    </row>
    <row r="96" spans="1:64" ht="15">
      <c r="A96" s="64" t="s">
        <v>243</v>
      </c>
      <c r="B96" s="64" t="s">
        <v>222</v>
      </c>
      <c r="C96" s="65" t="s">
        <v>2334</v>
      </c>
      <c r="D96" s="66">
        <v>3</v>
      </c>
      <c r="E96" s="67" t="s">
        <v>132</v>
      </c>
      <c r="F96" s="68">
        <v>35</v>
      </c>
      <c r="G96" s="65"/>
      <c r="H96" s="69"/>
      <c r="I96" s="70"/>
      <c r="J96" s="70"/>
      <c r="K96" s="34" t="s">
        <v>65</v>
      </c>
      <c r="L96" s="77">
        <v>96</v>
      </c>
      <c r="M96" s="77"/>
      <c r="N96" s="72"/>
      <c r="O96" s="79" t="s">
        <v>348</v>
      </c>
      <c r="P96" s="81">
        <v>43510.6409375</v>
      </c>
      <c r="Q96" s="79" t="s">
        <v>371</v>
      </c>
      <c r="R96" s="79"/>
      <c r="S96" s="79"/>
      <c r="T96" s="79"/>
      <c r="U96" s="79"/>
      <c r="V96" s="83" t="s">
        <v>492</v>
      </c>
      <c r="W96" s="81">
        <v>43510.6409375</v>
      </c>
      <c r="X96" s="83" t="s">
        <v>589</v>
      </c>
      <c r="Y96" s="79"/>
      <c r="Z96" s="79"/>
      <c r="AA96" s="85" t="s">
        <v>701</v>
      </c>
      <c r="AB96" s="85" t="s">
        <v>770</v>
      </c>
      <c r="AC96" s="79" t="b">
        <v>0</v>
      </c>
      <c r="AD96" s="79">
        <v>0</v>
      </c>
      <c r="AE96" s="85" t="s">
        <v>785</v>
      </c>
      <c r="AF96" s="79" t="b">
        <v>0</v>
      </c>
      <c r="AG96" s="79" t="s">
        <v>787</v>
      </c>
      <c r="AH96" s="79"/>
      <c r="AI96" s="85" t="s">
        <v>780</v>
      </c>
      <c r="AJ96" s="79" t="b">
        <v>0</v>
      </c>
      <c r="AK96" s="79">
        <v>0</v>
      </c>
      <c r="AL96" s="85" t="s">
        <v>780</v>
      </c>
      <c r="AM96" s="79" t="s">
        <v>798</v>
      </c>
      <c r="AN96" s="79" t="b">
        <v>0</v>
      </c>
      <c r="AO96" s="85" t="s">
        <v>770</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243</v>
      </c>
      <c r="B97" s="64" t="s">
        <v>252</v>
      </c>
      <c r="C97" s="65" t="s">
        <v>2334</v>
      </c>
      <c r="D97" s="66">
        <v>3</v>
      </c>
      <c r="E97" s="67" t="s">
        <v>132</v>
      </c>
      <c r="F97" s="68">
        <v>35</v>
      </c>
      <c r="G97" s="65"/>
      <c r="H97" s="69"/>
      <c r="I97" s="70"/>
      <c r="J97" s="70"/>
      <c r="K97" s="34" t="s">
        <v>65</v>
      </c>
      <c r="L97" s="77">
        <v>97</v>
      </c>
      <c r="M97" s="77"/>
      <c r="N97" s="72"/>
      <c r="O97" s="79" t="s">
        <v>349</v>
      </c>
      <c r="P97" s="81">
        <v>43510.6409375</v>
      </c>
      <c r="Q97" s="79" t="s">
        <v>371</v>
      </c>
      <c r="R97" s="79"/>
      <c r="S97" s="79"/>
      <c r="T97" s="79"/>
      <c r="U97" s="79"/>
      <c r="V97" s="83" t="s">
        <v>492</v>
      </c>
      <c r="W97" s="81">
        <v>43510.6409375</v>
      </c>
      <c r="X97" s="83" t="s">
        <v>589</v>
      </c>
      <c r="Y97" s="79"/>
      <c r="Z97" s="79"/>
      <c r="AA97" s="85" t="s">
        <v>701</v>
      </c>
      <c r="AB97" s="85" t="s">
        <v>770</v>
      </c>
      <c r="AC97" s="79" t="b">
        <v>0</v>
      </c>
      <c r="AD97" s="79">
        <v>0</v>
      </c>
      <c r="AE97" s="85" t="s">
        <v>785</v>
      </c>
      <c r="AF97" s="79" t="b">
        <v>0</v>
      </c>
      <c r="AG97" s="79" t="s">
        <v>787</v>
      </c>
      <c r="AH97" s="79"/>
      <c r="AI97" s="85" t="s">
        <v>780</v>
      </c>
      <c r="AJ97" s="79" t="b">
        <v>0</v>
      </c>
      <c r="AK97" s="79">
        <v>0</v>
      </c>
      <c r="AL97" s="85" t="s">
        <v>780</v>
      </c>
      <c r="AM97" s="79" t="s">
        <v>798</v>
      </c>
      <c r="AN97" s="79" t="b">
        <v>0</v>
      </c>
      <c r="AO97" s="85" t="s">
        <v>770</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1</v>
      </c>
      <c r="BE97" s="49">
        <v>2.3255813953488373</v>
      </c>
      <c r="BF97" s="48">
        <v>0</v>
      </c>
      <c r="BG97" s="49">
        <v>0</v>
      </c>
      <c r="BH97" s="48">
        <v>0</v>
      </c>
      <c r="BI97" s="49">
        <v>0</v>
      </c>
      <c r="BJ97" s="48">
        <v>42</v>
      </c>
      <c r="BK97" s="49">
        <v>97.67441860465117</v>
      </c>
      <c r="BL97" s="48">
        <v>43</v>
      </c>
    </row>
    <row r="98" spans="1:64" ht="15">
      <c r="A98" s="64" t="s">
        <v>244</v>
      </c>
      <c r="B98" s="64" t="s">
        <v>327</v>
      </c>
      <c r="C98" s="65" t="s">
        <v>2334</v>
      </c>
      <c r="D98" s="66">
        <v>3</v>
      </c>
      <c r="E98" s="67" t="s">
        <v>132</v>
      </c>
      <c r="F98" s="68">
        <v>35</v>
      </c>
      <c r="G98" s="65"/>
      <c r="H98" s="69"/>
      <c r="I98" s="70"/>
      <c r="J98" s="70"/>
      <c r="K98" s="34" t="s">
        <v>65</v>
      </c>
      <c r="L98" s="77">
        <v>98</v>
      </c>
      <c r="M98" s="77"/>
      <c r="N98" s="72"/>
      <c r="O98" s="79" t="s">
        <v>348</v>
      </c>
      <c r="P98" s="81">
        <v>43510.64760416667</v>
      </c>
      <c r="Q98" s="79" t="s">
        <v>372</v>
      </c>
      <c r="R98" s="79"/>
      <c r="S98" s="79"/>
      <c r="T98" s="79"/>
      <c r="U98" s="79"/>
      <c r="V98" s="83" t="s">
        <v>493</v>
      </c>
      <c r="W98" s="81">
        <v>43510.64760416667</v>
      </c>
      <c r="X98" s="83" t="s">
        <v>590</v>
      </c>
      <c r="Y98" s="79"/>
      <c r="Z98" s="79"/>
      <c r="AA98" s="85" t="s">
        <v>702</v>
      </c>
      <c r="AB98" s="79"/>
      <c r="AC98" s="79" t="b">
        <v>0</v>
      </c>
      <c r="AD98" s="79">
        <v>0</v>
      </c>
      <c r="AE98" s="85" t="s">
        <v>780</v>
      </c>
      <c r="AF98" s="79" t="b">
        <v>0</v>
      </c>
      <c r="AG98" s="79" t="s">
        <v>787</v>
      </c>
      <c r="AH98" s="79"/>
      <c r="AI98" s="85" t="s">
        <v>780</v>
      </c>
      <c r="AJ98" s="79" t="b">
        <v>0</v>
      </c>
      <c r="AK98" s="79">
        <v>1</v>
      </c>
      <c r="AL98" s="85" t="s">
        <v>712</v>
      </c>
      <c r="AM98" s="79" t="s">
        <v>789</v>
      </c>
      <c r="AN98" s="79" t="b">
        <v>0</v>
      </c>
      <c r="AO98" s="85" t="s">
        <v>712</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1</v>
      </c>
      <c r="BE98" s="49">
        <v>5</v>
      </c>
      <c r="BF98" s="48">
        <v>0</v>
      </c>
      <c r="BG98" s="49">
        <v>0</v>
      </c>
      <c r="BH98" s="48">
        <v>0</v>
      </c>
      <c r="BI98" s="49">
        <v>0</v>
      </c>
      <c r="BJ98" s="48">
        <v>19</v>
      </c>
      <c r="BK98" s="49">
        <v>95</v>
      </c>
      <c r="BL98" s="48">
        <v>20</v>
      </c>
    </row>
    <row r="99" spans="1:64" ht="15">
      <c r="A99" s="64" t="s">
        <v>244</v>
      </c>
      <c r="B99" s="64" t="s">
        <v>252</v>
      </c>
      <c r="C99" s="65" t="s">
        <v>2335</v>
      </c>
      <c r="D99" s="66">
        <v>10</v>
      </c>
      <c r="E99" s="67" t="s">
        <v>136</v>
      </c>
      <c r="F99" s="68">
        <v>12</v>
      </c>
      <c r="G99" s="65"/>
      <c r="H99" s="69"/>
      <c r="I99" s="70"/>
      <c r="J99" s="70"/>
      <c r="K99" s="34" t="s">
        <v>65</v>
      </c>
      <c r="L99" s="77">
        <v>99</v>
      </c>
      <c r="M99" s="77"/>
      <c r="N99" s="72"/>
      <c r="O99" s="79" t="s">
        <v>348</v>
      </c>
      <c r="P99" s="81">
        <v>43510.64760416667</v>
      </c>
      <c r="Q99" s="79" t="s">
        <v>372</v>
      </c>
      <c r="R99" s="79"/>
      <c r="S99" s="79"/>
      <c r="T99" s="79"/>
      <c r="U99" s="79"/>
      <c r="V99" s="83" t="s">
        <v>493</v>
      </c>
      <c r="W99" s="81">
        <v>43510.64760416667</v>
      </c>
      <c r="X99" s="83" t="s">
        <v>590</v>
      </c>
      <c r="Y99" s="79"/>
      <c r="Z99" s="79"/>
      <c r="AA99" s="85" t="s">
        <v>702</v>
      </c>
      <c r="AB99" s="79"/>
      <c r="AC99" s="79" t="b">
        <v>0</v>
      </c>
      <c r="AD99" s="79">
        <v>0</v>
      </c>
      <c r="AE99" s="85" t="s">
        <v>780</v>
      </c>
      <c r="AF99" s="79" t="b">
        <v>0</v>
      </c>
      <c r="AG99" s="79" t="s">
        <v>787</v>
      </c>
      <c r="AH99" s="79"/>
      <c r="AI99" s="85" t="s">
        <v>780</v>
      </c>
      <c r="AJ99" s="79" t="b">
        <v>0</v>
      </c>
      <c r="AK99" s="79">
        <v>1</v>
      </c>
      <c r="AL99" s="85" t="s">
        <v>712</v>
      </c>
      <c r="AM99" s="79" t="s">
        <v>789</v>
      </c>
      <c r="AN99" s="79" t="b">
        <v>0</v>
      </c>
      <c r="AO99" s="85" t="s">
        <v>712</v>
      </c>
      <c r="AP99" s="79" t="s">
        <v>176</v>
      </c>
      <c r="AQ99" s="79">
        <v>0</v>
      </c>
      <c r="AR99" s="79">
        <v>0</v>
      </c>
      <c r="AS99" s="79"/>
      <c r="AT99" s="79"/>
      <c r="AU99" s="79"/>
      <c r="AV99" s="79"/>
      <c r="AW99" s="79"/>
      <c r="AX99" s="79"/>
      <c r="AY99" s="79"/>
      <c r="AZ99" s="79"/>
      <c r="BA99">
        <v>2</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244</v>
      </c>
      <c r="B100" s="64" t="s">
        <v>252</v>
      </c>
      <c r="C100" s="65" t="s">
        <v>2335</v>
      </c>
      <c r="D100" s="66">
        <v>10</v>
      </c>
      <c r="E100" s="67" t="s">
        <v>136</v>
      </c>
      <c r="F100" s="68">
        <v>12</v>
      </c>
      <c r="G100" s="65"/>
      <c r="H100" s="69"/>
      <c r="I100" s="70"/>
      <c r="J100" s="70"/>
      <c r="K100" s="34" t="s">
        <v>65</v>
      </c>
      <c r="L100" s="77">
        <v>100</v>
      </c>
      <c r="M100" s="77"/>
      <c r="N100" s="72"/>
      <c r="O100" s="79" t="s">
        <v>348</v>
      </c>
      <c r="P100" s="81">
        <v>43510.64766203704</v>
      </c>
      <c r="Q100" s="79" t="s">
        <v>370</v>
      </c>
      <c r="R100" s="79"/>
      <c r="S100" s="79"/>
      <c r="T100" s="79"/>
      <c r="U100" s="79"/>
      <c r="V100" s="83" t="s">
        <v>493</v>
      </c>
      <c r="W100" s="81">
        <v>43510.64766203704</v>
      </c>
      <c r="X100" s="83" t="s">
        <v>591</v>
      </c>
      <c r="Y100" s="79"/>
      <c r="Z100" s="79"/>
      <c r="AA100" s="85" t="s">
        <v>703</v>
      </c>
      <c r="AB100" s="79"/>
      <c r="AC100" s="79" t="b">
        <v>0</v>
      </c>
      <c r="AD100" s="79">
        <v>0</v>
      </c>
      <c r="AE100" s="85" t="s">
        <v>780</v>
      </c>
      <c r="AF100" s="79" t="b">
        <v>0</v>
      </c>
      <c r="AG100" s="79" t="s">
        <v>787</v>
      </c>
      <c r="AH100" s="79"/>
      <c r="AI100" s="85" t="s">
        <v>780</v>
      </c>
      <c r="AJ100" s="79" t="b">
        <v>0</v>
      </c>
      <c r="AK100" s="79">
        <v>7</v>
      </c>
      <c r="AL100" s="85" t="s">
        <v>770</v>
      </c>
      <c r="AM100" s="79" t="s">
        <v>789</v>
      </c>
      <c r="AN100" s="79" t="b">
        <v>0</v>
      </c>
      <c r="AO100" s="85" t="s">
        <v>770</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1</v>
      </c>
      <c r="BC100" s="78" t="str">
        <f>REPLACE(INDEX(GroupVertices[Group],MATCH(Edges[[#This Row],[Vertex 2]],GroupVertices[Vertex],0)),1,1,"")</f>
        <v>1</v>
      </c>
      <c r="BD100" s="48">
        <v>0</v>
      </c>
      <c r="BE100" s="49">
        <v>0</v>
      </c>
      <c r="BF100" s="48">
        <v>1</v>
      </c>
      <c r="BG100" s="49">
        <v>4</v>
      </c>
      <c r="BH100" s="48">
        <v>0</v>
      </c>
      <c r="BI100" s="49">
        <v>0</v>
      </c>
      <c r="BJ100" s="48">
        <v>24</v>
      </c>
      <c r="BK100" s="49">
        <v>96</v>
      </c>
      <c r="BL100" s="48">
        <v>25</v>
      </c>
    </row>
    <row r="101" spans="1:64" ht="15">
      <c r="A101" s="64" t="s">
        <v>245</v>
      </c>
      <c r="B101" s="64" t="s">
        <v>328</v>
      </c>
      <c r="C101" s="65" t="s">
        <v>2334</v>
      </c>
      <c r="D101" s="66">
        <v>3</v>
      </c>
      <c r="E101" s="67" t="s">
        <v>132</v>
      </c>
      <c r="F101" s="68">
        <v>35</v>
      </c>
      <c r="G101" s="65"/>
      <c r="H101" s="69"/>
      <c r="I101" s="70"/>
      <c r="J101" s="70"/>
      <c r="K101" s="34" t="s">
        <v>65</v>
      </c>
      <c r="L101" s="77">
        <v>101</v>
      </c>
      <c r="M101" s="77"/>
      <c r="N101" s="72"/>
      <c r="O101" s="79" t="s">
        <v>348</v>
      </c>
      <c r="P101" s="81">
        <v>43510.651608796295</v>
      </c>
      <c r="Q101" s="79" t="s">
        <v>373</v>
      </c>
      <c r="R101" s="79"/>
      <c r="S101" s="79"/>
      <c r="T101" s="79" t="s">
        <v>447</v>
      </c>
      <c r="U101" s="83" t="s">
        <v>458</v>
      </c>
      <c r="V101" s="83" t="s">
        <v>458</v>
      </c>
      <c r="W101" s="81">
        <v>43510.651608796295</v>
      </c>
      <c r="X101" s="83" t="s">
        <v>592</v>
      </c>
      <c r="Y101" s="79"/>
      <c r="Z101" s="79"/>
      <c r="AA101" s="85" t="s">
        <v>704</v>
      </c>
      <c r="AB101" s="79"/>
      <c r="AC101" s="79" t="b">
        <v>0</v>
      </c>
      <c r="AD101" s="79">
        <v>0</v>
      </c>
      <c r="AE101" s="85" t="s">
        <v>780</v>
      </c>
      <c r="AF101" s="79" t="b">
        <v>0</v>
      </c>
      <c r="AG101" s="79" t="s">
        <v>787</v>
      </c>
      <c r="AH101" s="79"/>
      <c r="AI101" s="85" t="s">
        <v>780</v>
      </c>
      <c r="AJ101" s="79" t="b">
        <v>0</v>
      </c>
      <c r="AK101" s="79">
        <v>0</v>
      </c>
      <c r="AL101" s="85" t="s">
        <v>780</v>
      </c>
      <c r="AM101" s="79" t="s">
        <v>789</v>
      </c>
      <c r="AN101" s="79" t="b">
        <v>0</v>
      </c>
      <c r="AO101" s="85" t="s">
        <v>704</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11</v>
      </c>
      <c r="BC101" s="78" t="str">
        <f>REPLACE(INDEX(GroupVertices[Group],MATCH(Edges[[#This Row],[Vertex 2]],GroupVertices[Vertex],0)),1,1,"")</f>
        <v>11</v>
      </c>
      <c r="BD101" s="48">
        <v>0</v>
      </c>
      <c r="BE101" s="49">
        <v>0</v>
      </c>
      <c r="BF101" s="48">
        <v>0</v>
      </c>
      <c r="BG101" s="49">
        <v>0</v>
      </c>
      <c r="BH101" s="48">
        <v>0</v>
      </c>
      <c r="BI101" s="49">
        <v>0</v>
      </c>
      <c r="BJ101" s="48">
        <v>18</v>
      </c>
      <c r="BK101" s="49">
        <v>100</v>
      </c>
      <c r="BL101" s="48">
        <v>18</v>
      </c>
    </row>
    <row r="102" spans="1:64" ht="15">
      <c r="A102" s="64" t="s">
        <v>245</v>
      </c>
      <c r="B102" s="64" t="s">
        <v>222</v>
      </c>
      <c r="C102" s="65" t="s">
        <v>2334</v>
      </c>
      <c r="D102" s="66">
        <v>3</v>
      </c>
      <c r="E102" s="67" t="s">
        <v>132</v>
      </c>
      <c r="F102" s="68">
        <v>35</v>
      </c>
      <c r="G102" s="65"/>
      <c r="H102" s="69"/>
      <c r="I102" s="70"/>
      <c r="J102" s="70"/>
      <c r="K102" s="34" t="s">
        <v>65</v>
      </c>
      <c r="L102" s="77">
        <v>102</v>
      </c>
      <c r="M102" s="77"/>
      <c r="N102" s="72"/>
      <c r="O102" s="79" t="s">
        <v>348</v>
      </c>
      <c r="P102" s="81">
        <v>43510.651608796295</v>
      </c>
      <c r="Q102" s="79" t="s">
        <v>373</v>
      </c>
      <c r="R102" s="79"/>
      <c r="S102" s="79"/>
      <c r="T102" s="79" t="s">
        <v>447</v>
      </c>
      <c r="U102" s="83" t="s">
        <v>458</v>
      </c>
      <c r="V102" s="83" t="s">
        <v>458</v>
      </c>
      <c r="W102" s="81">
        <v>43510.651608796295</v>
      </c>
      <c r="X102" s="83" t="s">
        <v>592</v>
      </c>
      <c r="Y102" s="79"/>
      <c r="Z102" s="79"/>
      <c r="AA102" s="85" t="s">
        <v>704</v>
      </c>
      <c r="AB102" s="79"/>
      <c r="AC102" s="79" t="b">
        <v>0</v>
      </c>
      <c r="AD102" s="79">
        <v>0</v>
      </c>
      <c r="AE102" s="85" t="s">
        <v>780</v>
      </c>
      <c r="AF102" s="79" t="b">
        <v>0</v>
      </c>
      <c r="AG102" s="79" t="s">
        <v>787</v>
      </c>
      <c r="AH102" s="79"/>
      <c r="AI102" s="85" t="s">
        <v>780</v>
      </c>
      <c r="AJ102" s="79" t="b">
        <v>0</v>
      </c>
      <c r="AK102" s="79">
        <v>0</v>
      </c>
      <c r="AL102" s="85" t="s">
        <v>780</v>
      </c>
      <c r="AM102" s="79" t="s">
        <v>789</v>
      </c>
      <c r="AN102" s="79" t="b">
        <v>0</v>
      </c>
      <c r="AO102" s="85" t="s">
        <v>704</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11</v>
      </c>
      <c r="BC102" s="78" t="str">
        <f>REPLACE(INDEX(GroupVertices[Group],MATCH(Edges[[#This Row],[Vertex 2]],GroupVertices[Vertex],0)),1,1,"")</f>
        <v>1</v>
      </c>
      <c r="BD102" s="48"/>
      <c r="BE102" s="49"/>
      <c r="BF102" s="48"/>
      <c r="BG102" s="49"/>
      <c r="BH102" s="48"/>
      <c r="BI102" s="49"/>
      <c r="BJ102" s="48"/>
      <c r="BK102" s="49"/>
      <c r="BL102" s="48"/>
    </row>
    <row r="103" spans="1:64" ht="15">
      <c r="A103" s="64" t="s">
        <v>246</v>
      </c>
      <c r="B103" s="64" t="s">
        <v>329</v>
      </c>
      <c r="C103" s="65" t="s">
        <v>2334</v>
      </c>
      <c r="D103" s="66">
        <v>3</v>
      </c>
      <c r="E103" s="67" t="s">
        <v>132</v>
      </c>
      <c r="F103" s="68">
        <v>35</v>
      </c>
      <c r="G103" s="65"/>
      <c r="H103" s="69"/>
      <c r="I103" s="70"/>
      <c r="J103" s="70"/>
      <c r="K103" s="34" t="s">
        <v>65</v>
      </c>
      <c r="L103" s="77">
        <v>103</v>
      </c>
      <c r="M103" s="77"/>
      <c r="N103" s="72"/>
      <c r="O103" s="79" t="s">
        <v>348</v>
      </c>
      <c r="P103" s="81">
        <v>43510.65173611111</v>
      </c>
      <c r="Q103" s="79" t="s">
        <v>374</v>
      </c>
      <c r="R103" s="79"/>
      <c r="S103" s="79"/>
      <c r="T103" s="79" t="s">
        <v>448</v>
      </c>
      <c r="U103" s="79"/>
      <c r="V103" s="83" t="s">
        <v>494</v>
      </c>
      <c r="W103" s="81">
        <v>43510.65173611111</v>
      </c>
      <c r="X103" s="83" t="s">
        <v>593</v>
      </c>
      <c r="Y103" s="79"/>
      <c r="Z103" s="79"/>
      <c r="AA103" s="85" t="s">
        <v>705</v>
      </c>
      <c r="AB103" s="79"/>
      <c r="AC103" s="79" t="b">
        <v>0</v>
      </c>
      <c r="AD103" s="79">
        <v>0</v>
      </c>
      <c r="AE103" s="85" t="s">
        <v>780</v>
      </c>
      <c r="AF103" s="79" t="b">
        <v>0</v>
      </c>
      <c r="AG103" s="79" t="s">
        <v>787</v>
      </c>
      <c r="AH103" s="79"/>
      <c r="AI103" s="85" t="s">
        <v>780</v>
      </c>
      <c r="AJ103" s="79" t="b">
        <v>0</v>
      </c>
      <c r="AK103" s="79">
        <v>1</v>
      </c>
      <c r="AL103" s="85" t="s">
        <v>731</v>
      </c>
      <c r="AM103" s="79" t="s">
        <v>795</v>
      </c>
      <c r="AN103" s="79" t="b">
        <v>0</v>
      </c>
      <c r="AO103" s="85" t="s">
        <v>731</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c r="BE103" s="49"/>
      <c r="BF103" s="48"/>
      <c r="BG103" s="49"/>
      <c r="BH103" s="48"/>
      <c r="BI103" s="49"/>
      <c r="BJ103" s="48"/>
      <c r="BK103" s="49"/>
      <c r="BL103" s="48"/>
    </row>
    <row r="104" spans="1:64" ht="15">
      <c r="A104" s="64" t="s">
        <v>246</v>
      </c>
      <c r="B104" s="64" t="s">
        <v>330</v>
      </c>
      <c r="C104" s="65" t="s">
        <v>2334</v>
      </c>
      <c r="D104" s="66">
        <v>3</v>
      </c>
      <c r="E104" s="67" t="s">
        <v>132</v>
      </c>
      <c r="F104" s="68">
        <v>35</v>
      </c>
      <c r="G104" s="65"/>
      <c r="H104" s="69"/>
      <c r="I104" s="70"/>
      <c r="J104" s="70"/>
      <c r="K104" s="34" t="s">
        <v>65</v>
      </c>
      <c r="L104" s="77">
        <v>104</v>
      </c>
      <c r="M104" s="77"/>
      <c r="N104" s="72"/>
      <c r="O104" s="79" t="s">
        <v>348</v>
      </c>
      <c r="P104" s="81">
        <v>43510.65173611111</v>
      </c>
      <c r="Q104" s="79" t="s">
        <v>374</v>
      </c>
      <c r="R104" s="79"/>
      <c r="S104" s="79"/>
      <c r="T104" s="79" t="s">
        <v>448</v>
      </c>
      <c r="U104" s="79"/>
      <c r="V104" s="83" t="s">
        <v>494</v>
      </c>
      <c r="W104" s="81">
        <v>43510.65173611111</v>
      </c>
      <c r="X104" s="83" t="s">
        <v>593</v>
      </c>
      <c r="Y104" s="79"/>
      <c r="Z104" s="79"/>
      <c r="AA104" s="85" t="s">
        <v>705</v>
      </c>
      <c r="AB104" s="79"/>
      <c r="AC104" s="79" t="b">
        <v>0</v>
      </c>
      <c r="AD104" s="79">
        <v>0</v>
      </c>
      <c r="AE104" s="85" t="s">
        <v>780</v>
      </c>
      <c r="AF104" s="79" t="b">
        <v>0</v>
      </c>
      <c r="AG104" s="79" t="s">
        <v>787</v>
      </c>
      <c r="AH104" s="79"/>
      <c r="AI104" s="85" t="s">
        <v>780</v>
      </c>
      <c r="AJ104" s="79" t="b">
        <v>0</v>
      </c>
      <c r="AK104" s="79">
        <v>1</v>
      </c>
      <c r="AL104" s="85" t="s">
        <v>731</v>
      </c>
      <c r="AM104" s="79" t="s">
        <v>795</v>
      </c>
      <c r="AN104" s="79" t="b">
        <v>0</v>
      </c>
      <c r="AO104" s="85" t="s">
        <v>731</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c r="BE104" s="49"/>
      <c r="BF104" s="48"/>
      <c r="BG104" s="49"/>
      <c r="BH104" s="48"/>
      <c r="BI104" s="49"/>
      <c r="BJ104" s="48"/>
      <c r="BK104" s="49"/>
      <c r="BL104" s="48"/>
    </row>
    <row r="105" spans="1:64" ht="15">
      <c r="A105" s="64" t="s">
        <v>246</v>
      </c>
      <c r="B105" s="64" t="s">
        <v>222</v>
      </c>
      <c r="C105" s="65" t="s">
        <v>2334</v>
      </c>
      <c r="D105" s="66">
        <v>3</v>
      </c>
      <c r="E105" s="67" t="s">
        <v>132</v>
      </c>
      <c r="F105" s="68">
        <v>35</v>
      </c>
      <c r="G105" s="65"/>
      <c r="H105" s="69"/>
      <c r="I105" s="70"/>
      <c r="J105" s="70"/>
      <c r="K105" s="34" t="s">
        <v>65</v>
      </c>
      <c r="L105" s="77">
        <v>105</v>
      </c>
      <c r="M105" s="77"/>
      <c r="N105" s="72"/>
      <c r="O105" s="79" t="s">
        <v>348</v>
      </c>
      <c r="P105" s="81">
        <v>43510.65173611111</v>
      </c>
      <c r="Q105" s="79" t="s">
        <v>374</v>
      </c>
      <c r="R105" s="79"/>
      <c r="S105" s="79"/>
      <c r="T105" s="79" t="s">
        <v>448</v>
      </c>
      <c r="U105" s="79"/>
      <c r="V105" s="83" t="s">
        <v>494</v>
      </c>
      <c r="W105" s="81">
        <v>43510.65173611111</v>
      </c>
      <c r="X105" s="83" t="s">
        <v>593</v>
      </c>
      <c r="Y105" s="79"/>
      <c r="Z105" s="79"/>
      <c r="AA105" s="85" t="s">
        <v>705</v>
      </c>
      <c r="AB105" s="79"/>
      <c r="AC105" s="79" t="b">
        <v>0</v>
      </c>
      <c r="AD105" s="79">
        <v>0</v>
      </c>
      <c r="AE105" s="85" t="s">
        <v>780</v>
      </c>
      <c r="AF105" s="79" t="b">
        <v>0</v>
      </c>
      <c r="AG105" s="79" t="s">
        <v>787</v>
      </c>
      <c r="AH105" s="79"/>
      <c r="AI105" s="85" t="s">
        <v>780</v>
      </c>
      <c r="AJ105" s="79" t="b">
        <v>0</v>
      </c>
      <c r="AK105" s="79">
        <v>1</v>
      </c>
      <c r="AL105" s="85" t="s">
        <v>731</v>
      </c>
      <c r="AM105" s="79" t="s">
        <v>795</v>
      </c>
      <c r="AN105" s="79" t="b">
        <v>0</v>
      </c>
      <c r="AO105" s="85" t="s">
        <v>731</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1</v>
      </c>
      <c r="BD105" s="48"/>
      <c r="BE105" s="49"/>
      <c r="BF105" s="48"/>
      <c r="BG105" s="49"/>
      <c r="BH105" s="48"/>
      <c r="BI105" s="49"/>
      <c r="BJ105" s="48"/>
      <c r="BK105" s="49"/>
      <c r="BL105" s="48"/>
    </row>
    <row r="106" spans="1:64" ht="15">
      <c r="A106" s="64" t="s">
        <v>246</v>
      </c>
      <c r="B106" s="64" t="s">
        <v>331</v>
      </c>
      <c r="C106" s="65" t="s">
        <v>2334</v>
      </c>
      <c r="D106" s="66">
        <v>3</v>
      </c>
      <c r="E106" s="67" t="s">
        <v>132</v>
      </c>
      <c r="F106" s="68">
        <v>35</v>
      </c>
      <c r="G106" s="65"/>
      <c r="H106" s="69"/>
      <c r="I106" s="70"/>
      <c r="J106" s="70"/>
      <c r="K106" s="34" t="s">
        <v>65</v>
      </c>
      <c r="L106" s="77">
        <v>106</v>
      </c>
      <c r="M106" s="77"/>
      <c r="N106" s="72"/>
      <c r="O106" s="79" t="s">
        <v>348</v>
      </c>
      <c r="P106" s="81">
        <v>43510.65173611111</v>
      </c>
      <c r="Q106" s="79" t="s">
        <v>374</v>
      </c>
      <c r="R106" s="79"/>
      <c r="S106" s="79"/>
      <c r="T106" s="79" t="s">
        <v>448</v>
      </c>
      <c r="U106" s="79"/>
      <c r="V106" s="83" t="s">
        <v>494</v>
      </c>
      <c r="W106" s="81">
        <v>43510.65173611111</v>
      </c>
      <c r="X106" s="83" t="s">
        <v>593</v>
      </c>
      <c r="Y106" s="79"/>
      <c r="Z106" s="79"/>
      <c r="AA106" s="85" t="s">
        <v>705</v>
      </c>
      <c r="AB106" s="79"/>
      <c r="AC106" s="79" t="b">
        <v>0</v>
      </c>
      <c r="AD106" s="79">
        <v>0</v>
      </c>
      <c r="AE106" s="85" t="s">
        <v>780</v>
      </c>
      <c r="AF106" s="79" t="b">
        <v>0</v>
      </c>
      <c r="AG106" s="79" t="s">
        <v>787</v>
      </c>
      <c r="AH106" s="79"/>
      <c r="AI106" s="85" t="s">
        <v>780</v>
      </c>
      <c r="AJ106" s="79" t="b">
        <v>0</v>
      </c>
      <c r="AK106" s="79">
        <v>1</v>
      </c>
      <c r="AL106" s="85" t="s">
        <v>731</v>
      </c>
      <c r="AM106" s="79" t="s">
        <v>795</v>
      </c>
      <c r="AN106" s="79" t="b">
        <v>0</v>
      </c>
      <c r="AO106" s="85" t="s">
        <v>731</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3</v>
      </c>
      <c r="BD106" s="48"/>
      <c r="BE106" s="49"/>
      <c r="BF106" s="48"/>
      <c r="BG106" s="49"/>
      <c r="BH106" s="48"/>
      <c r="BI106" s="49"/>
      <c r="BJ106" s="48"/>
      <c r="BK106" s="49"/>
      <c r="BL106" s="48"/>
    </row>
    <row r="107" spans="1:64" ht="15">
      <c r="A107" s="64" t="s">
        <v>246</v>
      </c>
      <c r="B107" s="64" t="s">
        <v>332</v>
      </c>
      <c r="C107" s="65" t="s">
        <v>2334</v>
      </c>
      <c r="D107" s="66">
        <v>3</v>
      </c>
      <c r="E107" s="67" t="s">
        <v>132</v>
      </c>
      <c r="F107" s="68">
        <v>35</v>
      </c>
      <c r="G107" s="65"/>
      <c r="H107" s="69"/>
      <c r="I107" s="70"/>
      <c r="J107" s="70"/>
      <c r="K107" s="34" t="s">
        <v>65</v>
      </c>
      <c r="L107" s="77">
        <v>107</v>
      </c>
      <c r="M107" s="77"/>
      <c r="N107" s="72"/>
      <c r="O107" s="79" t="s">
        <v>348</v>
      </c>
      <c r="P107" s="81">
        <v>43510.65173611111</v>
      </c>
      <c r="Q107" s="79" t="s">
        <v>374</v>
      </c>
      <c r="R107" s="79"/>
      <c r="S107" s="79"/>
      <c r="T107" s="79" t="s">
        <v>448</v>
      </c>
      <c r="U107" s="79"/>
      <c r="V107" s="83" t="s">
        <v>494</v>
      </c>
      <c r="W107" s="81">
        <v>43510.65173611111</v>
      </c>
      <c r="X107" s="83" t="s">
        <v>593</v>
      </c>
      <c r="Y107" s="79"/>
      <c r="Z107" s="79"/>
      <c r="AA107" s="85" t="s">
        <v>705</v>
      </c>
      <c r="AB107" s="79"/>
      <c r="AC107" s="79" t="b">
        <v>0</v>
      </c>
      <c r="AD107" s="79">
        <v>0</v>
      </c>
      <c r="AE107" s="85" t="s">
        <v>780</v>
      </c>
      <c r="AF107" s="79" t="b">
        <v>0</v>
      </c>
      <c r="AG107" s="79" t="s">
        <v>787</v>
      </c>
      <c r="AH107" s="79"/>
      <c r="AI107" s="85" t="s">
        <v>780</v>
      </c>
      <c r="AJ107" s="79" t="b">
        <v>0</v>
      </c>
      <c r="AK107" s="79">
        <v>1</v>
      </c>
      <c r="AL107" s="85" t="s">
        <v>731</v>
      </c>
      <c r="AM107" s="79" t="s">
        <v>795</v>
      </c>
      <c r="AN107" s="79" t="b">
        <v>0</v>
      </c>
      <c r="AO107" s="85" t="s">
        <v>731</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3</v>
      </c>
      <c r="BD107" s="48"/>
      <c r="BE107" s="49"/>
      <c r="BF107" s="48"/>
      <c r="BG107" s="49"/>
      <c r="BH107" s="48"/>
      <c r="BI107" s="49"/>
      <c r="BJ107" s="48"/>
      <c r="BK107" s="49"/>
      <c r="BL107" s="48"/>
    </row>
    <row r="108" spans="1:64" ht="15">
      <c r="A108" s="64" t="s">
        <v>246</v>
      </c>
      <c r="B108" s="64" t="s">
        <v>333</v>
      </c>
      <c r="C108" s="65" t="s">
        <v>2334</v>
      </c>
      <c r="D108" s="66">
        <v>3</v>
      </c>
      <c r="E108" s="67" t="s">
        <v>132</v>
      </c>
      <c r="F108" s="68">
        <v>35</v>
      </c>
      <c r="G108" s="65"/>
      <c r="H108" s="69"/>
      <c r="I108" s="70"/>
      <c r="J108" s="70"/>
      <c r="K108" s="34" t="s">
        <v>65</v>
      </c>
      <c r="L108" s="77">
        <v>108</v>
      </c>
      <c r="M108" s="77"/>
      <c r="N108" s="72"/>
      <c r="O108" s="79" t="s">
        <v>348</v>
      </c>
      <c r="P108" s="81">
        <v>43510.65173611111</v>
      </c>
      <c r="Q108" s="79" t="s">
        <v>374</v>
      </c>
      <c r="R108" s="79"/>
      <c r="S108" s="79"/>
      <c r="T108" s="79" t="s">
        <v>448</v>
      </c>
      <c r="U108" s="79"/>
      <c r="V108" s="83" t="s">
        <v>494</v>
      </c>
      <c r="W108" s="81">
        <v>43510.65173611111</v>
      </c>
      <c r="X108" s="83" t="s">
        <v>593</v>
      </c>
      <c r="Y108" s="79"/>
      <c r="Z108" s="79"/>
      <c r="AA108" s="85" t="s">
        <v>705</v>
      </c>
      <c r="AB108" s="79"/>
      <c r="AC108" s="79" t="b">
        <v>0</v>
      </c>
      <c r="AD108" s="79">
        <v>0</v>
      </c>
      <c r="AE108" s="85" t="s">
        <v>780</v>
      </c>
      <c r="AF108" s="79" t="b">
        <v>0</v>
      </c>
      <c r="AG108" s="79" t="s">
        <v>787</v>
      </c>
      <c r="AH108" s="79"/>
      <c r="AI108" s="85" t="s">
        <v>780</v>
      </c>
      <c r="AJ108" s="79" t="b">
        <v>0</v>
      </c>
      <c r="AK108" s="79">
        <v>1</v>
      </c>
      <c r="AL108" s="85" t="s">
        <v>731</v>
      </c>
      <c r="AM108" s="79" t="s">
        <v>795</v>
      </c>
      <c r="AN108" s="79" t="b">
        <v>0</v>
      </c>
      <c r="AO108" s="85" t="s">
        <v>731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3</v>
      </c>
      <c r="BD108" s="48"/>
      <c r="BE108" s="49"/>
      <c r="BF108" s="48"/>
      <c r="BG108" s="49"/>
      <c r="BH108" s="48"/>
      <c r="BI108" s="49"/>
      <c r="BJ108" s="48"/>
      <c r="BK108" s="49"/>
      <c r="BL108" s="48"/>
    </row>
    <row r="109" spans="1:64" ht="15">
      <c r="A109" s="64" t="s">
        <v>246</v>
      </c>
      <c r="B109" s="64" t="s">
        <v>267</v>
      </c>
      <c r="C109" s="65" t="s">
        <v>2334</v>
      </c>
      <c r="D109" s="66">
        <v>3</v>
      </c>
      <c r="E109" s="67" t="s">
        <v>132</v>
      </c>
      <c r="F109" s="68">
        <v>35</v>
      </c>
      <c r="G109" s="65"/>
      <c r="H109" s="69"/>
      <c r="I109" s="70"/>
      <c r="J109" s="70"/>
      <c r="K109" s="34" t="s">
        <v>65</v>
      </c>
      <c r="L109" s="77">
        <v>109</v>
      </c>
      <c r="M109" s="77"/>
      <c r="N109" s="72"/>
      <c r="O109" s="79" t="s">
        <v>348</v>
      </c>
      <c r="P109" s="81">
        <v>43510.65173611111</v>
      </c>
      <c r="Q109" s="79" t="s">
        <v>374</v>
      </c>
      <c r="R109" s="79"/>
      <c r="S109" s="79"/>
      <c r="T109" s="79" t="s">
        <v>448</v>
      </c>
      <c r="U109" s="79"/>
      <c r="V109" s="83" t="s">
        <v>494</v>
      </c>
      <c r="W109" s="81">
        <v>43510.65173611111</v>
      </c>
      <c r="X109" s="83" t="s">
        <v>593</v>
      </c>
      <c r="Y109" s="79"/>
      <c r="Z109" s="79"/>
      <c r="AA109" s="85" t="s">
        <v>705</v>
      </c>
      <c r="AB109" s="79"/>
      <c r="AC109" s="79" t="b">
        <v>0</v>
      </c>
      <c r="AD109" s="79">
        <v>0</v>
      </c>
      <c r="AE109" s="85" t="s">
        <v>780</v>
      </c>
      <c r="AF109" s="79" t="b">
        <v>0</v>
      </c>
      <c r="AG109" s="79" t="s">
        <v>787</v>
      </c>
      <c r="AH109" s="79"/>
      <c r="AI109" s="85" t="s">
        <v>780</v>
      </c>
      <c r="AJ109" s="79" t="b">
        <v>0</v>
      </c>
      <c r="AK109" s="79">
        <v>1</v>
      </c>
      <c r="AL109" s="85" t="s">
        <v>731</v>
      </c>
      <c r="AM109" s="79" t="s">
        <v>795</v>
      </c>
      <c r="AN109" s="79" t="b">
        <v>0</v>
      </c>
      <c r="AO109" s="85" t="s">
        <v>731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v>0</v>
      </c>
      <c r="BE109" s="49">
        <v>0</v>
      </c>
      <c r="BF109" s="48">
        <v>0</v>
      </c>
      <c r="BG109" s="49">
        <v>0</v>
      </c>
      <c r="BH109" s="48">
        <v>0</v>
      </c>
      <c r="BI109" s="49">
        <v>0</v>
      </c>
      <c r="BJ109" s="48">
        <v>17</v>
      </c>
      <c r="BK109" s="49">
        <v>100</v>
      </c>
      <c r="BL109" s="48">
        <v>17</v>
      </c>
    </row>
    <row r="110" spans="1:64" ht="15">
      <c r="A110" s="64" t="s">
        <v>247</v>
      </c>
      <c r="B110" s="64" t="s">
        <v>222</v>
      </c>
      <c r="C110" s="65" t="s">
        <v>2334</v>
      </c>
      <c r="D110" s="66">
        <v>3</v>
      </c>
      <c r="E110" s="67" t="s">
        <v>132</v>
      </c>
      <c r="F110" s="68">
        <v>35</v>
      </c>
      <c r="G110" s="65"/>
      <c r="H110" s="69"/>
      <c r="I110" s="70"/>
      <c r="J110" s="70"/>
      <c r="K110" s="34" t="s">
        <v>65</v>
      </c>
      <c r="L110" s="77">
        <v>110</v>
      </c>
      <c r="M110" s="77"/>
      <c r="N110" s="72"/>
      <c r="O110" s="79" t="s">
        <v>348</v>
      </c>
      <c r="P110" s="81">
        <v>43510.65393518518</v>
      </c>
      <c r="Q110" s="79" t="s">
        <v>369</v>
      </c>
      <c r="R110" s="79"/>
      <c r="S110" s="79"/>
      <c r="T110" s="79"/>
      <c r="U110" s="79"/>
      <c r="V110" s="83" t="s">
        <v>495</v>
      </c>
      <c r="W110" s="81">
        <v>43510.65393518518</v>
      </c>
      <c r="X110" s="83" t="s">
        <v>594</v>
      </c>
      <c r="Y110" s="79"/>
      <c r="Z110" s="79"/>
      <c r="AA110" s="85" t="s">
        <v>706</v>
      </c>
      <c r="AB110" s="79"/>
      <c r="AC110" s="79" t="b">
        <v>0</v>
      </c>
      <c r="AD110" s="79">
        <v>0</v>
      </c>
      <c r="AE110" s="85" t="s">
        <v>780</v>
      </c>
      <c r="AF110" s="79" t="b">
        <v>0</v>
      </c>
      <c r="AG110" s="79" t="s">
        <v>787</v>
      </c>
      <c r="AH110" s="79"/>
      <c r="AI110" s="85" t="s">
        <v>780</v>
      </c>
      <c r="AJ110" s="79" t="b">
        <v>0</v>
      </c>
      <c r="AK110" s="79">
        <v>17</v>
      </c>
      <c r="AL110" s="85" t="s">
        <v>711</v>
      </c>
      <c r="AM110" s="79" t="s">
        <v>790</v>
      </c>
      <c r="AN110" s="79" t="b">
        <v>0</v>
      </c>
      <c r="AO110" s="85" t="s">
        <v>711</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247</v>
      </c>
      <c r="B111" s="64" t="s">
        <v>252</v>
      </c>
      <c r="C111" s="65" t="s">
        <v>2334</v>
      </c>
      <c r="D111" s="66">
        <v>3</v>
      </c>
      <c r="E111" s="67" t="s">
        <v>132</v>
      </c>
      <c r="F111" s="68">
        <v>35</v>
      </c>
      <c r="G111" s="65"/>
      <c r="H111" s="69"/>
      <c r="I111" s="70"/>
      <c r="J111" s="70"/>
      <c r="K111" s="34" t="s">
        <v>65</v>
      </c>
      <c r="L111" s="77">
        <v>111</v>
      </c>
      <c r="M111" s="77"/>
      <c r="N111" s="72"/>
      <c r="O111" s="79" t="s">
        <v>348</v>
      </c>
      <c r="P111" s="81">
        <v>43510.65393518518</v>
      </c>
      <c r="Q111" s="79" t="s">
        <v>369</v>
      </c>
      <c r="R111" s="79"/>
      <c r="S111" s="79"/>
      <c r="T111" s="79"/>
      <c r="U111" s="79"/>
      <c r="V111" s="83" t="s">
        <v>495</v>
      </c>
      <c r="W111" s="81">
        <v>43510.65393518518</v>
      </c>
      <c r="X111" s="83" t="s">
        <v>594</v>
      </c>
      <c r="Y111" s="79"/>
      <c r="Z111" s="79"/>
      <c r="AA111" s="85" t="s">
        <v>706</v>
      </c>
      <c r="AB111" s="79"/>
      <c r="AC111" s="79" t="b">
        <v>0</v>
      </c>
      <c r="AD111" s="79">
        <v>0</v>
      </c>
      <c r="AE111" s="85" t="s">
        <v>780</v>
      </c>
      <c r="AF111" s="79" t="b">
        <v>0</v>
      </c>
      <c r="AG111" s="79" t="s">
        <v>787</v>
      </c>
      <c r="AH111" s="79"/>
      <c r="AI111" s="85" t="s">
        <v>780</v>
      </c>
      <c r="AJ111" s="79" t="b">
        <v>0</v>
      </c>
      <c r="AK111" s="79">
        <v>17</v>
      </c>
      <c r="AL111" s="85" t="s">
        <v>711</v>
      </c>
      <c r="AM111" s="79" t="s">
        <v>790</v>
      </c>
      <c r="AN111" s="79" t="b">
        <v>0</v>
      </c>
      <c r="AO111" s="85" t="s">
        <v>711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2</v>
      </c>
      <c r="BE111" s="49">
        <v>9.523809523809524</v>
      </c>
      <c r="BF111" s="48">
        <v>0</v>
      </c>
      <c r="BG111" s="49">
        <v>0</v>
      </c>
      <c r="BH111" s="48">
        <v>0</v>
      </c>
      <c r="BI111" s="49">
        <v>0</v>
      </c>
      <c r="BJ111" s="48">
        <v>19</v>
      </c>
      <c r="BK111" s="49">
        <v>90.47619047619048</v>
      </c>
      <c r="BL111" s="48">
        <v>21</v>
      </c>
    </row>
    <row r="112" spans="1:64" ht="15">
      <c r="A112" s="64" t="s">
        <v>248</v>
      </c>
      <c r="B112" s="64" t="s">
        <v>222</v>
      </c>
      <c r="C112" s="65" t="s">
        <v>2334</v>
      </c>
      <c r="D112" s="66">
        <v>3</v>
      </c>
      <c r="E112" s="67" t="s">
        <v>132</v>
      </c>
      <c r="F112" s="68">
        <v>35</v>
      </c>
      <c r="G112" s="65"/>
      <c r="H112" s="69"/>
      <c r="I112" s="70"/>
      <c r="J112" s="70"/>
      <c r="K112" s="34" t="s">
        <v>65</v>
      </c>
      <c r="L112" s="77">
        <v>112</v>
      </c>
      <c r="M112" s="77"/>
      <c r="N112" s="72"/>
      <c r="O112" s="79" t="s">
        <v>348</v>
      </c>
      <c r="P112" s="81">
        <v>43510.65672453704</v>
      </c>
      <c r="Q112" s="79" t="s">
        <v>368</v>
      </c>
      <c r="R112" s="79"/>
      <c r="S112" s="79"/>
      <c r="T112" s="79" t="s">
        <v>446</v>
      </c>
      <c r="U112" s="79"/>
      <c r="V112" s="83" t="s">
        <v>496</v>
      </c>
      <c r="W112" s="81">
        <v>43510.65672453704</v>
      </c>
      <c r="X112" s="83" t="s">
        <v>595</v>
      </c>
      <c r="Y112" s="79"/>
      <c r="Z112" s="79"/>
      <c r="AA112" s="85" t="s">
        <v>707</v>
      </c>
      <c r="AB112" s="79"/>
      <c r="AC112" s="79" t="b">
        <v>0</v>
      </c>
      <c r="AD112" s="79">
        <v>0</v>
      </c>
      <c r="AE112" s="85" t="s">
        <v>780</v>
      </c>
      <c r="AF112" s="79" t="b">
        <v>0</v>
      </c>
      <c r="AG112" s="79" t="s">
        <v>787</v>
      </c>
      <c r="AH112" s="79"/>
      <c r="AI112" s="85" t="s">
        <v>780</v>
      </c>
      <c r="AJ112" s="79" t="b">
        <v>0</v>
      </c>
      <c r="AK112" s="79">
        <v>0</v>
      </c>
      <c r="AL112" s="85" t="s">
        <v>739</v>
      </c>
      <c r="AM112" s="79" t="s">
        <v>789</v>
      </c>
      <c r="AN112" s="79" t="b">
        <v>0</v>
      </c>
      <c r="AO112" s="85" t="s">
        <v>739</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248</v>
      </c>
      <c r="B113" s="64" t="s">
        <v>273</v>
      </c>
      <c r="C113" s="65" t="s">
        <v>2334</v>
      </c>
      <c r="D113" s="66">
        <v>3</v>
      </c>
      <c r="E113" s="67" t="s">
        <v>132</v>
      </c>
      <c r="F113" s="68">
        <v>35</v>
      </c>
      <c r="G113" s="65"/>
      <c r="H113" s="69"/>
      <c r="I113" s="70"/>
      <c r="J113" s="70"/>
      <c r="K113" s="34" t="s">
        <v>65</v>
      </c>
      <c r="L113" s="77">
        <v>113</v>
      </c>
      <c r="M113" s="77"/>
      <c r="N113" s="72"/>
      <c r="O113" s="79" t="s">
        <v>348</v>
      </c>
      <c r="P113" s="81">
        <v>43510.65672453704</v>
      </c>
      <c r="Q113" s="79" t="s">
        <v>368</v>
      </c>
      <c r="R113" s="79"/>
      <c r="S113" s="79"/>
      <c r="T113" s="79" t="s">
        <v>446</v>
      </c>
      <c r="U113" s="79"/>
      <c r="V113" s="83" t="s">
        <v>496</v>
      </c>
      <c r="W113" s="81">
        <v>43510.65672453704</v>
      </c>
      <c r="X113" s="83" t="s">
        <v>595</v>
      </c>
      <c r="Y113" s="79"/>
      <c r="Z113" s="79"/>
      <c r="AA113" s="85" t="s">
        <v>707</v>
      </c>
      <c r="AB113" s="79"/>
      <c r="AC113" s="79" t="b">
        <v>0</v>
      </c>
      <c r="AD113" s="79">
        <v>0</v>
      </c>
      <c r="AE113" s="85" t="s">
        <v>780</v>
      </c>
      <c r="AF113" s="79" t="b">
        <v>0</v>
      </c>
      <c r="AG113" s="79" t="s">
        <v>787</v>
      </c>
      <c r="AH113" s="79"/>
      <c r="AI113" s="85" t="s">
        <v>780</v>
      </c>
      <c r="AJ113" s="79" t="b">
        <v>0</v>
      </c>
      <c r="AK113" s="79">
        <v>0</v>
      </c>
      <c r="AL113" s="85" t="s">
        <v>739</v>
      </c>
      <c r="AM113" s="79" t="s">
        <v>789</v>
      </c>
      <c r="AN113" s="79" t="b">
        <v>0</v>
      </c>
      <c r="AO113" s="85" t="s">
        <v>739</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10</v>
      </c>
      <c r="BK113" s="49">
        <v>100</v>
      </c>
      <c r="BL113" s="48">
        <v>10</v>
      </c>
    </row>
    <row r="114" spans="1:64" ht="15">
      <c r="A114" s="64" t="s">
        <v>249</v>
      </c>
      <c r="B114" s="64" t="s">
        <v>222</v>
      </c>
      <c r="C114" s="65" t="s">
        <v>2334</v>
      </c>
      <c r="D114" s="66">
        <v>3</v>
      </c>
      <c r="E114" s="67" t="s">
        <v>132</v>
      </c>
      <c r="F114" s="68">
        <v>35</v>
      </c>
      <c r="G114" s="65"/>
      <c r="H114" s="69"/>
      <c r="I114" s="70"/>
      <c r="J114" s="70"/>
      <c r="K114" s="34" t="s">
        <v>65</v>
      </c>
      <c r="L114" s="77">
        <v>114</v>
      </c>
      <c r="M114" s="77"/>
      <c r="N114" s="72"/>
      <c r="O114" s="79" t="s">
        <v>348</v>
      </c>
      <c r="P114" s="81">
        <v>43510.66365740741</v>
      </c>
      <c r="Q114" s="79" t="s">
        <v>369</v>
      </c>
      <c r="R114" s="79"/>
      <c r="S114" s="79"/>
      <c r="T114" s="79"/>
      <c r="U114" s="79"/>
      <c r="V114" s="83" t="s">
        <v>497</v>
      </c>
      <c r="W114" s="81">
        <v>43510.66365740741</v>
      </c>
      <c r="X114" s="83" t="s">
        <v>596</v>
      </c>
      <c r="Y114" s="79"/>
      <c r="Z114" s="79"/>
      <c r="AA114" s="85" t="s">
        <v>708</v>
      </c>
      <c r="AB114" s="79"/>
      <c r="AC114" s="79" t="b">
        <v>0</v>
      </c>
      <c r="AD114" s="79">
        <v>0</v>
      </c>
      <c r="AE114" s="85" t="s">
        <v>780</v>
      </c>
      <c r="AF114" s="79" t="b">
        <v>0</v>
      </c>
      <c r="AG114" s="79" t="s">
        <v>787</v>
      </c>
      <c r="AH114" s="79"/>
      <c r="AI114" s="85" t="s">
        <v>780</v>
      </c>
      <c r="AJ114" s="79" t="b">
        <v>0</v>
      </c>
      <c r="AK114" s="79">
        <v>17</v>
      </c>
      <c r="AL114" s="85" t="s">
        <v>711</v>
      </c>
      <c r="AM114" s="79" t="s">
        <v>789</v>
      </c>
      <c r="AN114" s="79" t="b">
        <v>0</v>
      </c>
      <c r="AO114" s="85" t="s">
        <v>711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249</v>
      </c>
      <c r="B115" s="64" t="s">
        <v>252</v>
      </c>
      <c r="C115" s="65" t="s">
        <v>2334</v>
      </c>
      <c r="D115" s="66">
        <v>3</v>
      </c>
      <c r="E115" s="67" t="s">
        <v>132</v>
      </c>
      <c r="F115" s="68">
        <v>35</v>
      </c>
      <c r="G115" s="65"/>
      <c r="H115" s="69"/>
      <c r="I115" s="70"/>
      <c r="J115" s="70"/>
      <c r="K115" s="34" t="s">
        <v>65</v>
      </c>
      <c r="L115" s="77">
        <v>115</v>
      </c>
      <c r="M115" s="77"/>
      <c r="N115" s="72"/>
      <c r="O115" s="79" t="s">
        <v>348</v>
      </c>
      <c r="P115" s="81">
        <v>43510.66365740741</v>
      </c>
      <c r="Q115" s="79" t="s">
        <v>369</v>
      </c>
      <c r="R115" s="79"/>
      <c r="S115" s="79"/>
      <c r="T115" s="79"/>
      <c r="U115" s="79"/>
      <c r="V115" s="83" t="s">
        <v>497</v>
      </c>
      <c r="W115" s="81">
        <v>43510.66365740741</v>
      </c>
      <c r="X115" s="83" t="s">
        <v>596</v>
      </c>
      <c r="Y115" s="79"/>
      <c r="Z115" s="79"/>
      <c r="AA115" s="85" t="s">
        <v>708</v>
      </c>
      <c r="AB115" s="79"/>
      <c r="AC115" s="79" t="b">
        <v>0</v>
      </c>
      <c r="AD115" s="79">
        <v>0</v>
      </c>
      <c r="AE115" s="85" t="s">
        <v>780</v>
      </c>
      <c r="AF115" s="79" t="b">
        <v>0</v>
      </c>
      <c r="AG115" s="79" t="s">
        <v>787</v>
      </c>
      <c r="AH115" s="79"/>
      <c r="AI115" s="85" t="s">
        <v>780</v>
      </c>
      <c r="AJ115" s="79" t="b">
        <v>0</v>
      </c>
      <c r="AK115" s="79">
        <v>17</v>
      </c>
      <c r="AL115" s="85" t="s">
        <v>711</v>
      </c>
      <c r="AM115" s="79" t="s">
        <v>789</v>
      </c>
      <c r="AN115" s="79" t="b">
        <v>0</v>
      </c>
      <c r="AO115" s="85" t="s">
        <v>711</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2</v>
      </c>
      <c r="BE115" s="49">
        <v>9.523809523809524</v>
      </c>
      <c r="BF115" s="48">
        <v>0</v>
      </c>
      <c r="BG115" s="49">
        <v>0</v>
      </c>
      <c r="BH115" s="48">
        <v>0</v>
      </c>
      <c r="BI115" s="49">
        <v>0</v>
      </c>
      <c r="BJ115" s="48">
        <v>19</v>
      </c>
      <c r="BK115" s="49">
        <v>90.47619047619048</v>
      </c>
      <c r="BL115" s="48">
        <v>21</v>
      </c>
    </row>
    <row r="116" spans="1:64" ht="15">
      <c r="A116" s="64" t="s">
        <v>250</v>
      </c>
      <c r="B116" s="64" t="s">
        <v>222</v>
      </c>
      <c r="C116" s="65" t="s">
        <v>2334</v>
      </c>
      <c r="D116" s="66">
        <v>3</v>
      </c>
      <c r="E116" s="67" t="s">
        <v>132</v>
      </c>
      <c r="F116" s="68">
        <v>35</v>
      </c>
      <c r="G116" s="65"/>
      <c r="H116" s="69"/>
      <c r="I116" s="70"/>
      <c r="J116" s="70"/>
      <c r="K116" s="34" t="s">
        <v>65</v>
      </c>
      <c r="L116" s="77">
        <v>116</v>
      </c>
      <c r="M116" s="77"/>
      <c r="N116" s="72"/>
      <c r="O116" s="79" t="s">
        <v>348</v>
      </c>
      <c r="P116" s="81">
        <v>43510.66490740741</v>
      </c>
      <c r="Q116" s="79" t="s">
        <v>369</v>
      </c>
      <c r="R116" s="79"/>
      <c r="S116" s="79"/>
      <c r="T116" s="79"/>
      <c r="U116" s="79"/>
      <c r="V116" s="83" t="s">
        <v>498</v>
      </c>
      <c r="W116" s="81">
        <v>43510.66490740741</v>
      </c>
      <c r="X116" s="83" t="s">
        <v>597</v>
      </c>
      <c r="Y116" s="79"/>
      <c r="Z116" s="79"/>
      <c r="AA116" s="85" t="s">
        <v>709</v>
      </c>
      <c r="AB116" s="79"/>
      <c r="AC116" s="79" t="b">
        <v>0</v>
      </c>
      <c r="AD116" s="79">
        <v>0</v>
      </c>
      <c r="AE116" s="85" t="s">
        <v>780</v>
      </c>
      <c r="AF116" s="79" t="b">
        <v>0</v>
      </c>
      <c r="AG116" s="79" t="s">
        <v>787</v>
      </c>
      <c r="AH116" s="79"/>
      <c r="AI116" s="85" t="s">
        <v>780</v>
      </c>
      <c r="AJ116" s="79" t="b">
        <v>0</v>
      </c>
      <c r="AK116" s="79">
        <v>17</v>
      </c>
      <c r="AL116" s="85" t="s">
        <v>711</v>
      </c>
      <c r="AM116" s="79" t="s">
        <v>789</v>
      </c>
      <c r="AN116" s="79" t="b">
        <v>0</v>
      </c>
      <c r="AO116" s="85" t="s">
        <v>711</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250</v>
      </c>
      <c r="B117" s="64" t="s">
        <v>252</v>
      </c>
      <c r="C117" s="65" t="s">
        <v>2334</v>
      </c>
      <c r="D117" s="66">
        <v>3</v>
      </c>
      <c r="E117" s="67" t="s">
        <v>132</v>
      </c>
      <c r="F117" s="68">
        <v>35</v>
      </c>
      <c r="G117" s="65"/>
      <c r="H117" s="69"/>
      <c r="I117" s="70"/>
      <c r="J117" s="70"/>
      <c r="K117" s="34" t="s">
        <v>65</v>
      </c>
      <c r="L117" s="77">
        <v>117</v>
      </c>
      <c r="M117" s="77"/>
      <c r="N117" s="72"/>
      <c r="O117" s="79" t="s">
        <v>348</v>
      </c>
      <c r="P117" s="81">
        <v>43510.66490740741</v>
      </c>
      <c r="Q117" s="79" t="s">
        <v>369</v>
      </c>
      <c r="R117" s="79"/>
      <c r="S117" s="79"/>
      <c r="T117" s="79"/>
      <c r="U117" s="79"/>
      <c r="V117" s="83" t="s">
        <v>498</v>
      </c>
      <c r="W117" s="81">
        <v>43510.66490740741</v>
      </c>
      <c r="X117" s="83" t="s">
        <v>597</v>
      </c>
      <c r="Y117" s="79"/>
      <c r="Z117" s="79"/>
      <c r="AA117" s="85" t="s">
        <v>709</v>
      </c>
      <c r="AB117" s="79"/>
      <c r="AC117" s="79" t="b">
        <v>0</v>
      </c>
      <c r="AD117" s="79">
        <v>0</v>
      </c>
      <c r="AE117" s="85" t="s">
        <v>780</v>
      </c>
      <c r="AF117" s="79" t="b">
        <v>0</v>
      </c>
      <c r="AG117" s="79" t="s">
        <v>787</v>
      </c>
      <c r="AH117" s="79"/>
      <c r="AI117" s="85" t="s">
        <v>780</v>
      </c>
      <c r="AJ117" s="79" t="b">
        <v>0</v>
      </c>
      <c r="AK117" s="79">
        <v>17</v>
      </c>
      <c r="AL117" s="85" t="s">
        <v>711</v>
      </c>
      <c r="AM117" s="79" t="s">
        <v>789</v>
      </c>
      <c r="AN117" s="79" t="b">
        <v>0</v>
      </c>
      <c r="AO117" s="85" t="s">
        <v>711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2</v>
      </c>
      <c r="BE117" s="49">
        <v>9.523809523809524</v>
      </c>
      <c r="BF117" s="48">
        <v>0</v>
      </c>
      <c r="BG117" s="49">
        <v>0</v>
      </c>
      <c r="BH117" s="48">
        <v>0</v>
      </c>
      <c r="BI117" s="49">
        <v>0</v>
      </c>
      <c r="BJ117" s="48">
        <v>19</v>
      </c>
      <c r="BK117" s="49">
        <v>90.47619047619048</v>
      </c>
      <c r="BL117" s="48">
        <v>21</v>
      </c>
    </row>
    <row r="118" spans="1:64" ht="15">
      <c r="A118" s="64" t="s">
        <v>251</v>
      </c>
      <c r="B118" s="64" t="s">
        <v>252</v>
      </c>
      <c r="C118" s="65" t="s">
        <v>2334</v>
      </c>
      <c r="D118" s="66">
        <v>3</v>
      </c>
      <c r="E118" s="67" t="s">
        <v>132</v>
      </c>
      <c r="F118" s="68">
        <v>35</v>
      </c>
      <c r="G118" s="65"/>
      <c r="H118" s="69"/>
      <c r="I118" s="70"/>
      <c r="J118" s="70"/>
      <c r="K118" s="34" t="s">
        <v>65</v>
      </c>
      <c r="L118" s="77">
        <v>118</v>
      </c>
      <c r="M118" s="77"/>
      <c r="N118" s="72"/>
      <c r="O118" s="79" t="s">
        <v>348</v>
      </c>
      <c r="P118" s="81">
        <v>43510.66520833333</v>
      </c>
      <c r="Q118" s="79" t="s">
        <v>370</v>
      </c>
      <c r="R118" s="79"/>
      <c r="S118" s="79"/>
      <c r="T118" s="79"/>
      <c r="U118" s="79"/>
      <c r="V118" s="83" t="s">
        <v>499</v>
      </c>
      <c r="W118" s="81">
        <v>43510.66520833333</v>
      </c>
      <c r="X118" s="83" t="s">
        <v>598</v>
      </c>
      <c r="Y118" s="79"/>
      <c r="Z118" s="79"/>
      <c r="AA118" s="85" t="s">
        <v>710</v>
      </c>
      <c r="AB118" s="79"/>
      <c r="AC118" s="79" t="b">
        <v>0</v>
      </c>
      <c r="AD118" s="79">
        <v>0</v>
      </c>
      <c r="AE118" s="85" t="s">
        <v>780</v>
      </c>
      <c r="AF118" s="79" t="b">
        <v>0</v>
      </c>
      <c r="AG118" s="79" t="s">
        <v>787</v>
      </c>
      <c r="AH118" s="79"/>
      <c r="AI118" s="85" t="s">
        <v>780</v>
      </c>
      <c r="AJ118" s="79" t="b">
        <v>0</v>
      </c>
      <c r="AK118" s="79">
        <v>7</v>
      </c>
      <c r="AL118" s="85" t="s">
        <v>770</v>
      </c>
      <c r="AM118" s="79" t="s">
        <v>789</v>
      </c>
      <c r="AN118" s="79" t="b">
        <v>0</v>
      </c>
      <c r="AO118" s="85" t="s">
        <v>770</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1</v>
      </c>
      <c r="BG118" s="49">
        <v>4</v>
      </c>
      <c r="BH118" s="48">
        <v>0</v>
      </c>
      <c r="BI118" s="49">
        <v>0</v>
      </c>
      <c r="BJ118" s="48">
        <v>24</v>
      </c>
      <c r="BK118" s="49">
        <v>96</v>
      </c>
      <c r="BL118" s="48">
        <v>25</v>
      </c>
    </row>
    <row r="119" spans="1:64" ht="15">
      <c r="A119" s="64" t="s">
        <v>252</v>
      </c>
      <c r="B119" s="64" t="s">
        <v>327</v>
      </c>
      <c r="C119" s="65" t="s">
        <v>2335</v>
      </c>
      <c r="D119" s="66">
        <v>10</v>
      </c>
      <c r="E119" s="67" t="s">
        <v>136</v>
      </c>
      <c r="F119" s="68">
        <v>12</v>
      </c>
      <c r="G119" s="65"/>
      <c r="H119" s="69"/>
      <c r="I119" s="70"/>
      <c r="J119" s="70"/>
      <c r="K119" s="34" t="s">
        <v>65</v>
      </c>
      <c r="L119" s="77">
        <v>119</v>
      </c>
      <c r="M119" s="77"/>
      <c r="N119" s="72"/>
      <c r="O119" s="79" t="s">
        <v>348</v>
      </c>
      <c r="P119" s="81">
        <v>43510.62159722222</v>
      </c>
      <c r="Q119" s="79" t="s">
        <v>375</v>
      </c>
      <c r="R119" s="83" t="s">
        <v>414</v>
      </c>
      <c r="S119" s="79" t="s">
        <v>437</v>
      </c>
      <c r="T119" s="79"/>
      <c r="U119" s="83" t="s">
        <v>459</v>
      </c>
      <c r="V119" s="83" t="s">
        <v>459</v>
      </c>
      <c r="W119" s="81">
        <v>43510.62159722222</v>
      </c>
      <c r="X119" s="83" t="s">
        <v>599</v>
      </c>
      <c r="Y119" s="79"/>
      <c r="Z119" s="79"/>
      <c r="AA119" s="85" t="s">
        <v>711</v>
      </c>
      <c r="AB119" s="85" t="s">
        <v>778</v>
      </c>
      <c r="AC119" s="79" t="b">
        <v>0</v>
      </c>
      <c r="AD119" s="79">
        <v>25</v>
      </c>
      <c r="AE119" s="85" t="s">
        <v>785</v>
      </c>
      <c r="AF119" s="79" t="b">
        <v>0</v>
      </c>
      <c r="AG119" s="79" t="s">
        <v>787</v>
      </c>
      <c r="AH119" s="79"/>
      <c r="AI119" s="85" t="s">
        <v>780</v>
      </c>
      <c r="AJ119" s="79" t="b">
        <v>0</v>
      </c>
      <c r="AK119" s="79">
        <v>17</v>
      </c>
      <c r="AL119" s="85" t="s">
        <v>780</v>
      </c>
      <c r="AM119" s="79" t="s">
        <v>790</v>
      </c>
      <c r="AN119" s="79" t="b">
        <v>0</v>
      </c>
      <c r="AO119" s="85" t="s">
        <v>778</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1</v>
      </c>
      <c r="BC119" s="78" t="str">
        <f>REPLACE(INDEX(GroupVertices[Group],MATCH(Edges[[#This Row],[Vertex 2]],GroupVertices[Vertex],0)),1,1,"")</f>
        <v>1</v>
      </c>
      <c r="BD119" s="48">
        <v>2</v>
      </c>
      <c r="BE119" s="49">
        <v>8.333333333333334</v>
      </c>
      <c r="BF119" s="48">
        <v>0</v>
      </c>
      <c r="BG119" s="49">
        <v>0</v>
      </c>
      <c r="BH119" s="48">
        <v>0</v>
      </c>
      <c r="BI119" s="49">
        <v>0</v>
      </c>
      <c r="BJ119" s="48">
        <v>22</v>
      </c>
      <c r="BK119" s="49">
        <v>91.66666666666667</v>
      </c>
      <c r="BL119" s="48">
        <v>24</v>
      </c>
    </row>
    <row r="120" spans="1:64" ht="15">
      <c r="A120" s="64" t="s">
        <v>252</v>
      </c>
      <c r="B120" s="64" t="s">
        <v>327</v>
      </c>
      <c r="C120" s="65" t="s">
        <v>2335</v>
      </c>
      <c r="D120" s="66">
        <v>10</v>
      </c>
      <c r="E120" s="67" t="s">
        <v>136</v>
      </c>
      <c r="F120" s="68">
        <v>12</v>
      </c>
      <c r="G120" s="65"/>
      <c r="H120" s="69"/>
      <c r="I120" s="70"/>
      <c r="J120" s="70"/>
      <c r="K120" s="34" t="s">
        <v>65</v>
      </c>
      <c r="L120" s="77">
        <v>120</v>
      </c>
      <c r="M120" s="77"/>
      <c r="N120" s="72"/>
      <c r="O120" s="79" t="s">
        <v>348</v>
      </c>
      <c r="P120" s="81">
        <v>43510.632569444446</v>
      </c>
      <c r="Q120" s="79" t="s">
        <v>376</v>
      </c>
      <c r="R120" s="83" t="s">
        <v>415</v>
      </c>
      <c r="S120" s="79" t="s">
        <v>435</v>
      </c>
      <c r="T120" s="79"/>
      <c r="U120" s="79"/>
      <c r="V120" s="83" t="s">
        <v>500</v>
      </c>
      <c r="W120" s="81">
        <v>43510.632569444446</v>
      </c>
      <c r="X120" s="83" t="s">
        <v>600</v>
      </c>
      <c r="Y120" s="79"/>
      <c r="Z120" s="79"/>
      <c r="AA120" s="85" t="s">
        <v>712</v>
      </c>
      <c r="AB120" s="85" t="s">
        <v>770</v>
      </c>
      <c r="AC120" s="79" t="b">
        <v>0</v>
      </c>
      <c r="AD120" s="79">
        <v>0</v>
      </c>
      <c r="AE120" s="85" t="s">
        <v>785</v>
      </c>
      <c r="AF120" s="79" t="b">
        <v>0</v>
      </c>
      <c r="AG120" s="79" t="s">
        <v>787</v>
      </c>
      <c r="AH120" s="79"/>
      <c r="AI120" s="85" t="s">
        <v>780</v>
      </c>
      <c r="AJ120" s="79" t="b">
        <v>0</v>
      </c>
      <c r="AK120" s="79">
        <v>0</v>
      </c>
      <c r="AL120" s="85" t="s">
        <v>780</v>
      </c>
      <c r="AM120" s="79" t="s">
        <v>790</v>
      </c>
      <c r="AN120" s="79" t="b">
        <v>1</v>
      </c>
      <c r="AO120" s="85" t="s">
        <v>770</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1</v>
      </c>
      <c r="BC120" s="78" t="str">
        <f>REPLACE(INDEX(GroupVertices[Group],MATCH(Edges[[#This Row],[Vertex 2]],GroupVertices[Vertex],0)),1,1,"")</f>
        <v>1</v>
      </c>
      <c r="BD120" s="48">
        <v>1</v>
      </c>
      <c r="BE120" s="49">
        <v>5.882352941176471</v>
      </c>
      <c r="BF120" s="48">
        <v>0</v>
      </c>
      <c r="BG120" s="49">
        <v>0</v>
      </c>
      <c r="BH120" s="48">
        <v>0</v>
      </c>
      <c r="BI120" s="49">
        <v>0</v>
      </c>
      <c r="BJ120" s="48">
        <v>16</v>
      </c>
      <c r="BK120" s="49">
        <v>94.11764705882354</v>
      </c>
      <c r="BL120" s="48">
        <v>17</v>
      </c>
    </row>
    <row r="121" spans="1:64" ht="15">
      <c r="A121" s="64" t="s">
        <v>253</v>
      </c>
      <c r="B121" s="64" t="s">
        <v>222</v>
      </c>
      <c r="C121" s="65" t="s">
        <v>2334</v>
      </c>
      <c r="D121" s="66">
        <v>3</v>
      </c>
      <c r="E121" s="67" t="s">
        <v>132</v>
      </c>
      <c r="F121" s="68">
        <v>35</v>
      </c>
      <c r="G121" s="65"/>
      <c r="H121" s="69"/>
      <c r="I121" s="70"/>
      <c r="J121" s="70"/>
      <c r="K121" s="34" t="s">
        <v>65</v>
      </c>
      <c r="L121" s="77">
        <v>121</v>
      </c>
      <c r="M121" s="77"/>
      <c r="N121" s="72"/>
      <c r="O121" s="79" t="s">
        <v>348</v>
      </c>
      <c r="P121" s="81">
        <v>43510.667604166665</v>
      </c>
      <c r="Q121" s="79" t="s">
        <v>369</v>
      </c>
      <c r="R121" s="79"/>
      <c r="S121" s="79"/>
      <c r="T121" s="79"/>
      <c r="U121" s="79"/>
      <c r="V121" s="83" t="s">
        <v>501</v>
      </c>
      <c r="W121" s="81">
        <v>43510.667604166665</v>
      </c>
      <c r="X121" s="83" t="s">
        <v>601</v>
      </c>
      <c r="Y121" s="79"/>
      <c r="Z121" s="79"/>
      <c r="AA121" s="85" t="s">
        <v>713</v>
      </c>
      <c r="AB121" s="79"/>
      <c r="AC121" s="79" t="b">
        <v>0</v>
      </c>
      <c r="AD121" s="79">
        <v>0</v>
      </c>
      <c r="AE121" s="85" t="s">
        <v>780</v>
      </c>
      <c r="AF121" s="79" t="b">
        <v>0</v>
      </c>
      <c r="AG121" s="79" t="s">
        <v>787</v>
      </c>
      <c r="AH121" s="79"/>
      <c r="AI121" s="85" t="s">
        <v>780</v>
      </c>
      <c r="AJ121" s="79" t="b">
        <v>0</v>
      </c>
      <c r="AK121" s="79">
        <v>17</v>
      </c>
      <c r="AL121" s="85" t="s">
        <v>711</v>
      </c>
      <c r="AM121" s="79" t="s">
        <v>795</v>
      </c>
      <c r="AN121" s="79" t="b">
        <v>0</v>
      </c>
      <c r="AO121" s="85" t="s">
        <v>711</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253</v>
      </c>
      <c r="B122" s="64" t="s">
        <v>252</v>
      </c>
      <c r="C122" s="65" t="s">
        <v>2334</v>
      </c>
      <c r="D122" s="66">
        <v>3</v>
      </c>
      <c r="E122" s="67" t="s">
        <v>132</v>
      </c>
      <c r="F122" s="68">
        <v>35</v>
      </c>
      <c r="G122" s="65"/>
      <c r="H122" s="69"/>
      <c r="I122" s="70"/>
      <c r="J122" s="70"/>
      <c r="K122" s="34" t="s">
        <v>65</v>
      </c>
      <c r="L122" s="77">
        <v>122</v>
      </c>
      <c r="M122" s="77"/>
      <c r="N122" s="72"/>
      <c r="O122" s="79" t="s">
        <v>348</v>
      </c>
      <c r="P122" s="81">
        <v>43510.667604166665</v>
      </c>
      <c r="Q122" s="79" t="s">
        <v>369</v>
      </c>
      <c r="R122" s="79"/>
      <c r="S122" s="79"/>
      <c r="T122" s="79"/>
      <c r="U122" s="79"/>
      <c r="V122" s="83" t="s">
        <v>501</v>
      </c>
      <c r="W122" s="81">
        <v>43510.667604166665</v>
      </c>
      <c r="X122" s="83" t="s">
        <v>601</v>
      </c>
      <c r="Y122" s="79"/>
      <c r="Z122" s="79"/>
      <c r="AA122" s="85" t="s">
        <v>713</v>
      </c>
      <c r="AB122" s="79"/>
      <c r="AC122" s="79" t="b">
        <v>0</v>
      </c>
      <c r="AD122" s="79">
        <v>0</v>
      </c>
      <c r="AE122" s="85" t="s">
        <v>780</v>
      </c>
      <c r="AF122" s="79" t="b">
        <v>0</v>
      </c>
      <c r="AG122" s="79" t="s">
        <v>787</v>
      </c>
      <c r="AH122" s="79"/>
      <c r="AI122" s="85" t="s">
        <v>780</v>
      </c>
      <c r="AJ122" s="79" t="b">
        <v>0</v>
      </c>
      <c r="AK122" s="79">
        <v>17</v>
      </c>
      <c r="AL122" s="85" t="s">
        <v>711</v>
      </c>
      <c r="AM122" s="79" t="s">
        <v>795</v>
      </c>
      <c r="AN122" s="79" t="b">
        <v>0</v>
      </c>
      <c r="AO122" s="85" t="s">
        <v>711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2</v>
      </c>
      <c r="BE122" s="49">
        <v>9.523809523809524</v>
      </c>
      <c r="BF122" s="48">
        <v>0</v>
      </c>
      <c r="BG122" s="49">
        <v>0</v>
      </c>
      <c r="BH122" s="48">
        <v>0</v>
      </c>
      <c r="BI122" s="49">
        <v>0</v>
      </c>
      <c r="BJ122" s="48">
        <v>19</v>
      </c>
      <c r="BK122" s="49">
        <v>90.47619047619048</v>
      </c>
      <c r="BL122" s="48">
        <v>21</v>
      </c>
    </row>
    <row r="123" spans="1:64" ht="15">
      <c r="A123" s="64" t="s">
        <v>254</v>
      </c>
      <c r="B123" s="64" t="s">
        <v>222</v>
      </c>
      <c r="C123" s="65" t="s">
        <v>2334</v>
      </c>
      <c r="D123" s="66">
        <v>3</v>
      </c>
      <c r="E123" s="67" t="s">
        <v>132</v>
      </c>
      <c r="F123" s="68">
        <v>35</v>
      </c>
      <c r="G123" s="65"/>
      <c r="H123" s="69"/>
      <c r="I123" s="70"/>
      <c r="J123" s="70"/>
      <c r="K123" s="34" t="s">
        <v>65</v>
      </c>
      <c r="L123" s="77">
        <v>123</v>
      </c>
      <c r="M123" s="77"/>
      <c r="N123" s="72"/>
      <c r="O123" s="79" t="s">
        <v>348</v>
      </c>
      <c r="P123" s="81">
        <v>43510.67501157407</v>
      </c>
      <c r="Q123" s="79" t="s">
        <v>369</v>
      </c>
      <c r="R123" s="79"/>
      <c r="S123" s="79"/>
      <c r="T123" s="79"/>
      <c r="U123" s="79"/>
      <c r="V123" s="83" t="s">
        <v>502</v>
      </c>
      <c r="W123" s="81">
        <v>43510.67501157407</v>
      </c>
      <c r="X123" s="83" t="s">
        <v>602</v>
      </c>
      <c r="Y123" s="79"/>
      <c r="Z123" s="79"/>
      <c r="AA123" s="85" t="s">
        <v>714</v>
      </c>
      <c r="AB123" s="79"/>
      <c r="AC123" s="79" t="b">
        <v>0</v>
      </c>
      <c r="AD123" s="79">
        <v>0</v>
      </c>
      <c r="AE123" s="85" t="s">
        <v>780</v>
      </c>
      <c r="AF123" s="79" t="b">
        <v>0</v>
      </c>
      <c r="AG123" s="79" t="s">
        <v>787</v>
      </c>
      <c r="AH123" s="79"/>
      <c r="AI123" s="85" t="s">
        <v>780</v>
      </c>
      <c r="AJ123" s="79" t="b">
        <v>0</v>
      </c>
      <c r="AK123" s="79">
        <v>0</v>
      </c>
      <c r="AL123" s="85" t="s">
        <v>711</v>
      </c>
      <c r="AM123" s="79" t="s">
        <v>790</v>
      </c>
      <c r="AN123" s="79" t="b">
        <v>0</v>
      </c>
      <c r="AO123" s="85" t="s">
        <v>711</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254</v>
      </c>
      <c r="B124" s="64" t="s">
        <v>252</v>
      </c>
      <c r="C124" s="65" t="s">
        <v>2334</v>
      </c>
      <c r="D124" s="66">
        <v>3</v>
      </c>
      <c r="E124" s="67" t="s">
        <v>132</v>
      </c>
      <c r="F124" s="68">
        <v>35</v>
      </c>
      <c r="G124" s="65"/>
      <c r="H124" s="69"/>
      <c r="I124" s="70"/>
      <c r="J124" s="70"/>
      <c r="K124" s="34" t="s">
        <v>65</v>
      </c>
      <c r="L124" s="77">
        <v>124</v>
      </c>
      <c r="M124" s="77"/>
      <c r="N124" s="72"/>
      <c r="O124" s="79" t="s">
        <v>348</v>
      </c>
      <c r="P124" s="81">
        <v>43510.67501157407</v>
      </c>
      <c r="Q124" s="79" t="s">
        <v>369</v>
      </c>
      <c r="R124" s="79"/>
      <c r="S124" s="79"/>
      <c r="T124" s="79"/>
      <c r="U124" s="79"/>
      <c r="V124" s="83" t="s">
        <v>502</v>
      </c>
      <c r="W124" s="81">
        <v>43510.67501157407</v>
      </c>
      <c r="X124" s="83" t="s">
        <v>602</v>
      </c>
      <c r="Y124" s="79"/>
      <c r="Z124" s="79"/>
      <c r="AA124" s="85" t="s">
        <v>714</v>
      </c>
      <c r="AB124" s="79"/>
      <c r="AC124" s="79" t="b">
        <v>0</v>
      </c>
      <c r="AD124" s="79">
        <v>0</v>
      </c>
      <c r="AE124" s="85" t="s">
        <v>780</v>
      </c>
      <c r="AF124" s="79" t="b">
        <v>0</v>
      </c>
      <c r="AG124" s="79" t="s">
        <v>787</v>
      </c>
      <c r="AH124" s="79"/>
      <c r="AI124" s="85" t="s">
        <v>780</v>
      </c>
      <c r="AJ124" s="79" t="b">
        <v>0</v>
      </c>
      <c r="AK124" s="79">
        <v>0</v>
      </c>
      <c r="AL124" s="85" t="s">
        <v>711</v>
      </c>
      <c r="AM124" s="79" t="s">
        <v>790</v>
      </c>
      <c r="AN124" s="79" t="b">
        <v>0</v>
      </c>
      <c r="AO124" s="85" t="s">
        <v>711</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2</v>
      </c>
      <c r="BE124" s="49">
        <v>9.523809523809524</v>
      </c>
      <c r="BF124" s="48">
        <v>0</v>
      </c>
      <c r="BG124" s="49">
        <v>0</v>
      </c>
      <c r="BH124" s="48">
        <v>0</v>
      </c>
      <c r="BI124" s="49">
        <v>0</v>
      </c>
      <c r="BJ124" s="48">
        <v>19</v>
      </c>
      <c r="BK124" s="49">
        <v>90.47619047619048</v>
      </c>
      <c r="BL124" s="48">
        <v>21</v>
      </c>
    </row>
    <row r="125" spans="1:64" ht="15">
      <c r="A125" s="64" t="s">
        <v>255</v>
      </c>
      <c r="B125" s="64" t="s">
        <v>307</v>
      </c>
      <c r="C125" s="65" t="s">
        <v>2334</v>
      </c>
      <c r="D125" s="66">
        <v>3</v>
      </c>
      <c r="E125" s="67" t="s">
        <v>132</v>
      </c>
      <c r="F125" s="68">
        <v>35</v>
      </c>
      <c r="G125" s="65"/>
      <c r="H125" s="69"/>
      <c r="I125" s="70"/>
      <c r="J125" s="70"/>
      <c r="K125" s="34" t="s">
        <v>65</v>
      </c>
      <c r="L125" s="77">
        <v>125</v>
      </c>
      <c r="M125" s="77"/>
      <c r="N125" s="72"/>
      <c r="O125" s="79" t="s">
        <v>348</v>
      </c>
      <c r="P125" s="81">
        <v>43510.7078587963</v>
      </c>
      <c r="Q125" s="79" t="s">
        <v>377</v>
      </c>
      <c r="R125" s="79"/>
      <c r="S125" s="79"/>
      <c r="T125" s="79"/>
      <c r="U125" s="79"/>
      <c r="V125" s="83" t="s">
        <v>503</v>
      </c>
      <c r="W125" s="81">
        <v>43510.7078587963</v>
      </c>
      <c r="X125" s="83" t="s">
        <v>603</v>
      </c>
      <c r="Y125" s="79"/>
      <c r="Z125" s="79"/>
      <c r="AA125" s="85" t="s">
        <v>715</v>
      </c>
      <c r="AB125" s="79"/>
      <c r="AC125" s="79" t="b">
        <v>0</v>
      </c>
      <c r="AD125" s="79">
        <v>0</v>
      </c>
      <c r="AE125" s="85" t="s">
        <v>780</v>
      </c>
      <c r="AF125" s="79" t="b">
        <v>0</v>
      </c>
      <c r="AG125" s="79" t="s">
        <v>787</v>
      </c>
      <c r="AH125" s="79"/>
      <c r="AI125" s="85" t="s">
        <v>780</v>
      </c>
      <c r="AJ125" s="79" t="b">
        <v>0</v>
      </c>
      <c r="AK125" s="79">
        <v>1</v>
      </c>
      <c r="AL125" s="85" t="s">
        <v>717</v>
      </c>
      <c r="AM125" s="79" t="s">
        <v>793</v>
      </c>
      <c r="AN125" s="79" t="b">
        <v>0</v>
      </c>
      <c r="AO125" s="85" t="s">
        <v>717</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4</v>
      </c>
      <c r="BC125" s="78" t="str">
        <f>REPLACE(INDEX(GroupVertices[Group],MATCH(Edges[[#This Row],[Vertex 2]],GroupVertices[Vertex],0)),1,1,"")</f>
        <v>4</v>
      </c>
      <c r="BD125" s="48"/>
      <c r="BE125" s="49"/>
      <c r="BF125" s="48"/>
      <c r="BG125" s="49"/>
      <c r="BH125" s="48"/>
      <c r="BI125" s="49"/>
      <c r="BJ125" s="48"/>
      <c r="BK125" s="49"/>
      <c r="BL125" s="48"/>
    </row>
    <row r="126" spans="1:64" ht="15">
      <c r="A126" s="64" t="s">
        <v>256</v>
      </c>
      <c r="B126" s="64" t="s">
        <v>222</v>
      </c>
      <c r="C126" s="65" t="s">
        <v>2334</v>
      </c>
      <c r="D126" s="66">
        <v>3</v>
      </c>
      <c r="E126" s="67" t="s">
        <v>132</v>
      </c>
      <c r="F126" s="68">
        <v>35</v>
      </c>
      <c r="G126" s="65"/>
      <c r="H126" s="69"/>
      <c r="I126" s="70"/>
      <c r="J126" s="70"/>
      <c r="K126" s="34" t="s">
        <v>65</v>
      </c>
      <c r="L126" s="77">
        <v>126</v>
      </c>
      <c r="M126" s="77"/>
      <c r="N126" s="72"/>
      <c r="O126" s="79" t="s">
        <v>348</v>
      </c>
      <c r="P126" s="81">
        <v>43502.93545138889</v>
      </c>
      <c r="Q126" s="79" t="s">
        <v>378</v>
      </c>
      <c r="R126" s="83" t="s">
        <v>416</v>
      </c>
      <c r="S126" s="79" t="s">
        <v>438</v>
      </c>
      <c r="T126" s="79"/>
      <c r="U126" s="83" t="s">
        <v>460</v>
      </c>
      <c r="V126" s="83" t="s">
        <v>460</v>
      </c>
      <c r="W126" s="81">
        <v>43502.93545138889</v>
      </c>
      <c r="X126" s="83" t="s">
        <v>604</v>
      </c>
      <c r="Y126" s="79"/>
      <c r="Z126" s="79"/>
      <c r="AA126" s="85" t="s">
        <v>716</v>
      </c>
      <c r="AB126" s="79"/>
      <c r="AC126" s="79" t="b">
        <v>0</v>
      </c>
      <c r="AD126" s="79">
        <v>2</v>
      </c>
      <c r="AE126" s="85" t="s">
        <v>780</v>
      </c>
      <c r="AF126" s="79" t="b">
        <v>0</v>
      </c>
      <c r="AG126" s="79" t="s">
        <v>787</v>
      </c>
      <c r="AH126" s="79"/>
      <c r="AI126" s="85" t="s">
        <v>780</v>
      </c>
      <c r="AJ126" s="79" t="b">
        <v>0</v>
      </c>
      <c r="AK126" s="79">
        <v>0</v>
      </c>
      <c r="AL126" s="85" t="s">
        <v>780</v>
      </c>
      <c r="AM126" s="79" t="s">
        <v>799</v>
      </c>
      <c r="AN126" s="79" t="b">
        <v>0</v>
      </c>
      <c r="AO126" s="85" t="s">
        <v>716</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4</v>
      </c>
      <c r="BC126" s="78" t="str">
        <f>REPLACE(INDEX(GroupVertices[Group],MATCH(Edges[[#This Row],[Vertex 2]],GroupVertices[Vertex],0)),1,1,"")</f>
        <v>1</v>
      </c>
      <c r="BD126" s="48">
        <v>0</v>
      </c>
      <c r="BE126" s="49">
        <v>0</v>
      </c>
      <c r="BF126" s="48">
        <v>1</v>
      </c>
      <c r="BG126" s="49">
        <v>9.090909090909092</v>
      </c>
      <c r="BH126" s="48">
        <v>0</v>
      </c>
      <c r="BI126" s="49">
        <v>0</v>
      </c>
      <c r="BJ126" s="48">
        <v>10</v>
      </c>
      <c r="BK126" s="49">
        <v>90.9090909090909</v>
      </c>
      <c r="BL126" s="48">
        <v>11</v>
      </c>
    </row>
    <row r="127" spans="1:64" ht="15">
      <c r="A127" s="64" t="s">
        <v>256</v>
      </c>
      <c r="B127" s="64" t="s">
        <v>256</v>
      </c>
      <c r="C127" s="65" t="s">
        <v>2334</v>
      </c>
      <c r="D127" s="66">
        <v>3</v>
      </c>
      <c r="E127" s="67" t="s">
        <v>132</v>
      </c>
      <c r="F127" s="68">
        <v>35</v>
      </c>
      <c r="G127" s="65"/>
      <c r="H127" s="69"/>
      <c r="I127" s="70"/>
      <c r="J127" s="70"/>
      <c r="K127" s="34" t="s">
        <v>65</v>
      </c>
      <c r="L127" s="77">
        <v>127</v>
      </c>
      <c r="M127" s="77"/>
      <c r="N127" s="72"/>
      <c r="O127" s="79" t="s">
        <v>176</v>
      </c>
      <c r="P127" s="81">
        <v>43510.67303240741</v>
      </c>
      <c r="Q127" s="79" t="s">
        <v>379</v>
      </c>
      <c r="R127" s="83" t="s">
        <v>417</v>
      </c>
      <c r="S127" s="79" t="s">
        <v>435</v>
      </c>
      <c r="T127" s="79"/>
      <c r="U127" s="79"/>
      <c r="V127" s="83" t="s">
        <v>504</v>
      </c>
      <c r="W127" s="81">
        <v>43510.67303240741</v>
      </c>
      <c r="X127" s="83" t="s">
        <v>605</v>
      </c>
      <c r="Y127" s="79"/>
      <c r="Z127" s="79"/>
      <c r="AA127" s="85" t="s">
        <v>717</v>
      </c>
      <c r="AB127" s="79"/>
      <c r="AC127" s="79" t="b">
        <v>0</v>
      </c>
      <c r="AD127" s="79">
        <v>0</v>
      </c>
      <c r="AE127" s="85" t="s">
        <v>780</v>
      </c>
      <c r="AF127" s="79" t="b">
        <v>0</v>
      </c>
      <c r="AG127" s="79" t="s">
        <v>787</v>
      </c>
      <c r="AH127" s="79"/>
      <c r="AI127" s="85" t="s">
        <v>780</v>
      </c>
      <c r="AJ127" s="79" t="b">
        <v>0</v>
      </c>
      <c r="AK127" s="79">
        <v>0</v>
      </c>
      <c r="AL127" s="85" t="s">
        <v>780</v>
      </c>
      <c r="AM127" s="79" t="s">
        <v>799</v>
      </c>
      <c r="AN127" s="79" t="b">
        <v>1</v>
      </c>
      <c r="AO127" s="85" t="s">
        <v>717</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4</v>
      </c>
      <c r="BC127" s="78" t="str">
        <f>REPLACE(INDEX(GroupVertices[Group],MATCH(Edges[[#This Row],[Vertex 2]],GroupVertices[Vertex],0)),1,1,"")</f>
        <v>4</v>
      </c>
      <c r="BD127" s="48">
        <v>0</v>
      </c>
      <c r="BE127" s="49">
        <v>0</v>
      </c>
      <c r="BF127" s="48">
        <v>0</v>
      </c>
      <c r="BG127" s="49">
        <v>0</v>
      </c>
      <c r="BH127" s="48">
        <v>0</v>
      </c>
      <c r="BI127" s="49">
        <v>0</v>
      </c>
      <c r="BJ127" s="48">
        <v>20</v>
      </c>
      <c r="BK127" s="49">
        <v>100</v>
      </c>
      <c r="BL127" s="48">
        <v>20</v>
      </c>
    </row>
    <row r="128" spans="1:64" ht="15">
      <c r="A128" s="64" t="s">
        <v>255</v>
      </c>
      <c r="B128" s="64" t="s">
        <v>256</v>
      </c>
      <c r="C128" s="65" t="s">
        <v>2334</v>
      </c>
      <c r="D128" s="66">
        <v>3</v>
      </c>
      <c r="E128" s="67" t="s">
        <v>132</v>
      </c>
      <c r="F128" s="68">
        <v>35</v>
      </c>
      <c r="G128" s="65"/>
      <c r="H128" s="69"/>
      <c r="I128" s="70"/>
      <c r="J128" s="70"/>
      <c r="K128" s="34" t="s">
        <v>65</v>
      </c>
      <c r="L128" s="77">
        <v>128</v>
      </c>
      <c r="M128" s="77"/>
      <c r="N128" s="72"/>
      <c r="O128" s="79" t="s">
        <v>348</v>
      </c>
      <c r="P128" s="81">
        <v>43510.7078587963</v>
      </c>
      <c r="Q128" s="79" t="s">
        <v>377</v>
      </c>
      <c r="R128" s="79"/>
      <c r="S128" s="79"/>
      <c r="T128" s="79"/>
      <c r="U128" s="79"/>
      <c r="V128" s="83" t="s">
        <v>503</v>
      </c>
      <c r="W128" s="81">
        <v>43510.7078587963</v>
      </c>
      <c r="X128" s="83" t="s">
        <v>603</v>
      </c>
      <c r="Y128" s="79"/>
      <c r="Z128" s="79"/>
      <c r="AA128" s="85" t="s">
        <v>715</v>
      </c>
      <c r="AB128" s="79"/>
      <c r="AC128" s="79" t="b">
        <v>0</v>
      </c>
      <c r="AD128" s="79">
        <v>0</v>
      </c>
      <c r="AE128" s="85" t="s">
        <v>780</v>
      </c>
      <c r="AF128" s="79" t="b">
        <v>0</v>
      </c>
      <c r="AG128" s="79" t="s">
        <v>787</v>
      </c>
      <c r="AH128" s="79"/>
      <c r="AI128" s="85" t="s">
        <v>780</v>
      </c>
      <c r="AJ128" s="79" t="b">
        <v>0</v>
      </c>
      <c r="AK128" s="79">
        <v>1</v>
      </c>
      <c r="AL128" s="85" t="s">
        <v>717</v>
      </c>
      <c r="AM128" s="79" t="s">
        <v>793</v>
      </c>
      <c r="AN128" s="79" t="b">
        <v>0</v>
      </c>
      <c r="AO128" s="85" t="s">
        <v>717</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4</v>
      </c>
      <c r="BC128" s="78" t="str">
        <f>REPLACE(INDEX(GroupVertices[Group],MATCH(Edges[[#This Row],[Vertex 2]],GroupVertices[Vertex],0)),1,1,"")</f>
        <v>4</v>
      </c>
      <c r="BD128" s="48">
        <v>0</v>
      </c>
      <c r="BE128" s="49">
        <v>0</v>
      </c>
      <c r="BF128" s="48">
        <v>0</v>
      </c>
      <c r="BG128" s="49">
        <v>0</v>
      </c>
      <c r="BH128" s="48">
        <v>0</v>
      </c>
      <c r="BI128" s="49">
        <v>0</v>
      </c>
      <c r="BJ128" s="48">
        <v>25</v>
      </c>
      <c r="BK128" s="49">
        <v>100</v>
      </c>
      <c r="BL128" s="48">
        <v>25</v>
      </c>
    </row>
    <row r="129" spans="1:64" ht="15">
      <c r="A129" s="64" t="s">
        <v>257</v>
      </c>
      <c r="B129" s="64" t="s">
        <v>299</v>
      </c>
      <c r="C129" s="65" t="s">
        <v>2334</v>
      </c>
      <c r="D129" s="66">
        <v>3</v>
      </c>
      <c r="E129" s="67" t="s">
        <v>132</v>
      </c>
      <c r="F129" s="68">
        <v>35</v>
      </c>
      <c r="G129" s="65"/>
      <c r="H129" s="69"/>
      <c r="I129" s="70"/>
      <c r="J129" s="70"/>
      <c r="K129" s="34" t="s">
        <v>65</v>
      </c>
      <c r="L129" s="77">
        <v>129</v>
      </c>
      <c r="M129" s="77"/>
      <c r="N129" s="72"/>
      <c r="O129" s="79" t="s">
        <v>348</v>
      </c>
      <c r="P129" s="81">
        <v>43510.72079861111</v>
      </c>
      <c r="Q129" s="79" t="s">
        <v>363</v>
      </c>
      <c r="R129" s="79"/>
      <c r="S129" s="79"/>
      <c r="T129" s="79"/>
      <c r="U129" s="79"/>
      <c r="V129" s="83" t="s">
        <v>505</v>
      </c>
      <c r="W129" s="81">
        <v>43510.72079861111</v>
      </c>
      <c r="X129" s="83" t="s">
        <v>606</v>
      </c>
      <c r="Y129" s="79"/>
      <c r="Z129" s="79"/>
      <c r="AA129" s="85" t="s">
        <v>718</v>
      </c>
      <c r="AB129" s="79"/>
      <c r="AC129" s="79" t="b">
        <v>0</v>
      </c>
      <c r="AD129" s="79">
        <v>0</v>
      </c>
      <c r="AE129" s="85" t="s">
        <v>780</v>
      </c>
      <c r="AF129" s="79" t="b">
        <v>0</v>
      </c>
      <c r="AG129" s="79" t="s">
        <v>787</v>
      </c>
      <c r="AH129" s="79"/>
      <c r="AI129" s="85" t="s">
        <v>780</v>
      </c>
      <c r="AJ129" s="79" t="b">
        <v>0</v>
      </c>
      <c r="AK129" s="79">
        <v>5</v>
      </c>
      <c r="AL129" s="85" t="s">
        <v>767</v>
      </c>
      <c r="AM129" s="79" t="s">
        <v>789</v>
      </c>
      <c r="AN129" s="79" t="b">
        <v>0</v>
      </c>
      <c r="AO129" s="85" t="s">
        <v>767</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7</v>
      </c>
      <c r="BC129" s="78" t="str">
        <f>REPLACE(INDEX(GroupVertices[Group],MATCH(Edges[[#This Row],[Vertex 2]],GroupVertices[Vertex],0)),1,1,"")</f>
        <v>7</v>
      </c>
      <c r="BD129" s="48"/>
      <c r="BE129" s="49"/>
      <c r="BF129" s="48"/>
      <c r="BG129" s="49"/>
      <c r="BH129" s="48"/>
      <c r="BI129" s="49"/>
      <c r="BJ129" s="48"/>
      <c r="BK129" s="49"/>
      <c r="BL129" s="48"/>
    </row>
    <row r="130" spans="1:64" ht="15">
      <c r="A130" s="64" t="s">
        <v>257</v>
      </c>
      <c r="B130" s="64" t="s">
        <v>298</v>
      </c>
      <c r="C130" s="65" t="s">
        <v>2334</v>
      </c>
      <c r="D130" s="66">
        <v>3</v>
      </c>
      <c r="E130" s="67" t="s">
        <v>132</v>
      </c>
      <c r="F130" s="68">
        <v>35</v>
      </c>
      <c r="G130" s="65"/>
      <c r="H130" s="69"/>
      <c r="I130" s="70"/>
      <c r="J130" s="70"/>
      <c r="K130" s="34" t="s">
        <v>65</v>
      </c>
      <c r="L130" s="77">
        <v>130</v>
      </c>
      <c r="M130" s="77"/>
      <c r="N130" s="72"/>
      <c r="O130" s="79" t="s">
        <v>348</v>
      </c>
      <c r="P130" s="81">
        <v>43510.72079861111</v>
      </c>
      <c r="Q130" s="79" t="s">
        <v>363</v>
      </c>
      <c r="R130" s="79"/>
      <c r="S130" s="79"/>
      <c r="T130" s="79"/>
      <c r="U130" s="79"/>
      <c r="V130" s="83" t="s">
        <v>505</v>
      </c>
      <c r="W130" s="81">
        <v>43510.72079861111</v>
      </c>
      <c r="X130" s="83" t="s">
        <v>606</v>
      </c>
      <c r="Y130" s="79"/>
      <c r="Z130" s="79"/>
      <c r="AA130" s="85" t="s">
        <v>718</v>
      </c>
      <c r="AB130" s="79"/>
      <c r="AC130" s="79" t="b">
        <v>0</v>
      </c>
      <c r="AD130" s="79">
        <v>0</v>
      </c>
      <c r="AE130" s="85" t="s">
        <v>780</v>
      </c>
      <c r="AF130" s="79" t="b">
        <v>0</v>
      </c>
      <c r="AG130" s="79" t="s">
        <v>787</v>
      </c>
      <c r="AH130" s="79"/>
      <c r="AI130" s="85" t="s">
        <v>780</v>
      </c>
      <c r="AJ130" s="79" t="b">
        <v>0</v>
      </c>
      <c r="AK130" s="79">
        <v>5</v>
      </c>
      <c r="AL130" s="85" t="s">
        <v>767</v>
      </c>
      <c r="AM130" s="79" t="s">
        <v>789</v>
      </c>
      <c r="AN130" s="79" t="b">
        <v>0</v>
      </c>
      <c r="AO130" s="85" t="s">
        <v>767</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7</v>
      </c>
      <c r="BC130" s="78" t="str">
        <f>REPLACE(INDEX(GroupVertices[Group],MATCH(Edges[[#This Row],[Vertex 2]],GroupVertices[Vertex],0)),1,1,"")</f>
        <v>7</v>
      </c>
      <c r="BD130" s="48">
        <v>1</v>
      </c>
      <c r="BE130" s="49">
        <v>4.761904761904762</v>
      </c>
      <c r="BF130" s="48">
        <v>2</v>
      </c>
      <c r="BG130" s="49">
        <v>9.523809523809524</v>
      </c>
      <c r="BH130" s="48">
        <v>0</v>
      </c>
      <c r="BI130" s="49">
        <v>0</v>
      </c>
      <c r="BJ130" s="48">
        <v>18</v>
      </c>
      <c r="BK130" s="49">
        <v>85.71428571428571</v>
      </c>
      <c r="BL130" s="48">
        <v>21</v>
      </c>
    </row>
    <row r="131" spans="1:64" ht="15">
      <c r="A131" s="64" t="s">
        <v>258</v>
      </c>
      <c r="B131" s="64" t="s">
        <v>299</v>
      </c>
      <c r="C131" s="65" t="s">
        <v>2334</v>
      </c>
      <c r="D131" s="66">
        <v>3</v>
      </c>
      <c r="E131" s="67" t="s">
        <v>132</v>
      </c>
      <c r="F131" s="68">
        <v>35</v>
      </c>
      <c r="G131" s="65"/>
      <c r="H131" s="69"/>
      <c r="I131" s="70"/>
      <c r="J131" s="70"/>
      <c r="K131" s="34" t="s">
        <v>65</v>
      </c>
      <c r="L131" s="77">
        <v>131</v>
      </c>
      <c r="M131" s="77"/>
      <c r="N131" s="72"/>
      <c r="O131" s="79" t="s">
        <v>348</v>
      </c>
      <c r="P131" s="81">
        <v>43510.73025462963</v>
      </c>
      <c r="Q131" s="79" t="s">
        <v>363</v>
      </c>
      <c r="R131" s="79"/>
      <c r="S131" s="79"/>
      <c r="T131" s="79"/>
      <c r="U131" s="79"/>
      <c r="V131" s="83" t="s">
        <v>506</v>
      </c>
      <c r="W131" s="81">
        <v>43510.73025462963</v>
      </c>
      <c r="X131" s="83" t="s">
        <v>607</v>
      </c>
      <c r="Y131" s="79"/>
      <c r="Z131" s="79"/>
      <c r="AA131" s="85" t="s">
        <v>719</v>
      </c>
      <c r="AB131" s="79"/>
      <c r="AC131" s="79" t="b">
        <v>0</v>
      </c>
      <c r="AD131" s="79">
        <v>0</v>
      </c>
      <c r="AE131" s="85" t="s">
        <v>780</v>
      </c>
      <c r="AF131" s="79" t="b">
        <v>0</v>
      </c>
      <c r="AG131" s="79" t="s">
        <v>787</v>
      </c>
      <c r="AH131" s="79"/>
      <c r="AI131" s="85" t="s">
        <v>780</v>
      </c>
      <c r="AJ131" s="79" t="b">
        <v>0</v>
      </c>
      <c r="AK131" s="79">
        <v>5</v>
      </c>
      <c r="AL131" s="85" t="s">
        <v>767</v>
      </c>
      <c r="AM131" s="79" t="s">
        <v>789</v>
      </c>
      <c r="AN131" s="79" t="b">
        <v>0</v>
      </c>
      <c r="AO131" s="85" t="s">
        <v>767</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7</v>
      </c>
      <c r="BC131" s="78" t="str">
        <f>REPLACE(INDEX(GroupVertices[Group],MATCH(Edges[[#This Row],[Vertex 2]],GroupVertices[Vertex],0)),1,1,"")</f>
        <v>7</v>
      </c>
      <c r="BD131" s="48"/>
      <c r="BE131" s="49"/>
      <c r="BF131" s="48"/>
      <c r="BG131" s="49"/>
      <c r="BH131" s="48"/>
      <c r="BI131" s="49"/>
      <c r="BJ131" s="48"/>
      <c r="BK131" s="49"/>
      <c r="BL131" s="48"/>
    </row>
    <row r="132" spans="1:64" ht="15">
      <c r="A132" s="64" t="s">
        <v>258</v>
      </c>
      <c r="B132" s="64" t="s">
        <v>298</v>
      </c>
      <c r="C132" s="65" t="s">
        <v>2334</v>
      </c>
      <c r="D132" s="66">
        <v>3</v>
      </c>
      <c r="E132" s="67" t="s">
        <v>132</v>
      </c>
      <c r="F132" s="68">
        <v>35</v>
      </c>
      <c r="G132" s="65"/>
      <c r="H132" s="69"/>
      <c r="I132" s="70"/>
      <c r="J132" s="70"/>
      <c r="K132" s="34" t="s">
        <v>65</v>
      </c>
      <c r="L132" s="77">
        <v>132</v>
      </c>
      <c r="M132" s="77"/>
      <c r="N132" s="72"/>
      <c r="O132" s="79" t="s">
        <v>348</v>
      </c>
      <c r="P132" s="81">
        <v>43510.73025462963</v>
      </c>
      <c r="Q132" s="79" t="s">
        <v>363</v>
      </c>
      <c r="R132" s="79"/>
      <c r="S132" s="79"/>
      <c r="T132" s="79"/>
      <c r="U132" s="79"/>
      <c r="V132" s="83" t="s">
        <v>506</v>
      </c>
      <c r="W132" s="81">
        <v>43510.73025462963</v>
      </c>
      <c r="X132" s="83" t="s">
        <v>607</v>
      </c>
      <c r="Y132" s="79"/>
      <c r="Z132" s="79"/>
      <c r="AA132" s="85" t="s">
        <v>719</v>
      </c>
      <c r="AB132" s="79"/>
      <c r="AC132" s="79" t="b">
        <v>0</v>
      </c>
      <c r="AD132" s="79">
        <v>0</v>
      </c>
      <c r="AE132" s="85" t="s">
        <v>780</v>
      </c>
      <c r="AF132" s="79" t="b">
        <v>0</v>
      </c>
      <c r="AG132" s="79" t="s">
        <v>787</v>
      </c>
      <c r="AH132" s="79"/>
      <c r="AI132" s="85" t="s">
        <v>780</v>
      </c>
      <c r="AJ132" s="79" t="b">
        <v>0</v>
      </c>
      <c r="AK132" s="79">
        <v>5</v>
      </c>
      <c r="AL132" s="85" t="s">
        <v>767</v>
      </c>
      <c r="AM132" s="79" t="s">
        <v>789</v>
      </c>
      <c r="AN132" s="79" t="b">
        <v>0</v>
      </c>
      <c r="AO132" s="85" t="s">
        <v>767</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7</v>
      </c>
      <c r="BC132" s="78" t="str">
        <f>REPLACE(INDEX(GroupVertices[Group],MATCH(Edges[[#This Row],[Vertex 2]],GroupVertices[Vertex],0)),1,1,"")</f>
        <v>7</v>
      </c>
      <c r="BD132" s="48">
        <v>1</v>
      </c>
      <c r="BE132" s="49">
        <v>4.761904761904762</v>
      </c>
      <c r="BF132" s="48">
        <v>2</v>
      </c>
      <c r="BG132" s="49">
        <v>9.523809523809524</v>
      </c>
      <c r="BH132" s="48">
        <v>0</v>
      </c>
      <c r="BI132" s="49">
        <v>0</v>
      </c>
      <c r="BJ132" s="48">
        <v>18</v>
      </c>
      <c r="BK132" s="49">
        <v>85.71428571428571</v>
      </c>
      <c r="BL132" s="48">
        <v>21</v>
      </c>
    </row>
    <row r="133" spans="1:64" ht="15">
      <c r="A133" s="64" t="s">
        <v>259</v>
      </c>
      <c r="B133" s="64" t="s">
        <v>222</v>
      </c>
      <c r="C133" s="65" t="s">
        <v>2334</v>
      </c>
      <c r="D133" s="66">
        <v>3</v>
      </c>
      <c r="E133" s="67" t="s">
        <v>132</v>
      </c>
      <c r="F133" s="68">
        <v>35</v>
      </c>
      <c r="G133" s="65"/>
      <c r="H133" s="69"/>
      <c r="I133" s="70"/>
      <c r="J133" s="70"/>
      <c r="K133" s="34" t="s">
        <v>65</v>
      </c>
      <c r="L133" s="77">
        <v>133</v>
      </c>
      <c r="M133" s="77"/>
      <c r="N133" s="72"/>
      <c r="O133" s="79" t="s">
        <v>348</v>
      </c>
      <c r="P133" s="81">
        <v>43510.74329861111</v>
      </c>
      <c r="Q133" s="79" t="s">
        <v>369</v>
      </c>
      <c r="R133" s="79"/>
      <c r="S133" s="79"/>
      <c r="T133" s="79"/>
      <c r="U133" s="79"/>
      <c r="V133" s="83" t="s">
        <v>507</v>
      </c>
      <c r="W133" s="81">
        <v>43510.74329861111</v>
      </c>
      <c r="X133" s="83" t="s">
        <v>608</v>
      </c>
      <c r="Y133" s="79"/>
      <c r="Z133" s="79"/>
      <c r="AA133" s="85" t="s">
        <v>720</v>
      </c>
      <c r="AB133" s="79"/>
      <c r="AC133" s="79" t="b">
        <v>0</v>
      </c>
      <c r="AD133" s="79">
        <v>0</v>
      </c>
      <c r="AE133" s="85" t="s">
        <v>780</v>
      </c>
      <c r="AF133" s="79" t="b">
        <v>0</v>
      </c>
      <c r="AG133" s="79" t="s">
        <v>787</v>
      </c>
      <c r="AH133" s="79"/>
      <c r="AI133" s="85" t="s">
        <v>780</v>
      </c>
      <c r="AJ133" s="79" t="b">
        <v>0</v>
      </c>
      <c r="AK133" s="79">
        <v>0</v>
      </c>
      <c r="AL133" s="85" t="s">
        <v>711</v>
      </c>
      <c r="AM133" s="79" t="s">
        <v>789</v>
      </c>
      <c r="AN133" s="79" t="b">
        <v>0</v>
      </c>
      <c r="AO133" s="85" t="s">
        <v>711</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259</v>
      </c>
      <c r="B134" s="64" t="s">
        <v>252</v>
      </c>
      <c r="C134" s="65" t="s">
        <v>2334</v>
      </c>
      <c r="D134" s="66">
        <v>3</v>
      </c>
      <c r="E134" s="67" t="s">
        <v>132</v>
      </c>
      <c r="F134" s="68">
        <v>35</v>
      </c>
      <c r="G134" s="65"/>
      <c r="H134" s="69"/>
      <c r="I134" s="70"/>
      <c r="J134" s="70"/>
      <c r="K134" s="34" t="s">
        <v>65</v>
      </c>
      <c r="L134" s="77">
        <v>134</v>
      </c>
      <c r="M134" s="77"/>
      <c r="N134" s="72"/>
      <c r="O134" s="79" t="s">
        <v>348</v>
      </c>
      <c r="P134" s="81">
        <v>43510.74329861111</v>
      </c>
      <c r="Q134" s="79" t="s">
        <v>369</v>
      </c>
      <c r="R134" s="79"/>
      <c r="S134" s="79"/>
      <c r="T134" s="79"/>
      <c r="U134" s="79"/>
      <c r="V134" s="83" t="s">
        <v>507</v>
      </c>
      <c r="W134" s="81">
        <v>43510.74329861111</v>
      </c>
      <c r="X134" s="83" t="s">
        <v>608</v>
      </c>
      <c r="Y134" s="79"/>
      <c r="Z134" s="79"/>
      <c r="AA134" s="85" t="s">
        <v>720</v>
      </c>
      <c r="AB134" s="79"/>
      <c r="AC134" s="79" t="b">
        <v>0</v>
      </c>
      <c r="AD134" s="79">
        <v>0</v>
      </c>
      <c r="AE134" s="85" t="s">
        <v>780</v>
      </c>
      <c r="AF134" s="79" t="b">
        <v>0</v>
      </c>
      <c r="AG134" s="79" t="s">
        <v>787</v>
      </c>
      <c r="AH134" s="79"/>
      <c r="AI134" s="85" t="s">
        <v>780</v>
      </c>
      <c r="AJ134" s="79" t="b">
        <v>0</v>
      </c>
      <c r="AK134" s="79">
        <v>0</v>
      </c>
      <c r="AL134" s="85" t="s">
        <v>711</v>
      </c>
      <c r="AM134" s="79" t="s">
        <v>789</v>
      </c>
      <c r="AN134" s="79" t="b">
        <v>0</v>
      </c>
      <c r="AO134" s="85" t="s">
        <v>711</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2</v>
      </c>
      <c r="BE134" s="49">
        <v>9.523809523809524</v>
      </c>
      <c r="BF134" s="48">
        <v>0</v>
      </c>
      <c r="BG134" s="49">
        <v>0</v>
      </c>
      <c r="BH134" s="48">
        <v>0</v>
      </c>
      <c r="BI134" s="49">
        <v>0</v>
      </c>
      <c r="BJ134" s="48">
        <v>19</v>
      </c>
      <c r="BK134" s="49">
        <v>90.47619047619048</v>
      </c>
      <c r="BL134" s="48">
        <v>21</v>
      </c>
    </row>
    <row r="135" spans="1:64" ht="15">
      <c r="A135" s="64" t="s">
        <v>260</v>
      </c>
      <c r="B135" s="64" t="s">
        <v>222</v>
      </c>
      <c r="C135" s="65" t="s">
        <v>2334</v>
      </c>
      <c r="D135" s="66">
        <v>3</v>
      </c>
      <c r="E135" s="67" t="s">
        <v>132</v>
      </c>
      <c r="F135" s="68">
        <v>35</v>
      </c>
      <c r="G135" s="65"/>
      <c r="H135" s="69"/>
      <c r="I135" s="70"/>
      <c r="J135" s="70"/>
      <c r="K135" s="34" t="s">
        <v>65</v>
      </c>
      <c r="L135" s="77">
        <v>135</v>
      </c>
      <c r="M135" s="77"/>
      <c r="N135" s="72"/>
      <c r="O135" s="79" t="s">
        <v>348</v>
      </c>
      <c r="P135" s="81">
        <v>43510.743483796294</v>
      </c>
      <c r="Q135" s="79" t="s">
        <v>369</v>
      </c>
      <c r="R135" s="79"/>
      <c r="S135" s="79"/>
      <c r="T135" s="79"/>
      <c r="U135" s="79"/>
      <c r="V135" s="83" t="s">
        <v>508</v>
      </c>
      <c r="W135" s="81">
        <v>43510.743483796294</v>
      </c>
      <c r="X135" s="83" t="s">
        <v>609</v>
      </c>
      <c r="Y135" s="79"/>
      <c r="Z135" s="79"/>
      <c r="AA135" s="85" t="s">
        <v>721</v>
      </c>
      <c r="AB135" s="79"/>
      <c r="AC135" s="79" t="b">
        <v>0</v>
      </c>
      <c r="AD135" s="79">
        <v>0</v>
      </c>
      <c r="AE135" s="85" t="s">
        <v>780</v>
      </c>
      <c r="AF135" s="79" t="b">
        <v>0</v>
      </c>
      <c r="AG135" s="79" t="s">
        <v>787</v>
      </c>
      <c r="AH135" s="79"/>
      <c r="AI135" s="85" t="s">
        <v>780</v>
      </c>
      <c r="AJ135" s="79" t="b">
        <v>0</v>
      </c>
      <c r="AK135" s="79">
        <v>0</v>
      </c>
      <c r="AL135" s="85" t="s">
        <v>711</v>
      </c>
      <c r="AM135" s="79" t="s">
        <v>789</v>
      </c>
      <c r="AN135" s="79" t="b">
        <v>0</v>
      </c>
      <c r="AO135" s="85" t="s">
        <v>711</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260</v>
      </c>
      <c r="B136" s="64" t="s">
        <v>252</v>
      </c>
      <c r="C136" s="65" t="s">
        <v>2334</v>
      </c>
      <c r="D136" s="66">
        <v>3</v>
      </c>
      <c r="E136" s="67" t="s">
        <v>132</v>
      </c>
      <c r="F136" s="68">
        <v>35</v>
      </c>
      <c r="G136" s="65"/>
      <c r="H136" s="69"/>
      <c r="I136" s="70"/>
      <c r="J136" s="70"/>
      <c r="K136" s="34" t="s">
        <v>65</v>
      </c>
      <c r="L136" s="77">
        <v>136</v>
      </c>
      <c r="M136" s="77"/>
      <c r="N136" s="72"/>
      <c r="O136" s="79" t="s">
        <v>348</v>
      </c>
      <c r="P136" s="81">
        <v>43510.743483796294</v>
      </c>
      <c r="Q136" s="79" t="s">
        <v>369</v>
      </c>
      <c r="R136" s="79"/>
      <c r="S136" s="79"/>
      <c r="T136" s="79"/>
      <c r="U136" s="79"/>
      <c r="V136" s="83" t="s">
        <v>508</v>
      </c>
      <c r="W136" s="81">
        <v>43510.743483796294</v>
      </c>
      <c r="X136" s="83" t="s">
        <v>609</v>
      </c>
      <c r="Y136" s="79"/>
      <c r="Z136" s="79"/>
      <c r="AA136" s="85" t="s">
        <v>721</v>
      </c>
      <c r="AB136" s="79"/>
      <c r="AC136" s="79" t="b">
        <v>0</v>
      </c>
      <c r="AD136" s="79">
        <v>0</v>
      </c>
      <c r="AE136" s="85" t="s">
        <v>780</v>
      </c>
      <c r="AF136" s="79" t="b">
        <v>0</v>
      </c>
      <c r="AG136" s="79" t="s">
        <v>787</v>
      </c>
      <c r="AH136" s="79"/>
      <c r="AI136" s="85" t="s">
        <v>780</v>
      </c>
      <c r="AJ136" s="79" t="b">
        <v>0</v>
      </c>
      <c r="AK136" s="79">
        <v>0</v>
      </c>
      <c r="AL136" s="85" t="s">
        <v>711</v>
      </c>
      <c r="AM136" s="79" t="s">
        <v>789</v>
      </c>
      <c r="AN136" s="79" t="b">
        <v>0</v>
      </c>
      <c r="AO136" s="85" t="s">
        <v>711</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2</v>
      </c>
      <c r="BE136" s="49">
        <v>9.523809523809524</v>
      </c>
      <c r="BF136" s="48">
        <v>0</v>
      </c>
      <c r="BG136" s="49">
        <v>0</v>
      </c>
      <c r="BH136" s="48">
        <v>0</v>
      </c>
      <c r="BI136" s="49">
        <v>0</v>
      </c>
      <c r="BJ136" s="48">
        <v>19</v>
      </c>
      <c r="BK136" s="49">
        <v>90.47619047619048</v>
      </c>
      <c r="BL136" s="48">
        <v>21</v>
      </c>
    </row>
    <row r="137" spans="1:64" ht="15">
      <c r="A137" s="64" t="s">
        <v>261</v>
      </c>
      <c r="B137" s="64" t="s">
        <v>334</v>
      </c>
      <c r="C137" s="65" t="s">
        <v>2334</v>
      </c>
      <c r="D137" s="66">
        <v>3</v>
      </c>
      <c r="E137" s="67" t="s">
        <v>132</v>
      </c>
      <c r="F137" s="68">
        <v>35</v>
      </c>
      <c r="G137" s="65"/>
      <c r="H137" s="69"/>
      <c r="I137" s="70"/>
      <c r="J137" s="70"/>
      <c r="K137" s="34" t="s">
        <v>65</v>
      </c>
      <c r="L137" s="77">
        <v>137</v>
      </c>
      <c r="M137" s="77"/>
      <c r="N137" s="72"/>
      <c r="O137" s="79" t="s">
        <v>348</v>
      </c>
      <c r="P137" s="81">
        <v>43510.76430555555</v>
      </c>
      <c r="Q137" s="79" t="s">
        <v>380</v>
      </c>
      <c r="R137" s="79"/>
      <c r="S137" s="79"/>
      <c r="T137" s="79" t="s">
        <v>449</v>
      </c>
      <c r="U137" s="79"/>
      <c r="V137" s="83" t="s">
        <v>509</v>
      </c>
      <c r="W137" s="81">
        <v>43510.76430555555</v>
      </c>
      <c r="X137" s="83" t="s">
        <v>610</v>
      </c>
      <c r="Y137" s="79"/>
      <c r="Z137" s="79"/>
      <c r="AA137" s="85" t="s">
        <v>722</v>
      </c>
      <c r="AB137" s="79"/>
      <c r="AC137" s="79" t="b">
        <v>0</v>
      </c>
      <c r="AD137" s="79">
        <v>0</v>
      </c>
      <c r="AE137" s="85" t="s">
        <v>780</v>
      </c>
      <c r="AF137" s="79" t="b">
        <v>0</v>
      </c>
      <c r="AG137" s="79" t="s">
        <v>787</v>
      </c>
      <c r="AH137" s="79"/>
      <c r="AI137" s="85" t="s">
        <v>780</v>
      </c>
      <c r="AJ137" s="79" t="b">
        <v>0</v>
      </c>
      <c r="AK137" s="79">
        <v>1</v>
      </c>
      <c r="AL137" s="85" t="s">
        <v>728</v>
      </c>
      <c r="AM137" s="79" t="s">
        <v>795</v>
      </c>
      <c r="AN137" s="79" t="b">
        <v>0</v>
      </c>
      <c r="AO137" s="85" t="s">
        <v>728</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v>
      </c>
      <c r="BC137" s="78" t="str">
        <f>REPLACE(INDEX(GroupVertices[Group],MATCH(Edges[[#This Row],[Vertex 2]],GroupVertices[Vertex],0)),1,1,"")</f>
        <v>3</v>
      </c>
      <c r="BD137" s="48">
        <v>0</v>
      </c>
      <c r="BE137" s="49">
        <v>0</v>
      </c>
      <c r="BF137" s="48">
        <v>0</v>
      </c>
      <c r="BG137" s="49">
        <v>0</v>
      </c>
      <c r="BH137" s="48">
        <v>0</v>
      </c>
      <c r="BI137" s="49">
        <v>0</v>
      </c>
      <c r="BJ137" s="48">
        <v>15</v>
      </c>
      <c r="BK137" s="49">
        <v>100</v>
      </c>
      <c r="BL137" s="48">
        <v>15</v>
      </c>
    </row>
    <row r="138" spans="1:64" ht="15">
      <c r="A138" s="64" t="s">
        <v>261</v>
      </c>
      <c r="B138" s="64" t="s">
        <v>329</v>
      </c>
      <c r="C138" s="65" t="s">
        <v>2334</v>
      </c>
      <c r="D138" s="66">
        <v>3</v>
      </c>
      <c r="E138" s="67" t="s">
        <v>132</v>
      </c>
      <c r="F138" s="68">
        <v>35</v>
      </c>
      <c r="G138" s="65"/>
      <c r="H138" s="69"/>
      <c r="I138" s="70"/>
      <c r="J138" s="70"/>
      <c r="K138" s="34" t="s">
        <v>65</v>
      </c>
      <c r="L138" s="77">
        <v>138</v>
      </c>
      <c r="M138" s="77"/>
      <c r="N138" s="72"/>
      <c r="O138" s="79" t="s">
        <v>348</v>
      </c>
      <c r="P138" s="81">
        <v>43510.76430555555</v>
      </c>
      <c r="Q138" s="79" t="s">
        <v>380</v>
      </c>
      <c r="R138" s="79"/>
      <c r="S138" s="79"/>
      <c r="T138" s="79" t="s">
        <v>449</v>
      </c>
      <c r="U138" s="79"/>
      <c r="V138" s="83" t="s">
        <v>509</v>
      </c>
      <c r="W138" s="81">
        <v>43510.76430555555</v>
      </c>
      <c r="X138" s="83" t="s">
        <v>610</v>
      </c>
      <c r="Y138" s="79"/>
      <c r="Z138" s="79"/>
      <c r="AA138" s="85" t="s">
        <v>722</v>
      </c>
      <c r="AB138" s="79"/>
      <c r="AC138" s="79" t="b">
        <v>0</v>
      </c>
      <c r="AD138" s="79">
        <v>0</v>
      </c>
      <c r="AE138" s="85" t="s">
        <v>780</v>
      </c>
      <c r="AF138" s="79" t="b">
        <v>0</v>
      </c>
      <c r="AG138" s="79" t="s">
        <v>787</v>
      </c>
      <c r="AH138" s="79"/>
      <c r="AI138" s="85" t="s">
        <v>780</v>
      </c>
      <c r="AJ138" s="79" t="b">
        <v>0</v>
      </c>
      <c r="AK138" s="79">
        <v>1</v>
      </c>
      <c r="AL138" s="85" t="s">
        <v>728</v>
      </c>
      <c r="AM138" s="79" t="s">
        <v>795</v>
      </c>
      <c r="AN138" s="79" t="b">
        <v>0</v>
      </c>
      <c r="AO138" s="85" t="s">
        <v>728</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3</v>
      </c>
      <c r="BD138" s="48"/>
      <c r="BE138" s="49"/>
      <c r="BF138" s="48"/>
      <c r="BG138" s="49"/>
      <c r="BH138" s="48"/>
      <c r="BI138" s="49"/>
      <c r="BJ138" s="48"/>
      <c r="BK138" s="49"/>
      <c r="BL138" s="48"/>
    </row>
    <row r="139" spans="1:64" ht="15">
      <c r="A139" s="64" t="s">
        <v>261</v>
      </c>
      <c r="B139" s="64" t="s">
        <v>330</v>
      </c>
      <c r="C139" s="65" t="s">
        <v>2334</v>
      </c>
      <c r="D139" s="66">
        <v>3</v>
      </c>
      <c r="E139" s="67" t="s">
        <v>132</v>
      </c>
      <c r="F139" s="68">
        <v>35</v>
      </c>
      <c r="G139" s="65"/>
      <c r="H139" s="69"/>
      <c r="I139" s="70"/>
      <c r="J139" s="70"/>
      <c r="K139" s="34" t="s">
        <v>65</v>
      </c>
      <c r="L139" s="77">
        <v>139</v>
      </c>
      <c r="M139" s="77"/>
      <c r="N139" s="72"/>
      <c r="O139" s="79" t="s">
        <v>348</v>
      </c>
      <c r="P139" s="81">
        <v>43510.76430555555</v>
      </c>
      <c r="Q139" s="79" t="s">
        <v>380</v>
      </c>
      <c r="R139" s="79"/>
      <c r="S139" s="79"/>
      <c r="T139" s="79" t="s">
        <v>449</v>
      </c>
      <c r="U139" s="79"/>
      <c r="V139" s="83" t="s">
        <v>509</v>
      </c>
      <c r="W139" s="81">
        <v>43510.76430555555</v>
      </c>
      <c r="X139" s="83" t="s">
        <v>610</v>
      </c>
      <c r="Y139" s="79"/>
      <c r="Z139" s="79"/>
      <c r="AA139" s="85" t="s">
        <v>722</v>
      </c>
      <c r="AB139" s="79"/>
      <c r="AC139" s="79" t="b">
        <v>0</v>
      </c>
      <c r="AD139" s="79">
        <v>0</v>
      </c>
      <c r="AE139" s="85" t="s">
        <v>780</v>
      </c>
      <c r="AF139" s="79" t="b">
        <v>0</v>
      </c>
      <c r="AG139" s="79" t="s">
        <v>787</v>
      </c>
      <c r="AH139" s="79"/>
      <c r="AI139" s="85" t="s">
        <v>780</v>
      </c>
      <c r="AJ139" s="79" t="b">
        <v>0</v>
      </c>
      <c r="AK139" s="79">
        <v>1</v>
      </c>
      <c r="AL139" s="85" t="s">
        <v>728</v>
      </c>
      <c r="AM139" s="79" t="s">
        <v>795</v>
      </c>
      <c r="AN139" s="79" t="b">
        <v>0</v>
      </c>
      <c r="AO139" s="85" t="s">
        <v>728</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v>
      </c>
      <c r="BC139" s="78" t="str">
        <f>REPLACE(INDEX(GroupVertices[Group],MATCH(Edges[[#This Row],[Vertex 2]],GroupVertices[Vertex],0)),1,1,"")</f>
        <v>3</v>
      </c>
      <c r="BD139" s="48"/>
      <c r="BE139" s="49"/>
      <c r="BF139" s="48"/>
      <c r="BG139" s="49"/>
      <c r="BH139" s="48"/>
      <c r="BI139" s="49"/>
      <c r="BJ139" s="48"/>
      <c r="BK139" s="49"/>
      <c r="BL139" s="48"/>
    </row>
    <row r="140" spans="1:64" ht="15">
      <c r="A140" s="64" t="s">
        <v>261</v>
      </c>
      <c r="B140" s="64" t="s">
        <v>222</v>
      </c>
      <c r="C140" s="65" t="s">
        <v>2334</v>
      </c>
      <c r="D140" s="66">
        <v>3</v>
      </c>
      <c r="E140" s="67" t="s">
        <v>132</v>
      </c>
      <c r="F140" s="68">
        <v>35</v>
      </c>
      <c r="G140" s="65"/>
      <c r="H140" s="69"/>
      <c r="I140" s="70"/>
      <c r="J140" s="70"/>
      <c r="K140" s="34" t="s">
        <v>65</v>
      </c>
      <c r="L140" s="77">
        <v>140</v>
      </c>
      <c r="M140" s="77"/>
      <c r="N140" s="72"/>
      <c r="O140" s="79" t="s">
        <v>348</v>
      </c>
      <c r="P140" s="81">
        <v>43510.76430555555</v>
      </c>
      <c r="Q140" s="79" t="s">
        <v>380</v>
      </c>
      <c r="R140" s="79"/>
      <c r="S140" s="79"/>
      <c r="T140" s="79" t="s">
        <v>449</v>
      </c>
      <c r="U140" s="79"/>
      <c r="V140" s="83" t="s">
        <v>509</v>
      </c>
      <c r="W140" s="81">
        <v>43510.76430555555</v>
      </c>
      <c r="X140" s="83" t="s">
        <v>610</v>
      </c>
      <c r="Y140" s="79"/>
      <c r="Z140" s="79"/>
      <c r="AA140" s="85" t="s">
        <v>722</v>
      </c>
      <c r="AB140" s="79"/>
      <c r="AC140" s="79" t="b">
        <v>0</v>
      </c>
      <c r="AD140" s="79">
        <v>0</v>
      </c>
      <c r="AE140" s="85" t="s">
        <v>780</v>
      </c>
      <c r="AF140" s="79" t="b">
        <v>0</v>
      </c>
      <c r="AG140" s="79" t="s">
        <v>787</v>
      </c>
      <c r="AH140" s="79"/>
      <c r="AI140" s="85" t="s">
        <v>780</v>
      </c>
      <c r="AJ140" s="79" t="b">
        <v>0</v>
      </c>
      <c r="AK140" s="79">
        <v>1</v>
      </c>
      <c r="AL140" s="85" t="s">
        <v>728</v>
      </c>
      <c r="AM140" s="79" t="s">
        <v>795</v>
      </c>
      <c r="AN140" s="79" t="b">
        <v>0</v>
      </c>
      <c r="AO140" s="85" t="s">
        <v>728</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3</v>
      </c>
      <c r="BC140" s="78" t="str">
        <f>REPLACE(INDEX(GroupVertices[Group],MATCH(Edges[[#This Row],[Vertex 2]],GroupVertices[Vertex],0)),1,1,"")</f>
        <v>1</v>
      </c>
      <c r="BD140" s="48"/>
      <c r="BE140" s="49"/>
      <c r="BF140" s="48"/>
      <c r="BG140" s="49"/>
      <c r="BH140" s="48"/>
      <c r="BI140" s="49"/>
      <c r="BJ140" s="48"/>
      <c r="BK140" s="49"/>
      <c r="BL140" s="48"/>
    </row>
    <row r="141" spans="1:64" ht="15">
      <c r="A141" s="64" t="s">
        <v>261</v>
      </c>
      <c r="B141" s="64" t="s">
        <v>331</v>
      </c>
      <c r="C141" s="65" t="s">
        <v>2334</v>
      </c>
      <c r="D141" s="66">
        <v>3</v>
      </c>
      <c r="E141" s="67" t="s">
        <v>132</v>
      </c>
      <c r="F141" s="68">
        <v>35</v>
      </c>
      <c r="G141" s="65"/>
      <c r="H141" s="69"/>
      <c r="I141" s="70"/>
      <c r="J141" s="70"/>
      <c r="K141" s="34" t="s">
        <v>65</v>
      </c>
      <c r="L141" s="77">
        <v>141</v>
      </c>
      <c r="M141" s="77"/>
      <c r="N141" s="72"/>
      <c r="O141" s="79" t="s">
        <v>348</v>
      </c>
      <c r="P141" s="81">
        <v>43510.76430555555</v>
      </c>
      <c r="Q141" s="79" t="s">
        <v>380</v>
      </c>
      <c r="R141" s="79"/>
      <c r="S141" s="79"/>
      <c r="T141" s="79" t="s">
        <v>449</v>
      </c>
      <c r="U141" s="79"/>
      <c r="V141" s="83" t="s">
        <v>509</v>
      </c>
      <c r="W141" s="81">
        <v>43510.76430555555</v>
      </c>
      <c r="X141" s="83" t="s">
        <v>610</v>
      </c>
      <c r="Y141" s="79"/>
      <c r="Z141" s="79"/>
      <c r="AA141" s="85" t="s">
        <v>722</v>
      </c>
      <c r="AB141" s="79"/>
      <c r="AC141" s="79" t="b">
        <v>0</v>
      </c>
      <c r="AD141" s="79">
        <v>0</v>
      </c>
      <c r="AE141" s="85" t="s">
        <v>780</v>
      </c>
      <c r="AF141" s="79" t="b">
        <v>0</v>
      </c>
      <c r="AG141" s="79" t="s">
        <v>787</v>
      </c>
      <c r="AH141" s="79"/>
      <c r="AI141" s="85" t="s">
        <v>780</v>
      </c>
      <c r="AJ141" s="79" t="b">
        <v>0</v>
      </c>
      <c r="AK141" s="79">
        <v>1</v>
      </c>
      <c r="AL141" s="85" t="s">
        <v>728</v>
      </c>
      <c r="AM141" s="79" t="s">
        <v>795</v>
      </c>
      <c r="AN141" s="79" t="b">
        <v>0</v>
      </c>
      <c r="AO141" s="85" t="s">
        <v>728</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3</v>
      </c>
      <c r="BD141" s="48"/>
      <c r="BE141" s="49"/>
      <c r="BF141" s="48"/>
      <c r="BG141" s="49"/>
      <c r="BH141" s="48"/>
      <c r="BI141" s="49"/>
      <c r="BJ141" s="48"/>
      <c r="BK141" s="49"/>
      <c r="BL141" s="48"/>
    </row>
    <row r="142" spans="1:64" ht="15">
      <c r="A142" s="64" t="s">
        <v>261</v>
      </c>
      <c r="B142" s="64" t="s">
        <v>332</v>
      </c>
      <c r="C142" s="65" t="s">
        <v>2334</v>
      </c>
      <c r="D142" s="66">
        <v>3</v>
      </c>
      <c r="E142" s="67" t="s">
        <v>132</v>
      </c>
      <c r="F142" s="68">
        <v>35</v>
      </c>
      <c r="G142" s="65"/>
      <c r="H142" s="69"/>
      <c r="I142" s="70"/>
      <c r="J142" s="70"/>
      <c r="K142" s="34" t="s">
        <v>65</v>
      </c>
      <c r="L142" s="77">
        <v>142</v>
      </c>
      <c r="M142" s="77"/>
      <c r="N142" s="72"/>
      <c r="O142" s="79" t="s">
        <v>348</v>
      </c>
      <c r="P142" s="81">
        <v>43510.76430555555</v>
      </c>
      <c r="Q142" s="79" t="s">
        <v>380</v>
      </c>
      <c r="R142" s="79"/>
      <c r="S142" s="79"/>
      <c r="T142" s="79" t="s">
        <v>449</v>
      </c>
      <c r="U142" s="79"/>
      <c r="V142" s="83" t="s">
        <v>509</v>
      </c>
      <c r="W142" s="81">
        <v>43510.76430555555</v>
      </c>
      <c r="X142" s="83" t="s">
        <v>610</v>
      </c>
      <c r="Y142" s="79"/>
      <c r="Z142" s="79"/>
      <c r="AA142" s="85" t="s">
        <v>722</v>
      </c>
      <c r="AB142" s="79"/>
      <c r="AC142" s="79" t="b">
        <v>0</v>
      </c>
      <c r="AD142" s="79">
        <v>0</v>
      </c>
      <c r="AE142" s="85" t="s">
        <v>780</v>
      </c>
      <c r="AF142" s="79" t="b">
        <v>0</v>
      </c>
      <c r="AG142" s="79" t="s">
        <v>787</v>
      </c>
      <c r="AH142" s="79"/>
      <c r="AI142" s="85" t="s">
        <v>780</v>
      </c>
      <c r="AJ142" s="79" t="b">
        <v>0</v>
      </c>
      <c r="AK142" s="79">
        <v>1</v>
      </c>
      <c r="AL142" s="85" t="s">
        <v>728</v>
      </c>
      <c r="AM142" s="79" t="s">
        <v>795</v>
      </c>
      <c r="AN142" s="79" t="b">
        <v>0</v>
      </c>
      <c r="AO142" s="85" t="s">
        <v>728</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3</v>
      </c>
      <c r="BC142" s="78" t="str">
        <f>REPLACE(INDEX(GroupVertices[Group],MATCH(Edges[[#This Row],[Vertex 2]],GroupVertices[Vertex],0)),1,1,"")</f>
        <v>3</v>
      </c>
      <c r="BD142" s="48"/>
      <c r="BE142" s="49"/>
      <c r="BF142" s="48"/>
      <c r="BG142" s="49"/>
      <c r="BH142" s="48"/>
      <c r="BI142" s="49"/>
      <c r="BJ142" s="48"/>
      <c r="BK142" s="49"/>
      <c r="BL142" s="48"/>
    </row>
    <row r="143" spans="1:64" ht="15">
      <c r="A143" s="64" t="s">
        <v>261</v>
      </c>
      <c r="B143" s="64" t="s">
        <v>333</v>
      </c>
      <c r="C143" s="65" t="s">
        <v>2334</v>
      </c>
      <c r="D143" s="66">
        <v>3</v>
      </c>
      <c r="E143" s="67" t="s">
        <v>132</v>
      </c>
      <c r="F143" s="68">
        <v>35</v>
      </c>
      <c r="G143" s="65"/>
      <c r="H143" s="69"/>
      <c r="I143" s="70"/>
      <c r="J143" s="70"/>
      <c r="K143" s="34" t="s">
        <v>65</v>
      </c>
      <c r="L143" s="77">
        <v>143</v>
      </c>
      <c r="M143" s="77"/>
      <c r="N143" s="72"/>
      <c r="O143" s="79" t="s">
        <v>348</v>
      </c>
      <c r="P143" s="81">
        <v>43510.76430555555</v>
      </c>
      <c r="Q143" s="79" t="s">
        <v>380</v>
      </c>
      <c r="R143" s="79"/>
      <c r="S143" s="79"/>
      <c r="T143" s="79" t="s">
        <v>449</v>
      </c>
      <c r="U143" s="79"/>
      <c r="V143" s="83" t="s">
        <v>509</v>
      </c>
      <c r="W143" s="81">
        <v>43510.76430555555</v>
      </c>
      <c r="X143" s="83" t="s">
        <v>610</v>
      </c>
      <c r="Y143" s="79"/>
      <c r="Z143" s="79"/>
      <c r="AA143" s="85" t="s">
        <v>722</v>
      </c>
      <c r="AB143" s="79"/>
      <c r="AC143" s="79" t="b">
        <v>0</v>
      </c>
      <c r="AD143" s="79">
        <v>0</v>
      </c>
      <c r="AE143" s="85" t="s">
        <v>780</v>
      </c>
      <c r="AF143" s="79" t="b">
        <v>0</v>
      </c>
      <c r="AG143" s="79" t="s">
        <v>787</v>
      </c>
      <c r="AH143" s="79"/>
      <c r="AI143" s="85" t="s">
        <v>780</v>
      </c>
      <c r="AJ143" s="79" t="b">
        <v>0</v>
      </c>
      <c r="AK143" s="79">
        <v>1</v>
      </c>
      <c r="AL143" s="85" t="s">
        <v>728</v>
      </c>
      <c r="AM143" s="79" t="s">
        <v>795</v>
      </c>
      <c r="AN143" s="79" t="b">
        <v>0</v>
      </c>
      <c r="AO143" s="85" t="s">
        <v>728</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3</v>
      </c>
      <c r="BC143" s="78" t="str">
        <f>REPLACE(INDEX(GroupVertices[Group],MATCH(Edges[[#This Row],[Vertex 2]],GroupVertices[Vertex],0)),1,1,"")</f>
        <v>3</v>
      </c>
      <c r="BD143" s="48"/>
      <c r="BE143" s="49"/>
      <c r="BF143" s="48"/>
      <c r="BG143" s="49"/>
      <c r="BH143" s="48"/>
      <c r="BI143" s="49"/>
      <c r="BJ143" s="48"/>
      <c r="BK143" s="49"/>
      <c r="BL143" s="48"/>
    </row>
    <row r="144" spans="1:64" ht="15">
      <c r="A144" s="64" t="s">
        <v>261</v>
      </c>
      <c r="B144" s="64" t="s">
        <v>267</v>
      </c>
      <c r="C144" s="65" t="s">
        <v>2334</v>
      </c>
      <c r="D144" s="66">
        <v>3</v>
      </c>
      <c r="E144" s="67" t="s">
        <v>132</v>
      </c>
      <c r="F144" s="68">
        <v>35</v>
      </c>
      <c r="G144" s="65"/>
      <c r="H144" s="69"/>
      <c r="I144" s="70"/>
      <c r="J144" s="70"/>
      <c r="K144" s="34" t="s">
        <v>65</v>
      </c>
      <c r="L144" s="77">
        <v>144</v>
      </c>
      <c r="M144" s="77"/>
      <c r="N144" s="72"/>
      <c r="O144" s="79" t="s">
        <v>348</v>
      </c>
      <c r="P144" s="81">
        <v>43510.76430555555</v>
      </c>
      <c r="Q144" s="79" t="s">
        <v>380</v>
      </c>
      <c r="R144" s="79"/>
      <c r="S144" s="79"/>
      <c r="T144" s="79" t="s">
        <v>449</v>
      </c>
      <c r="U144" s="79"/>
      <c r="V144" s="83" t="s">
        <v>509</v>
      </c>
      <c r="W144" s="81">
        <v>43510.76430555555</v>
      </c>
      <c r="X144" s="83" t="s">
        <v>610</v>
      </c>
      <c r="Y144" s="79"/>
      <c r="Z144" s="79"/>
      <c r="AA144" s="85" t="s">
        <v>722</v>
      </c>
      <c r="AB144" s="79"/>
      <c r="AC144" s="79" t="b">
        <v>0</v>
      </c>
      <c r="AD144" s="79">
        <v>0</v>
      </c>
      <c r="AE144" s="85" t="s">
        <v>780</v>
      </c>
      <c r="AF144" s="79" t="b">
        <v>0</v>
      </c>
      <c r="AG144" s="79" t="s">
        <v>787</v>
      </c>
      <c r="AH144" s="79"/>
      <c r="AI144" s="85" t="s">
        <v>780</v>
      </c>
      <c r="AJ144" s="79" t="b">
        <v>0</v>
      </c>
      <c r="AK144" s="79">
        <v>1</v>
      </c>
      <c r="AL144" s="85" t="s">
        <v>728</v>
      </c>
      <c r="AM144" s="79" t="s">
        <v>795</v>
      </c>
      <c r="AN144" s="79" t="b">
        <v>0</v>
      </c>
      <c r="AO144" s="85" t="s">
        <v>728</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3</v>
      </c>
      <c r="BC144" s="78" t="str">
        <f>REPLACE(INDEX(GroupVertices[Group],MATCH(Edges[[#This Row],[Vertex 2]],GroupVertices[Vertex],0)),1,1,"")</f>
        <v>3</v>
      </c>
      <c r="BD144" s="48"/>
      <c r="BE144" s="49"/>
      <c r="BF144" s="48"/>
      <c r="BG144" s="49"/>
      <c r="BH144" s="48"/>
      <c r="BI144" s="49"/>
      <c r="BJ144" s="48"/>
      <c r="BK144" s="49"/>
      <c r="BL144" s="48"/>
    </row>
    <row r="145" spans="1:64" ht="15">
      <c r="A145" s="64" t="s">
        <v>262</v>
      </c>
      <c r="B145" s="64" t="s">
        <v>252</v>
      </c>
      <c r="C145" s="65" t="s">
        <v>2334</v>
      </c>
      <c r="D145" s="66">
        <v>3</v>
      </c>
      <c r="E145" s="67" t="s">
        <v>132</v>
      </c>
      <c r="F145" s="68">
        <v>35</v>
      </c>
      <c r="G145" s="65"/>
      <c r="H145" s="69"/>
      <c r="I145" s="70"/>
      <c r="J145" s="70"/>
      <c r="K145" s="34" t="s">
        <v>65</v>
      </c>
      <c r="L145" s="77">
        <v>145</v>
      </c>
      <c r="M145" s="77"/>
      <c r="N145" s="72"/>
      <c r="O145" s="79" t="s">
        <v>348</v>
      </c>
      <c r="P145" s="81">
        <v>43510.77578703704</v>
      </c>
      <c r="Q145" s="79" t="s">
        <v>370</v>
      </c>
      <c r="R145" s="79"/>
      <c r="S145" s="79"/>
      <c r="T145" s="79"/>
      <c r="U145" s="79"/>
      <c r="V145" s="83" t="s">
        <v>510</v>
      </c>
      <c r="W145" s="81">
        <v>43510.77578703704</v>
      </c>
      <c r="X145" s="83" t="s">
        <v>611</v>
      </c>
      <c r="Y145" s="79"/>
      <c r="Z145" s="79"/>
      <c r="AA145" s="85" t="s">
        <v>723</v>
      </c>
      <c r="AB145" s="79"/>
      <c r="AC145" s="79" t="b">
        <v>0</v>
      </c>
      <c r="AD145" s="79">
        <v>0</v>
      </c>
      <c r="AE145" s="85" t="s">
        <v>780</v>
      </c>
      <c r="AF145" s="79" t="b">
        <v>0</v>
      </c>
      <c r="AG145" s="79" t="s">
        <v>787</v>
      </c>
      <c r="AH145" s="79"/>
      <c r="AI145" s="85" t="s">
        <v>780</v>
      </c>
      <c r="AJ145" s="79" t="b">
        <v>0</v>
      </c>
      <c r="AK145" s="79">
        <v>8</v>
      </c>
      <c r="AL145" s="85" t="s">
        <v>770</v>
      </c>
      <c r="AM145" s="79" t="s">
        <v>790</v>
      </c>
      <c r="AN145" s="79" t="b">
        <v>0</v>
      </c>
      <c r="AO145" s="85" t="s">
        <v>770</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0</v>
      </c>
      <c r="BE145" s="49">
        <v>0</v>
      </c>
      <c r="BF145" s="48">
        <v>1</v>
      </c>
      <c r="BG145" s="49">
        <v>4</v>
      </c>
      <c r="BH145" s="48">
        <v>0</v>
      </c>
      <c r="BI145" s="49">
        <v>0</v>
      </c>
      <c r="BJ145" s="48">
        <v>24</v>
      </c>
      <c r="BK145" s="49">
        <v>96</v>
      </c>
      <c r="BL145" s="48">
        <v>25</v>
      </c>
    </row>
    <row r="146" spans="1:64" ht="15">
      <c r="A146" s="64" t="s">
        <v>263</v>
      </c>
      <c r="B146" s="64" t="s">
        <v>334</v>
      </c>
      <c r="C146" s="65" t="s">
        <v>2334</v>
      </c>
      <c r="D146" s="66">
        <v>3</v>
      </c>
      <c r="E146" s="67" t="s">
        <v>132</v>
      </c>
      <c r="F146" s="68">
        <v>35</v>
      </c>
      <c r="G146" s="65"/>
      <c r="H146" s="69"/>
      <c r="I146" s="70"/>
      <c r="J146" s="70"/>
      <c r="K146" s="34" t="s">
        <v>65</v>
      </c>
      <c r="L146" s="77">
        <v>146</v>
      </c>
      <c r="M146" s="77"/>
      <c r="N146" s="72"/>
      <c r="O146" s="79" t="s">
        <v>348</v>
      </c>
      <c r="P146" s="81">
        <v>43510.7812037037</v>
      </c>
      <c r="Q146" s="79" t="s">
        <v>380</v>
      </c>
      <c r="R146" s="79"/>
      <c r="S146" s="79"/>
      <c r="T146" s="79" t="s">
        <v>449</v>
      </c>
      <c r="U146" s="79"/>
      <c r="V146" s="83" t="s">
        <v>511</v>
      </c>
      <c r="W146" s="81">
        <v>43510.7812037037</v>
      </c>
      <c r="X146" s="83" t="s">
        <v>612</v>
      </c>
      <c r="Y146" s="79"/>
      <c r="Z146" s="79"/>
      <c r="AA146" s="85" t="s">
        <v>724</v>
      </c>
      <c r="AB146" s="79"/>
      <c r="AC146" s="79" t="b">
        <v>0</v>
      </c>
      <c r="AD146" s="79">
        <v>0</v>
      </c>
      <c r="AE146" s="85" t="s">
        <v>780</v>
      </c>
      <c r="AF146" s="79" t="b">
        <v>0</v>
      </c>
      <c r="AG146" s="79" t="s">
        <v>787</v>
      </c>
      <c r="AH146" s="79"/>
      <c r="AI146" s="85" t="s">
        <v>780</v>
      </c>
      <c r="AJ146" s="79" t="b">
        <v>0</v>
      </c>
      <c r="AK146" s="79">
        <v>2</v>
      </c>
      <c r="AL146" s="85" t="s">
        <v>728</v>
      </c>
      <c r="AM146" s="79" t="s">
        <v>789</v>
      </c>
      <c r="AN146" s="79" t="b">
        <v>0</v>
      </c>
      <c r="AO146" s="85" t="s">
        <v>728</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3</v>
      </c>
      <c r="BC146" s="78" t="str">
        <f>REPLACE(INDEX(GroupVertices[Group],MATCH(Edges[[#This Row],[Vertex 2]],GroupVertices[Vertex],0)),1,1,"")</f>
        <v>3</v>
      </c>
      <c r="BD146" s="48"/>
      <c r="BE146" s="49"/>
      <c r="BF146" s="48"/>
      <c r="BG146" s="49"/>
      <c r="BH146" s="48"/>
      <c r="BI146" s="49"/>
      <c r="BJ146" s="48"/>
      <c r="BK146" s="49"/>
      <c r="BL146" s="48"/>
    </row>
    <row r="147" spans="1:64" ht="15">
      <c r="A147" s="64" t="s">
        <v>263</v>
      </c>
      <c r="B147" s="64" t="s">
        <v>329</v>
      </c>
      <c r="C147" s="65" t="s">
        <v>2334</v>
      </c>
      <c r="D147" s="66">
        <v>3</v>
      </c>
      <c r="E147" s="67" t="s">
        <v>132</v>
      </c>
      <c r="F147" s="68">
        <v>35</v>
      </c>
      <c r="G147" s="65"/>
      <c r="H147" s="69"/>
      <c r="I147" s="70"/>
      <c r="J147" s="70"/>
      <c r="K147" s="34" t="s">
        <v>65</v>
      </c>
      <c r="L147" s="77">
        <v>147</v>
      </c>
      <c r="M147" s="77"/>
      <c r="N147" s="72"/>
      <c r="O147" s="79" t="s">
        <v>348</v>
      </c>
      <c r="P147" s="81">
        <v>43510.7812037037</v>
      </c>
      <c r="Q147" s="79" t="s">
        <v>380</v>
      </c>
      <c r="R147" s="79"/>
      <c r="S147" s="79"/>
      <c r="T147" s="79" t="s">
        <v>449</v>
      </c>
      <c r="U147" s="79"/>
      <c r="V147" s="83" t="s">
        <v>511</v>
      </c>
      <c r="W147" s="81">
        <v>43510.7812037037</v>
      </c>
      <c r="X147" s="83" t="s">
        <v>612</v>
      </c>
      <c r="Y147" s="79"/>
      <c r="Z147" s="79"/>
      <c r="AA147" s="85" t="s">
        <v>724</v>
      </c>
      <c r="AB147" s="79"/>
      <c r="AC147" s="79" t="b">
        <v>0</v>
      </c>
      <c r="AD147" s="79">
        <v>0</v>
      </c>
      <c r="AE147" s="85" t="s">
        <v>780</v>
      </c>
      <c r="AF147" s="79" t="b">
        <v>0</v>
      </c>
      <c r="AG147" s="79" t="s">
        <v>787</v>
      </c>
      <c r="AH147" s="79"/>
      <c r="AI147" s="85" t="s">
        <v>780</v>
      </c>
      <c r="AJ147" s="79" t="b">
        <v>0</v>
      </c>
      <c r="AK147" s="79">
        <v>2</v>
      </c>
      <c r="AL147" s="85" t="s">
        <v>728</v>
      </c>
      <c r="AM147" s="79" t="s">
        <v>789</v>
      </c>
      <c r="AN147" s="79" t="b">
        <v>0</v>
      </c>
      <c r="AO147" s="85" t="s">
        <v>728</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3</v>
      </c>
      <c r="BC147" s="78" t="str">
        <f>REPLACE(INDEX(GroupVertices[Group],MATCH(Edges[[#This Row],[Vertex 2]],GroupVertices[Vertex],0)),1,1,"")</f>
        <v>3</v>
      </c>
      <c r="BD147" s="48"/>
      <c r="BE147" s="49"/>
      <c r="BF147" s="48"/>
      <c r="BG147" s="49"/>
      <c r="BH147" s="48"/>
      <c r="BI147" s="49"/>
      <c r="BJ147" s="48"/>
      <c r="BK147" s="49"/>
      <c r="BL147" s="48"/>
    </row>
    <row r="148" spans="1:64" ht="15">
      <c r="A148" s="64" t="s">
        <v>263</v>
      </c>
      <c r="B148" s="64" t="s">
        <v>330</v>
      </c>
      <c r="C148" s="65" t="s">
        <v>2334</v>
      </c>
      <c r="D148" s="66">
        <v>3</v>
      </c>
      <c r="E148" s="67" t="s">
        <v>132</v>
      </c>
      <c r="F148" s="68">
        <v>35</v>
      </c>
      <c r="G148" s="65"/>
      <c r="H148" s="69"/>
      <c r="I148" s="70"/>
      <c r="J148" s="70"/>
      <c r="K148" s="34" t="s">
        <v>65</v>
      </c>
      <c r="L148" s="77">
        <v>148</v>
      </c>
      <c r="M148" s="77"/>
      <c r="N148" s="72"/>
      <c r="O148" s="79" t="s">
        <v>348</v>
      </c>
      <c r="P148" s="81">
        <v>43510.7812037037</v>
      </c>
      <c r="Q148" s="79" t="s">
        <v>380</v>
      </c>
      <c r="R148" s="79"/>
      <c r="S148" s="79"/>
      <c r="T148" s="79" t="s">
        <v>449</v>
      </c>
      <c r="U148" s="79"/>
      <c r="V148" s="83" t="s">
        <v>511</v>
      </c>
      <c r="W148" s="81">
        <v>43510.7812037037</v>
      </c>
      <c r="X148" s="83" t="s">
        <v>612</v>
      </c>
      <c r="Y148" s="79"/>
      <c r="Z148" s="79"/>
      <c r="AA148" s="85" t="s">
        <v>724</v>
      </c>
      <c r="AB148" s="79"/>
      <c r="AC148" s="79" t="b">
        <v>0</v>
      </c>
      <c r="AD148" s="79">
        <v>0</v>
      </c>
      <c r="AE148" s="85" t="s">
        <v>780</v>
      </c>
      <c r="AF148" s="79" t="b">
        <v>0</v>
      </c>
      <c r="AG148" s="79" t="s">
        <v>787</v>
      </c>
      <c r="AH148" s="79"/>
      <c r="AI148" s="85" t="s">
        <v>780</v>
      </c>
      <c r="AJ148" s="79" t="b">
        <v>0</v>
      </c>
      <c r="AK148" s="79">
        <v>2</v>
      </c>
      <c r="AL148" s="85" t="s">
        <v>728</v>
      </c>
      <c r="AM148" s="79" t="s">
        <v>789</v>
      </c>
      <c r="AN148" s="79" t="b">
        <v>0</v>
      </c>
      <c r="AO148" s="85" t="s">
        <v>728</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3</v>
      </c>
      <c r="BC148" s="78" t="str">
        <f>REPLACE(INDEX(GroupVertices[Group],MATCH(Edges[[#This Row],[Vertex 2]],GroupVertices[Vertex],0)),1,1,"")</f>
        <v>3</v>
      </c>
      <c r="BD148" s="48"/>
      <c r="BE148" s="49"/>
      <c r="BF148" s="48"/>
      <c r="BG148" s="49"/>
      <c r="BH148" s="48"/>
      <c r="BI148" s="49"/>
      <c r="BJ148" s="48"/>
      <c r="BK148" s="49"/>
      <c r="BL148" s="48"/>
    </row>
    <row r="149" spans="1:64" ht="15">
      <c r="A149" s="64" t="s">
        <v>263</v>
      </c>
      <c r="B149" s="64" t="s">
        <v>222</v>
      </c>
      <c r="C149" s="65" t="s">
        <v>2334</v>
      </c>
      <c r="D149" s="66">
        <v>3</v>
      </c>
      <c r="E149" s="67" t="s">
        <v>132</v>
      </c>
      <c r="F149" s="68">
        <v>35</v>
      </c>
      <c r="G149" s="65"/>
      <c r="H149" s="69"/>
      <c r="I149" s="70"/>
      <c r="J149" s="70"/>
      <c r="K149" s="34" t="s">
        <v>65</v>
      </c>
      <c r="L149" s="77">
        <v>149</v>
      </c>
      <c r="M149" s="77"/>
      <c r="N149" s="72"/>
      <c r="O149" s="79" t="s">
        <v>348</v>
      </c>
      <c r="P149" s="81">
        <v>43510.7812037037</v>
      </c>
      <c r="Q149" s="79" t="s">
        <v>380</v>
      </c>
      <c r="R149" s="79"/>
      <c r="S149" s="79"/>
      <c r="T149" s="79" t="s">
        <v>449</v>
      </c>
      <c r="U149" s="79"/>
      <c r="V149" s="83" t="s">
        <v>511</v>
      </c>
      <c r="W149" s="81">
        <v>43510.7812037037</v>
      </c>
      <c r="X149" s="83" t="s">
        <v>612</v>
      </c>
      <c r="Y149" s="79"/>
      <c r="Z149" s="79"/>
      <c r="AA149" s="85" t="s">
        <v>724</v>
      </c>
      <c r="AB149" s="79"/>
      <c r="AC149" s="79" t="b">
        <v>0</v>
      </c>
      <c r="AD149" s="79">
        <v>0</v>
      </c>
      <c r="AE149" s="85" t="s">
        <v>780</v>
      </c>
      <c r="AF149" s="79" t="b">
        <v>0</v>
      </c>
      <c r="AG149" s="79" t="s">
        <v>787</v>
      </c>
      <c r="AH149" s="79"/>
      <c r="AI149" s="85" t="s">
        <v>780</v>
      </c>
      <c r="AJ149" s="79" t="b">
        <v>0</v>
      </c>
      <c r="AK149" s="79">
        <v>2</v>
      </c>
      <c r="AL149" s="85" t="s">
        <v>728</v>
      </c>
      <c r="AM149" s="79" t="s">
        <v>789</v>
      </c>
      <c r="AN149" s="79" t="b">
        <v>0</v>
      </c>
      <c r="AO149" s="85" t="s">
        <v>728</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3</v>
      </c>
      <c r="BC149" s="78" t="str">
        <f>REPLACE(INDEX(GroupVertices[Group],MATCH(Edges[[#This Row],[Vertex 2]],GroupVertices[Vertex],0)),1,1,"")</f>
        <v>1</v>
      </c>
      <c r="BD149" s="48"/>
      <c r="BE149" s="49"/>
      <c r="BF149" s="48"/>
      <c r="BG149" s="49"/>
      <c r="BH149" s="48"/>
      <c r="BI149" s="49"/>
      <c r="BJ149" s="48"/>
      <c r="BK149" s="49"/>
      <c r="BL149" s="48"/>
    </row>
    <row r="150" spans="1:64" ht="15">
      <c r="A150" s="64" t="s">
        <v>263</v>
      </c>
      <c r="B150" s="64" t="s">
        <v>331</v>
      </c>
      <c r="C150" s="65" t="s">
        <v>2334</v>
      </c>
      <c r="D150" s="66">
        <v>3</v>
      </c>
      <c r="E150" s="67" t="s">
        <v>132</v>
      </c>
      <c r="F150" s="68">
        <v>35</v>
      </c>
      <c r="G150" s="65"/>
      <c r="H150" s="69"/>
      <c r="I150" s="70"/>
      <c r="J150" s="70"/>
      <c r="K150" s="34" t="s">
        <v>65</v>
      </c>
      <c r="L150" s="77">
        <v>150</v>
      </c>
      <c r="M150" s="77"/>
      <c r="N150" s="72"/>
      <c r="O150" s="79" t="s">
        <v>348</v>
      </c>
      <c r="P150" s="81">
        <v>43510.7812037037</v>
      </c>
      <c r="Q150" s="79" t="s">
        <v>380</v>
      </c>
      <c r="R150" s="79"/>
      <c r="S150" s="79"/>
      <c r="T150" s="79" t="s">
        <v>449</v>
      </c>
      <c r="U150" s="79"/>
      <c r="V150" s="83" t="s">
        <v>511</v>
      </c>
      <c r="W150" s="81">
        <v>43510.7812037037</v>
      </c>
      <c r="X150" s="83" t="s">
        <v>612</v>
      </c>
      <c r="Y150" s="79"/>
      <c r="Z150" s="79"/>
      <c r="AA150" s="85" t="s">
        <v>724</v>
      </c>
      <c r="AB150" s="79"/>
      <c r="AC150" s="79" t="b">
        <v>0</v>
      </c>
      <c r="AD150" s="79">
        <v>0</v>
      </c>
      <c r="AE150" s="85" t="s">
        <v>780</v>
      </c>
      <c r="AF150" s="79" t="b">
        <v>0</v>
      </c>
      <c r="AG150" s="79" t="s">
        <v>787</v>
      </c>
      <c r="AH150" s="79"/>
      <c r="AI150" s="85" t="s">
        <v>780</v>
      </c>
      <c r="AJ150" s="79" t="b">
        <v>0</v>
      </c>
      <c r="AK150" s="79">
        <v>2</v>
      </c>
      <c r="AL150" s="85" t="s">
        <v>728</v>
      </c>
      <c r="AM150" s="79" t="s">
        <v>789</v>
      </c>
      <c r="AN150" s="79" t="b">
        <v>0</v>
      </c>
      <c r="AO150" s="85" t="s">
        <v>728</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3</v>
      </c>
      <c r="BC150" s="78" t="str">
        <f>REPLACE(INDEX(GroupVertices[Group],MATCH(Edges[[#This Row],[Vertex 2]],GroupVertices[Vertex],0)),1,1,"")</f>
        <v>3</v>
      </c>
      <c r="BD150" s="48"/>
      <c r="BE150" s="49"/>
      <c r="BF150" s="48"/>
      <c r="BG150" s="49"/>
      <c r="BH150" s="48"/>
      <c r="BI150" s="49"/>
      <c r="BJ150" s="48"/>
      <c r="BK150" s="49"/>
      <c r="BL150" s="48"/>
    </row>
    <row r="151" spans="1:64" ht="15">
      <c r="A151" s="64" t="s">
        <v>263</v>
      </c>
      <c r="B151" s="64" t="s">
        <v>332</v>
      </c>
      <c r="C151" s="65" t="s">
        <v>2334</v>
      </c>
      <c r="D151" s="66">
        <v>3</v>
      </c>
      <c r="E151" s="67" t="s">
        <v>132</v>
      </c>
      <c r="F151" s="68">
        <v>35</v>
      </c>
      <c r="G151" s="65"/>
      <c r="H151" s="69"/>
      <c r="I151" s="70"/>
      <c r="J151" s="70"/>
      <c r="K151" s="34" t="s">
        <v>65</v>
      </c>
      <c r="L151" s="77">
        <v>151</v>
      </c>
      <c r="M151" s="77"/>
      <c r="N151" s="72"/>
      <c r="O151" s="79" t="s">
        <v>348</v>
      </c>
      <c r="P151" s="81">
        <v>43510.7812037037</v>
      </c>
      <c r="Q151" s="79" t="s">
        <v>380</v>
      </c>
      <c r="R151" s="79"/>
      <c r="S151" s="79"/>
      <c r="T151" s="79" t="s">
        <v>449</v>
      </c>
      <c r="U151" s="79"/>
      <c r="V151" s="83" t="s">
        <v>511</v>
      </c>
      <c r="W151" s="81">
        <v>43510.7812037037</v>
      </c>
      <c r="X151" s="83" t="s">
        <v>612</v>
      </c>
      <c r="Y151" s="79"/>
      <c r="Z151" s="79"/>
      <c r="AA151" s="85" t="s">
        <v>724</v>
      </c>
      <c r="AB151" s="79"/>
      <c r="AC151" s="79" t="b">
        <v>0</v>
      </c>
      <c r="AD151" s="79">
        <v>0</v>
      </c>
      <c r="AE151" s="85" t="s">
        <v>780</v>
      </c>
      <c r="AF151" s="79" t="b">
        <v>0</v>
      </c>
      <c r="AG151" s="79" t="s">
        <v>787</v>
      </c>
      <c r="AH151" s="79"/>
      <c r="AI151" s="85" t="s">
        <v>780</v>
      </c>
      <c r="AJ151" s="79" t="b">
        <v>0</v>
      </c>
      <c r="AK151" s="79">
        <v>2</v>
      </c>
      <c r="AL151" s="85" t="s">
        <v>728</v>
      </c>
      <c r="AM151" s="79" t="s">
        <v>789</v>
      </c>
      <c r="AN151" s="79" t="b">
        <v>0</v>
      </c>
      <c r="AO151" s="85" t="s">
        <v>728</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3</v>
      </c>
      <c r="BC151" s="78" t="str">
        <f>REPLACE(INDEX(GroupVertices[Group],MATCH(Edges[[#This Row],[Vertex 2]],GroupVertices[Vertex],0)),1,1,"")</f>
        <v>3</v>
      </c>
      <c r="BD151" s="48"/>
      <c r="BE151" s="49"/>
      <c r="BF151" s="48"/>
      <c r="BG151" s="49"/>
      <c r="BH151" s="48"/>
      <c r="BI151" s="49"/>
      <c r="BJ151" s="48"/>
      <c r="BK151" s="49"/>
      <c r="BL151" s="48"/>
    </row>
    <row r="152" spans="1:64" ht="15">
      <c r="A152" s="64" t="s">
        <v>263</v>
      </c>
      <c r="B152" s="64" t="s">
        <v>333</v>
      </c>
      <c r="C152" s="65" t="s">
        <v>2334</v>
      </c>
      <c r="D152" s="66">
        <v>3</v>
      </c>
      <c r="E152" s="67" t="s">
        <v>132</v>
      </c>
      <c r="F152" s="68">
        <v>35</v>
      </c>
      <c r="G152" s="65"/>
      <c r="H152" s="69"/>
      <c r="I152" s="70"/>
      <c r="J152" s="70"/>
      <c r="K152" s="34" t="s">
        <v>65</v>
      </c>
      <c r="L152" s="77">
        <v>152</v>
      </c>
      <c r="M152" s="77"/>
      <c r="N152" s="72"/>
      <c r="O152" s="79" t="s">
        <v>348</v>
      </c>
      <c r="P152" s="81">
        <v>43510.7812037037</v>
      </c>
      <c r="Q152" s="79" t="s">
        <v>380</v>
      </c>
      <c r="R152" s="79"/>
      <c r="S152" s="79"/>
      <c r="T152" s="79" t="s">
        <v>449</v>
      </c>
      <c r="U152" s="79"/>
      <c r="V152" s="83" t="s">
        <v>511</v>
      </c>
      <c r="W152" s="81">
        <v>43510.7812037037</v>
      </c>
      <c r="X152" s="83" t="s">
        <v>612</v>
      </c>
      <c r="Y152" s="79"/>
      <c r="Z152" s="79"/>
      <c r="AA152" s="85" t="s">
        <v>724</v>
      </c>
      <c r="AB152" s="79"/>
      <c r="AC152" s="79" t="b">
        <v>0</v>
      </c>
      <c r="AD152" s="79">
        <v>0</v>
      </c>
      <c r="AE152" s="85" t="s">
        <v>780</v>
      </c>
      <c r="AF152" s="79" t="b">
        <v>0</v>
      </c>
      <c r="AG152" s="79" t="s">
        <v>787</v>
      </c>
      <c r="AH152" s="79"/>
      <c r="AI152" s="85" t="s">
        <v>780</v>
      </c>
      <c r="AJ152" s="79" t="b">
        <v>0</v>
      </c>
      <c r="AK152" s="79">
        <v>2</v>
      </c>
      <c r="AL152" s="85" t="s">
        <v>728</v>
      </c>
      <c r="AM152" s="79" t="s">
        <v>789</v>
      </c>
      <c r="AN152" s="79" t="b">
        <v>0</v>
      </c>
      <c r="AO152" s="85" t="s">
        <v>728</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3</v>
      </c>
      <c r="BC152" s="78" t="str">
        <f>REPLACE(INDEX(GroupVertices[Group],MATCH(Edges[[#This Row],[Vertex 2]],GroupVertices[Vertex],0)),1,1,"")</f>
        <v>3</v>
      </c>
      <c r="BD152" s="48"/>
      <c r="BE152" s="49"/>
      <c r="BF152" s="48"/>
      <c r="BG152" s="49"/>
      <c r="BH152" s="48"/>
      <c r="BI152" s="49"/>
      <c r="BJ152" s="48"/>
      <c r="BK152" s="49"/>
      <c r="BL152" s="48"/>
    </row>
    <row r="153" spans="1:64" ht="15">
      <c r="A153" s="64" t="s">
        <v>263</v>
      </c>
      <c r="B153" s="64" t="s">
        <v>267</v>
      </c>
      <c r="C153" s="65" t="s">
        <v>2334</v>
      </c>
      <c r="D153" s="66">
        <v>3</v>
      </c>
      <c r="E153" s="67" t="s">
        <v>132</v>
      </c>
      <c r="F153" s="68">
        <v>35</v>
      </c>
      <c r="G153" s="65"/>
      <c r="H153" s="69"/>
      <c r="I153" s="70"/>
      <c r="J153" s="70"/>
      <c r="K153" s="34" t="s">
        <v>65</v>
      </c>
      <c r="L153" s="77">
        <v>153</v>
      </c>
      <c r="M153" s="77"/>
      <c r="N153" s="72"/>
      <c r="O153" s="79" t="s">
        <v>348</v>
      </c>
      <c r="P153" s="81">
        <v>43510.7812037037</v>
      </c>
      <c r="Q153" s="79" t="s">
        <v>380</v>
      </c>
      <c r="R153" s="79"/>
      <c r="S153" s="79"/>
      <c r="T153" s="79" t="s">
        <v>449</v>
      </c>
      <c r="U153" s="79"/>
      <c r="V153" s="83" t="s">
        <v>511</v>
      </c>
      <c r="W153" s="81">
        <v>43510.7812037037</v>
      </c>
      <c r="X153" s="83" t="s">
        <v>612</v>
      </c>
      <c r="Y153" s="79"/>
      <c r="Z153" s="79"/>
      <c r="AA153" s="85" t="s">
        <v>724</v>
      </c>
      <c r="AB153" s="79"/>
      <c r="AC153" s="79" t="b">
        <v>0</v>
      </c>
      <c r="AD153" s="79">
        <v>0</v>
      </c>
      <c r="AE153" s="85" t="s">
        <v>780</v>
      </c>
      <c r="AF153" s="79" t="b">
        <v>0</v>
      </c>
      <c r="AG153" s="79" t="s">
        <v>787</v>
      </c>
      <c r="AH153" s="79"/>
      <c r="AI153" s="85" t="s">
        <v>780</v>
      </c>
      <c r="AJ153" s="79" t="b">
        <v>0</v>
      </c>
      <c r="AK153" s="79">
        <v>2</v>
      </c>
      <c r="AL153" s="85" t="s">
        <v>728</v>
      </c>
      <c r="AM153" s="79" t="s">
        <v>789</v>
      </c>
      <c r="AN153" s="79" t="b">
        <v>0</v>
      </c>
      <c r="AO153" s="85" t="s">
        <v>728</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3</v>
      </c>
      <c r="BC153" s="78" t="str">
        <f>REPLACE(INDEX(GroupVertices[Group],MATCH(Edges[[#This Row],[Vertex 2]],GroupVertices[Vertex],0)),1,1,"")</f>
        <v>3</v>
      </c>
      <c r="BD153" s="48">
        <v>0</v>
      </c>
      <c r="BE153" s="49">
        <v>0</v>
      </c>
      <c r="BF153" s="48">
        <v>0</v>
      </c>
      <c r="BG153" s="49">
        <v>0</v>
      </c>
      <c r="BH153" s="48">
        <v>0</v>
      </c>
      <c r="BI153" s="49">
        <v>0</v>
      </c>
      <c r="BJ153" s="48">
        <v>15</v>
      </c>
      <c r="BK153" s="49">
        <v>100</v>
      </c>
      <c r="BL153" s="48">
        <v>15</v>
      </c>
    </row>
    <row r="154" spans="1:64" ht="15">
      <c r="A154" s="64" t="s">
        <v>264</v>
      </c>
      <c r="B154" s="64" t="s">
        <v>222</v>
      </c>
      <c r="C154" s="65" t="s">
        <v>2334</v>
      </c>
      <c r="D154" s="66">
        <v>3</v>
      </c>
      <c r="E154" s="67" t="s">
        <v>132</v>
      </c>
      <c r="F154" s="68">
        <v>35</v>
      </c>
      <c r="G154" s="65"/>
      <c r="H154" s="69"/>
      <c r="I154" s="70"/>
      <c r="J154" s="70"/>
      <c r="K154" s="34" t="s">
        <v>65</v>
      </c>
      <c r="L154" s="77">
        <v>154</v>
      </c>
      <c r="M154" s="77"/>
      <c r="N154" s="72"/>
      <c r="O154" s="79" t="s">
        <v>348</v>
      </c>
      <c r="P154" s="81">
        <v>43196.839849537035</v>
      </c>
      <c r="Q154" s="79" t="s">
        <v>381</v>
      </c>
      <c r="R154" s="79"/>
      <c r="S154" s="79"/>
      <c r="T154" s="79"/>
      <c r="U154" s="83" t="s">
        <v>461</v>
      </c>
      <c r="V154" s="83" t="s">
        <v>461</v>
      </c>
      <c r="W154" s="81">
        <v>43196.839849537035</v>
      </c>
      <c r="X154" s="83" t="s">
        <v>613</v>
      </c>
      <c r="Y154" s="79"/>
      <c r="Z154" s="79"/>
      <c r="AA154" s="85" t="s">
        <v>725</v>
      </c>
      <c r="AB154" s="79"/>
      <c r="AC154" s="79" t="b">
        <v>0</v>
      </c>
      <c r="AD154" s="79">
        <v>7350</v>
      </c>
      <c r="AE154" s="85" t="s">
        <v>780</v>
      </c>
      <c r="AF154" s="79" t="b">
        <v>0</v>
      </c>
      <c r="AG154" s="79" t="s">
        <v>787</v>
      </c>
      <c r="AH154" s="79"/>
      <c r="AI154" s="85" t="s">
        <v>780</v>
      </c>
      <c r="AJ154" s="79" t="b">
        <v>0</v>
      </c>
      <c r="AK154" s="79">
        <v>1397</v>
      </c>
      <c r="AL154" s="85" t="s">
        <v>780</v>
      </c>
      <c r="AM154" s="79" t="s">
        <v>789</v>
      </c>
      <c r="AN154" s="79" t="b">
        <v>0</v>
      </c>
      <c r="AO154" s="85" t="s">
        <v>725</v>
      </c>
      <c r="AP154" s="79" t="s">
        <v>802</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3</v>
      </c>
      <c r="BE154" s="49">
        <v>5.882352941176471</v>
      </c>
      <c r="BF154" s="48">
        <v>2</v>
      </c>
      <c r="BG154" s="49">
        <v>3.9215686274509802</v>
      </c>
      <c r="BH154" s="48">
        <v>0</v>
      </c>
      <c r="BI154" s="49">
        <v>0</v>
      </c>
      <c r="BJ154" s="48">
        <v>46</v>
      </c>
      <c r="BK154" s="49">
        <v>90.19607843137256</v>
      </c>
      <c r="BL154" s="48">
        <v>51</v>
      </c>
    </row>
    <row r="155" spans="1:64" ht="15">
      <c r="A155" s="64" t="s">
        <v>265</v>
      </c>
      <c r="B155" s="64" t="s">
        <v>264</v>
      </c>
      <c r="C155" s="65" t="s">
        <v>2334</v>
      </c>
      <c r="D155" s="66">
        <v>3</v>
      </c>
      <c r="E155" s="67" t="s">
        <v>132</v>
      </c>
      <c r="F155" s="68">
        <v>35</v>
      </c>
      <c r="G155" s="65"/>
      <c r="H155" s="69"/>
      <c r="I155" s="70"/>
      <c r="J155" s="70"/>
      <c r="K155" s="34" t="s">
        <v>65</v>
      </c>
      <c r="L155" s="77">
        <v>155</v>
      </c>
      <c r="M155" s="77"/>
      <c r="N155" s="72"/>
      <c r="O155" s="79" t="s">
        <v>348</v>
      </c>
      <c r="P155" s="81">
        <v>43510.78703703704</v>
      </c>
      <c r="Q155" s="79" t="s">
        <v>382</v>
      </c>
      <c r="R155" s="79"/>
      <c r="S155" s="79"/>
      <c r="T155" s="79"/>
      <c r="U155" s="79"/>
      <c r="V155" s="83" t="s">
        <v>512</v>
      </c>
      <c r="W155" s="81">
        <v>43510.78703703704</v>
      </c>
      <c r="X155" s="83" t="s">
        <v>614</v>
      </c>
      <c r="Y155" s="79"/>
      <c r="Z155" s="79"/>
      <c r="AA155" s="85" t="s">
        <v>726</v>
      </c>
      <c r="AB155" s="79"/>
      <c r="AC155" s="79" t="b">
        <v>0</v>
      </c>
      <c r="AD155" s="79">
        <v>0</v>
      </c>
      <c r="AE155" s="85" t="s">
        <v>780</v>
      </c>
      <c r="AF155" s="79" t="b">
        <v>0</v>
      </c>
      <c r="AG155" s="79" t="s">
        <v>787</v>
      </c>
      <c r="AH155" s="79"/>
      <c r="AI155" s="85" t="s">
        <v>780</v>
      </c>
      <c r="AJ155" s="79" t="b">
        <v>0</v>
      </c>
      <c r="AK155" s="79">
        <v>1397</v>
      </c>
      <c r="AL155" s="85" t="s">
        <v>725</v>
      </c>
      <c r="AM155" s="79" t="s">
        <v>789</v>
      </c>
      <c r="AN155" s="79" t="b">
        <v>0</v>
      </c>
      <c r="AO155" s="85" t="s">
        <v>725</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265</v>
      </c>
      <c r="B156" s="64" t="s">
        <v>222</v>
      </c>
      <c r="C156" s="65" t="s">
        <v>2334</v>
      </c>
      <c r="D156" s="66">
        <v>3</v>
      </c>
      <c r="E156" s="67" t="s">
        <v>132</v>
      </c>
      <c r="F156" s="68">
        <v>35</v>
      </c>
      <c r="G156" s="65"/>
      <c r="H156" s="69"/>
      <c r="I156" s="70"/>
      <c r="J156" s="70"/>
      <c r="K156" s="34" t="s">
        <v>65</v>
      </c>
      <c r="L156" s="77">
        <v>156</v>
      </c>
      <c r="M156" s="77"/>
      <c r="N156" s="72"/>
      <c r="O156" s="79" t="s">
        <v>348</v>
      </c>
      <c r="P156" s="81">
        <v>43510.78703703704</v>
      </c>
      <c r="Q156" s="79" t="s">
        <v>382</v>
      </c>
      <c r="R156" s="79"/>
      <c r="S156" s="79"/>
      <c r="T156" s="79"/>
      <c r="U156" s="79"/>
      <c r="V156" s="83" t="s">
        <v>512</v>
      </c>
      <c r="W156" s="81">
        <v>43510.78703703704</v>
      </c>
      <c r="X156" s="83" t="s">
        <v>614</v>
      </c>
      <c r="Y156" s="79"/>
      <c r="Z156" s="79"/>
      <c r="AA156" s="85" t="s">
        <v>726</v>
      </c>
      <c r="AB156" s="79"/>
      <c r="AC156" s="79" t="b">
        <v>0</v>
      </c>
      <c r="AD156" s="79">
        <v>0</v>
      </c>
      <c r="AE156" s="85" t="s">
        <v>780</v>
      </c>
      <c r="AF156" s="79" t="b">
        <v>0</v>
      </c>
      <c r="AG156" s="79" t="s">
        <v>787</v>
      </c>
      <c r="AH156" s="79"/>
      <c r="AI156" s="85" t="s">
        <v>780</v>
      </c>
      <c r="AJ156" s="79" t="b">
        <v>0</v>
      </c>
      <c r="AK156" s="79">
        <v>1397</v>
      </c>
      <c r="AL156" s="85" t="s">
        <v>725</v>
      </c>
      <c r="AM156" s="79" t="s">
        <v>789</v>
      </c>
      <c r="AN156" s="79" t="b">
        <v>0</v>
      </c>
      <c r="AO156" s="85" t="s">
        <v>725</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1</v>
      </c>
      <c r="BE156" s="49">
        <v>3.8461538461538463</v>
      </c>
      <c r="BF156" s="48">
        <v>2</v>
      </c>
      <c r="BG156" s="49">
        <v>7.6923076923076925</v>
      </c>
      <c r="BH156" s="48">
        <v>0</v>
      </c>
      <c r="BI156" s="49">
        <v>0</v>
      </c>
      <c r="BJ156" s="48">
        <v>23</v>
      </c>
      <c r="BK156" s="49">
        <v>88.46153846153847</v>
      </c>
      <c r="BL156" s="48">
        <v>26</v>
      </c>
    </row>
    <row r="157" spans="1:64" ht="15">
      <c r="A157" s="64" t="s">
        <v>266</v>
      </c>
      <c r="B157" s="64" t="s">
        <v>222</v>
      </c>
      <c r="C157" s="65" t="s">
        <v>2334</v>
      </c>
      <c r="D157" s="66">
        <v>3</v>
      </c>
      <c r="E157" s="67" t="s">
        <v>132</v>
      </c>
      <c r="F157" s="68">
        <v>35</v>
      </c>
      <c r="G157" s="65"/>
      <c r="H157" s="69"/>
      <c r="I157" s="70"/>
      <c r="J157" s="70"/>
      <c r="K157" s="34" t="s">
        <v>65</v>
      </c>
      <c r="L157" s="77">
        <v>157</v>
      </c>
      <c r="M157" s="77"/>
      <c r="N157" s="72"/>
      <c r="O157" s="79" t="s">
        <v>348</v>
      </c>
      <c r="P157" s="81">
        <v>43510.80291666667</v>
      </c>
      <c r="Q157" s="79" t="s">
        <v>383</v>
      </c>
      <c r="R157" s="83" t="s">
        <v>418</v>
      </c>
      <c r="S157" s="79" t="s">
        <v>435</v>
      </c>
      <c r="T157" s="79"/>
      <c r="U157" s="79"/>
      <c r="V157" s="83" t="s">
        <v>513</v>
      </c>
      <c r="W157" s="81">
        <v>43510.80291666667</v>
      </c>
      <c r="X157" s="83" t="s">
        <v>615</v>
      </c>
      <c r="Y157" s="79"/>
      <c r="Z157" s="79"/>
      <c r="AA157" s="85" t="s">
        <v>727</v>
      </c>
      <c r="AB157" s="79"/>
      <c r="AC157" s="79" t="b">
        <v>0</v>
      </c>
      <c r="AD157" s="79">
        <v>0</v>
      </c>
      <c r="AE157" s="85" t="s">
        <v>780</v>
      </c>
      <c r="AF157" s="79" t="b">
        <v>0</v>
      </c>
      <c r="AG157" s="79" t="s">
        <v>787</v>
      </c>
      <c r="AH157" s="79"/>
      <c r="AI157" s="85" t="s">
        <v>780</v>
      </c>
      <c r="AJ157" s="79" t="b">
        <v>0</v>
      </c>
      <c r="AK157" s="79">
        <v>0</v>
      </c>
      <c r="AL157" s="85" t="s">
        <v>780</v>
      </c>
      <c r="AM157" s="79" t="s">
        <v>789</v>
      </c>
      <c r="AN157" s="79" t="b">
        <v>1</v>
      </c>
      <c r="AO157" s="85" t="s">
        <v>727</v>
      </c>
      <c r="AP157" s="79" t="s">
        <v>176</v>
      </c>
      <c r="AQ157" s="79">
        <v>0</v>
      </c>
      <c r="AR157" s="79">
        <v>0</v>
      </c>
      <c r="AS157" s="79" t="s">
        <v>804</v>
      </c>
      <c r="AT157" s="79" t="s">
        <v>805</v>
      </c>
      <c r="AU157" s="79" t="s">
        <v>806</v>
      </c>
      <c r="AV157" s="79" t="s">
        <v>808</v>
      </c>
      <c r="AW157" s="79" t="s">
        <v>810</v>
      </c>
      <c r="AX157" s="79" t="s">
        <v>812</v>
      </c>
      <c r="AY157" s="79" t="s">
        <v>814</v>
      </c>
      <c r="AZ157" s="83" t="s">
        <v>816</v>
      </c>
      <c r="BA157">
        <v>1</v>
      </c>
      <c r="BB157" s="78" t="str">
        <f>REPLACE(INDEX(GroupVertices[Group],MATCH(Edges[[#This Row],[Vertex 1]],GroupVertices[Vertex],0)),1,1,"")</f>
        <v>1</v>
      </c>
      <c r="BC157" s="78" t="str">
        <f>REPLACE(INDEX(GroupVertices[Group],MATCH(Edges[[#This Row],[Vertex 2]],GroupVertices[Vertex],0)),1,1,"")</f>
        <v>1</v>
      </c>
      <c r="BD157" s="48">
        <v>0</v>
      </c>
      <c r="BE157" s="49">
        <v>0</v>
      </c>
      <c r="BF157" s="48">
        <v>3</v>
      </c>
      <c r="BG157" s="49">
        <v>14.285714285714286</v>
      </c>
      <c r="BH157" s="48">
        <v>0</v>
      </c>
      <c r="BI157" s="49">
        <v>0</v>
      </c>
      <c r="BJ157" s="48">
        <v>18</v>
      </c>
      <c r="BK157" s="49">
        <v>85.71428571428571</v>
      </c>
      <c r="BL157" s="48">
        <v>21</v>
      </c>
    </row>
    <row r="158" spans="1:64" ht="15">
      <c r="A158" s="64" t="s">
        <v>267</v>
      </c>
      <c r="B158" s="64" t="s">
        <v>335</v>
      </c>
      <c r="C158" s="65" t="s">
        <v>2334</v>
      </c>
      <c r="D158" s="66">
        <v>3</v>
      </c>
      <c r="E158" s="67" t="s">
        <v>132</v>
      </c>
      <c r="F158" s="68">
        <v>35</v>
      </c>
      <c r="G158" s="65"/>
      <c r="H158" s="69"/>
      <c r="I158" s="70"/>
      <c r="J158" s="70"/>
      <c r="K158" s="34" t="s">
        <v>65</v>
      </c>
      <c r="L158" s="77">
        <v>158</v>
      </c>
      <c r="M158" s="77"/>
      <c r="N158" s="72"/>
      <c r="O158" s="79" t="s">
        <v>348</v>
      </c>
      <c r="P158" s="81">
        <v>43510.76273148148</v>
      </c>
      <c r="Q158" s="79" t="s">
        <v>384</v>
      </c>
      <c r="R158" s="83" t="s">
        <v>419</v>
      </c>
      <c r="S158" s="79" t="s">
        <v>439</v>
      </c>
      <c r="T158" s="79" t="s">
        <v>449</v>
      </c>
      <c r="U158" s="79"/>
      <c r="V158" s="83" t="s">
        <v>514</v>
      </c>
      <c r="W158" s="81">
        <v>43510.76273148148</v>
      </c>
      <c r="X158" s="83" t="s">
        <v>616</v>
      </c>
      <c r="Y158" s="79"/>
      <c r="Z158" s="79"/>
      <c r="AA158" s="85" t="s">
        <v>728</v>
      </c>
      <c r="AB158" s="85" t="s">
        <v>730</v>
      </c>
      <c r="AC158" s="79" t="b">
        <v>0</v>
      </c>
      <c r="AD158" s="79">
        <v>0</v>
      </c>
      <c r="AE158" s="85" t="s">
        <v>786</v>
      </c>
      <c r="AF158" s="79" t="b">
        <v>0</v>
      </c>
      <c r="AG158" s="79" t="s">
        <v>787</v>
      </c>
      <c r="AH158" s="79"/>
      <c r="AI158" s="85" t="s">
        <v>780</v>
      </c>
      <c r="AJ158" s="79" t="b">
        <v>0</v>
      </c>
      <c r="AK158" s="79">
        <v>1</v>
      </c>
      <c r="AL158" s="85" t="s">
        <v>780</v>
      </c>
      <c r="AM158" s="79" t="s">
        <v>792</v>
      </c>
      <c r="AN158" s="79" t="b">
        <v>0</v>
      </c>
      <c r="AO158" s="85" t="s">
        <v>730</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3</v>
      </c>
      <c r="BC158" s="78" t="str">
        <f>REPLACE(INDEX(GroupVertices[Group],MATCH(Edges[[#This Row],[Vertex 2]],GroupVertices[Vertex],0)),1,1,"")</f>
        <v>3</v>
      </c>
      <c r="BD158" s="48"/>
      <c r="BE158" s="49"/>
      <c r="BF158" s="48"/>
      <c r="BG158" s="49"/>
      <c r="BH158" s="48"/>
      <c r="BI158" s="49"/>
      <c r="BJ158" s="48"/>
      <c r="BK158" s="49"/>
      <c r="BL158" s="48"/>
    </row>
    <row r="159" spans="1:64" ht="15">
      <c r="A159" s="64" t="s">
        <v>267</v>
      </c>
      <c r="B159" s="64" t="s">
        <v>336</v>
      </c>
      <c r="C159" s="65" t="s">
        <v>2334</v>
      </c>
      <c r="D159" s="66">
        <v>3</v>
      </c>
      <c r="E159" s="67" t="s">
        <v>132</v>
      </c>
      <c r="F159" s="68">
        <v>35</v>
      </c>
      <c r="G159" s="65"/>
      <c r="H159" s="69"/>
      <c r="I159" s="70"/>
      <c r="J159" s="70"/>
      <c r="K159" s="34" t="s">
        <v>65</v>
      </c>
      <c r="L159" s="77">
        <v>159</v>
      </c>
      <c r="M159" s="77"/>
      <c r="N159" s="72"/>
      <c r="O159" s="79" t="s">
        <v>348</v>
      </c>
      <c r="P159" s="81">
        <v>43510.76273148148</v>
      </c>
      <c r="Q159" s="79" t="s">
        <v>384</v>
      </c>
      <c r="R159" s="83" t="s">
        <v>419</v>
      </c>
      <c r="S159" s="79" t="s">
        <v>439</v>
      </c>
      <c r="T159" s="79" t="s">
        <v>449</v>
      </c>
      <c r="U159" s="79"/>
      <c r="V159" s="83" t="s">
        <v>514</v>
      </c>
      <c r="W159" s="81">
        <v>43510.76273148148</v>
      </c>
      <c r="X159" s="83" t="s">
        <v>616</v>
      </c>
      <c r="Y159" s="79"/>
      <c r="Z159" s="79"/>
      <c r="AA159" s="85" t="s">
        <v>728</v>
      </c>
      <c r="AB159" s="85" t="s">
        <v>730</v>
      </c>
      <c r="AC159" s="79" t="b">
        <v>0</v>
      </c>
      <c r="AD159" s="79">
        <v>0</v>
      </c>
      <c r="AE159" s="85" t="s">
        <v>786</v>
      </c>
      <c r="AF159" s="79" t="b">
        <v>0</v>
      </c>
      <c r="AG159" s="79" t="s">
        <v>787</v>
      </c>
      <c r="AH159" s="79"/>
      <c r="AI159" s="85" t="s">
        <v>780</v>
      </c>
      <c r="AJ159" s="79" t="b">
        <v>0</v>
      </c>
      <c r="AK159" s="79">
        <v>1</v>
      </c>
      <c r="AL159" s="85" t="s">
        <v>780</v>
      </c>
      <c r="AM159" s="79" t="s">
        <v>792</v>
      </c>
      <c r="AN159" s="79" t="b">
        <v>0</v>
      </c>
      <c r="AO159" s="85" t="s">
        <v>730</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3</v>
      </c>
      <c r="BC159" s="78" t="str">
        <f>REPLACE(INDEX(GroupVertices[Group],MATCH(Edges[[#This Row],[Vertex 2]],GroupVertices[Vertex],0)),1,1,"")</f>
        <v>3</v>
      </c>
      <c r="BD159" s="48"/>
      <c r="BE159" s="49"/>
      <c r="BF159" s="48"/>
      <c r="BG159" s="49"/>
      <c r="BH159" s="48"/>
      <c r="BI159" s="49"/>
      <c r="BJ159" s="48"/>
      <c r="BK159" s="49"/>
      <c r="BL159" s="48"/>
    </row>
    <row r="160" spans="1:64" ht="15">
      <c r="A160" s="64" t="s">
        <v>267</v>
      </c>
      <c r="B160" s="64" t="s">
        <v>337</v>
      </c>
      <c r="C160" s="65" t="s">
        <v>2335</v>
      </c>
      <c r="D160" s="66">
        <v>10</v>
      </c>
      <c r="E160" s="67" t="s">
        <v>136</v>
      </c>
      <c r="F160" s="68">
        <v>12</v>
      </c>
      <c r="G160" s="65"/>
      <c r="H160" s="69"/>
      <c r="I160" s="70"/>
      <c r="J160" s="70"/>
      <c r="K160" s="34" t="s">
        <v>65</v>
      </c>
      <c r="L160" s="77">
        <v>160</v>
      </c>
      <c r="M160" s="77"/>
      <c r="N160" s="72"/>
      <c r="O160" s="79" t="s">
        <v>348</v>
      </c>
      <c r="P160" s="81">
        <v>43510.76273148148</v>
      </c>
      <c r="Q160" s="79" t="s">
        <v>384</v>
      </c>
      <c r="R160" s="83" t="s">
        <v>419</v>
      </c>
      <c r="S160" s="79" t="s">
        <v>439</v>
      </c>
      <c r="T160" s="79" t="s">
        <v>449</v>
      </c>
      <c r="U160" s="79"/>
      <c r="V160" s="83" t="s">
        <v>514</v>
      </c>
      <c r="W160" s="81">
        <v>43510.76273148148</v>
      </c>
      <c r="X160" s="83" t="s">
        <v>616</v>
      </c>
      <c r="Y160" s="79"/>
      <c r="Z160" s="79"/>
      <c r="AA160" s="85" t="s">
        <v>728</v>
      </c>
      <c r="AB160" s="85" t="s">
        <v>730</v>
      </c>
      <c r="AC160" s="79" t="b">
        <v>0</v>
      </c>
      <c r="AD160" s="79">
        <v>0</v>
      </c>
      <c r="AE160" s="85" t="s">
        <v>786</v>
      </c>
      <c r="AF160" s="79" t="b">
        <v>0</v>
      </c>
      <c r="AG160" s="79" t="s">
        <v>787</v>
      </c>
      <c r="AH160" s="79"/>
      <c r="AI160" s="85" t="s">
        <v>780</v>
      </c>
      <c r="AJ160" s="79" t="b">
        <v>0</v>
      </c>
      <c r="AK160" s="79">
        <v>1</v>
      </c>
      <c r="AL160" s="85" t="s">
        <v>780</v>
      </c>
      <c r="AM160" s="79" t="s">
        <v>792</v>
      </c>
      <c r="AN160" s="79" t="b">
        <v>0</v>
      </c>
      <c r="AO160" s="85" t="s">
        <v>730</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3</v>
      </c>
      <c r="BC160" s="78" t="str">
        <f>REPLACE(INDEX(GroupVertices[Group],MATCH(Edges[[#This Row],[Vertex 2]],GroupVertices[Vertex],0)),1,1,"")</f>
        <v>3</v>
      </c>
      <c r="BD160" s="48"/>
      <c r="BE160" s="49"/>
      <c r="BF160" s="48"/>
      <c r="BG160" s="49"/>
      <c r="BH160" s="48"/>
      <c r="BI160" s="49"/>
      <c r="BJ160" s="48"/>
      <c r="BK160" s="49"/>
      <c r="BL160" s="48"/>
    </row>
    <row r="161" spans="1:64" ht="15">
      <c r="A161" s="64" t="s">
        <v>267</v>
      </c>
      <c r="B161" s="64" t="s">
        <v>337</v>
      </c>
      <c r="C161" s="65" t="s">
        <v>2335</v>
      </c>
      <c r="D161" s="66">
        <v>10</v>
      </c>
      <c r="E161" s="67" t="s">
        <v>136</v>
      </c>
      <c r="F161" s="68">
        <v>12</v>
      </c>
      <c r="G161" s="65"/>
      <c r="H161" s="69"/>
      <c r="I161" s="70"/>
      <c r="J161" s="70"/>
      <c r="K161" s="34" t="s">
        <v>65</v>
      </c>
      <c r="L161" s="77">
        <v>161</v>
      </c>
      <c r="M161" s="77"/>
      <c r="N161" s="72"/>
      <c r="O161" s="79" t="s">
        <v>348</v>
      </c>
      <c r="P161" s="81">
        <v>43510.80520833333</v>
      </c>
      <c r="Q161" s="79" t="s">
        <v>385</v>
      </c>
      <c r="R161" s="83" t="s">
        <v>420</v>
      </c>
      <c r="S161" s="79" t="s">
        <v>435</v>
      </c>
      <c r="T161" s="79"/>
      <c r="U161" s="79"/>
      <c r="V161" s="83" t="s">
        <v>514</v>
      </c>
      <c r="W161" s="81">
        <v>43510.80520833333</v>
      </c>
      <c r="X161" s="83" t="s">
        <v>617</v>
      </c>
      <c r="Y161" s="79"/>
      <c r="Z161" s="79"/>
      <c r="AA161" s="85" t="s">
        <v>729</v>
      </c>
      <c r="AB161" s="85" t="s">
        <v>728</v>
      </c>
      <c r="AC161" s="79" t="b">
        <v>0</v>
      </c>
      <c r="AD161" s="79">
        <v>0</v>
      </c>
      <c r="AE161" s="85" t="s">
        <v>786</v>
      </c>
      <c r="AF161" s="79" t="b">
        <v>0</v>
      </c>
      <c r="AG161" s="79" t="s">
        <v>787</v>
      </c>
      <c r="AH161" s="79"/>
      <c r="AI161" s="85" t="s">
        <v>780</v>
      </c>
      <c r="AJ161" s="79" t="b">
        <v>0</v>
      </c>
      <c r="AK161" s="79">
        <v>0</v>
      </c>
      <c r="AL161" s="85" t="s">
        <v>780</v>
      </c>
      <c r="AM161" s="79" t="s">
        <v>792</v>
      </c>
      <c r="AN161" s="79" t="b">
        <v>1</v>
      </c>
      <c r="AO161" s="85" t="s">
        <v>728</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3</v>
      </c>
      <c r="BC161" s="78" t="str">
        <f>REPLACE(INDEX(GroupVertices[Group],MATCH(Edges[[#This Row],[Vertex 2]],GroupVertices[Vertex],0)),1,1,"")</f>
        <v>3</v>
      </c>
      <c r="BD161" s="48"/>
      <c r="BE161" s="49"/>
      <c r="BF161" s="48"/>
      <c r="BG161" s="49"/>
      <c r="BH161" s="48"/>
      <c r="BI161" s="49"/>
      <c r="BJ161" s="48"/>
      <c r="BK161" s="49"/>
      <c r="BL161" s="48"/>
    </row>
    <row r="162" spans="1:64" ht="15">
      <c r="A162" s="64" t="s">
        <v>267</v>
      </c>
      <c r="B162" s="64" t="s">
        <v>338</v>
      </c>
      <c r="C162" s="65" t="s">
        <v>2335</v>
      </c>
      <c r="D162" s="66">
        <v>10</v>
      </c>
      <c r="E162" s="67" t="s">
        <v>136</v>
      </c>
      <c r="F162" s="68">
        <v>12</v>
      </c>
      <c r="G162" s="65"/>
      <c r="H162" s="69"/>
      <c r="I162" s="70"/>
      <c r="J162" s="70"/>
      <c r="K162" s="34" t="s">
        <v>65</v>
      </c>
      <c r="L162" s="77">
        <v>162</v>
      </c>
      <c r="M162" s="77"/>
      <c r="N162" s="72"/>
      <c r="O162" s="79" t="s">
        <v>348</v>
      </c>
      <c r="P162" s="81">
        <v>43510.76273148148</v>
      </c>
      <c r="Q162" s="79" t="s">
        <v>384</v>
      </c>
      <c r="R162" s="83" t="s">
        <v>419</v>
      </c>
      <c r="S162" s="79" t="s">
        <v>439</v>
      </c>
      <c r="T162" s="79" t="s">
        <v>449</v>
      </c>
      <c r="U162" s="79"/>
      <c r="V162" s="83" t="s">
        <v>514</v>
      </c>
      <c r="W162" s="81">
        <v>43510.76273148148</v>
      </c>
      <c r="X162" s="83" t="s">
        <v>616</v>
      </c>
      <c r="Y162" s="79"/>
      <c r="Z162" s="79"/>
      <c r="AA162" s="85" t="s">
        <v>728</v>
      </c>
      <c r="AB162" s="85" t="s">
        <v>730</v>
      </c>
      <c r="AC162" s="79" t="b">
        <v>0</v>
      </c>
      <c r="AD162" s="79">
        <v>0</v>
      </c>
      <c r="AE162" s="85" t="s">
        <v>786</v>
      </c>
      <c r="AF162" s="79" t="b">
        <v>0</v>
      </c>
      <c r="AG162" s="79" t="s">
        <v>787</v>
      </c>
      <c r="AH162" s="79"/>
      <c r="AI162" s="85" t="s">
        <v>780</v>
      </c>
      <c r="AJ162" s="79" t="b">
        <v>0</v>
      </c>
      <c r="AK162" s="79">
        <v>1</v>
      </c>
      <c r="AL162" s="85" t="s">
        <v>780</v>
      </c>
      <c r="AM162" s="79" t="s">
        <v>792</v>
      </c>
      <c r="AN162" s="79" t="b">
        <v>0</v>
      </c>
      <c r="AO162" s="85" t="s">
        <v>730</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3</v>
      </c>
      <c r="BC162" s="78" t="str">
        <f>REPLACE(INDEX(GroupVertices[Group],MATCH(Edges[[#This Row],[Vertex 2]],GroupVertices[Vertex],0)),1,1,"")</f>
        <v>3</v>
      </c>
      <c r="BD162" s="48">
        <v>0</v>
      </c>
      <c r="BE162" s="49">
        <v>0</v>
      </c>
      <c r="BF162" s="48">
        <v>1</v>
      </c>
      <c r="BG162" s="49">
        <v>3.0303030303030303</v>
      </c>
      <c r="BH162" s="48">
        <v>0</v>
      </c>
      <c r="BI162" s="49">
        <v>0</v>
      </c>
      <c r="BJ162" s="48">
        <v>32</v>
      </c>
      <c r="BK162" s="49">
        <v>96.96969696969697</v>
      </c>
      <c r="BL162" s="48">
        <v>33</v>
      </c>
    </row>
    <row r="163" spans="1:64" ht="15">
      <c r="A163" s="64" t="s">
        <v>267</v>
      </c>
      <c r="B163" s="64" t="s">
        <v>338</v>
      </c>
      <c r="C163" s="65" t="s">
        <v>2335</v>
      </c>
      <c r="D163" s="66">
        <v>10</v>
      </c>
      <c r="E163" s="67" t="s">
        <v>136</v>
      </c>
      <c r="F163" s="68">
        <v>12</v>
      </c>
      <c r="G163" s="65"/>
      <c r="H163" s="69"/>
      <c r="I163" s="70"/>
      <c r="J163" s="70"/>
      <c r="K163" s="34" t="s">
        <v>65</v>
      </c>
      <c r="L163" s="77">
        <v>163</v>
      </c>
      <c r="M163" s="77"/>
      <c r="N163" s="72"/>
      <c r="O163" s="79" t="s">
        <v>348</v>
      </c>
      <c r="P163" s="81">
        <v>43510.80520833333</v>
      </c>
      <c r="Q163" s="79" t="s">
        <v>385</v>
      </c>
      <c r="R163" s="83" t="s">
        <v>420</v>
      </c>
      <c r="S163" s="79" t="s">
        <v>435</v>
      </c>
      <c r="T163" s="79"/>
      <c r="U163" s="79"/>
      <c r="V163" s="83" t="s">
        <v>514</v>
      </c>
      <c r="W163" s="81">
        <v>43510.80520833333</v>
      </c>
      <c r="X163" s="83" t="s">
        <v>617</v>
      </c>
      <c r="Y163" s="79"/>
      <c r="Z163" s="79"/>
      <c r="AA163" s="85" t="s">
        <v>729</v>
      </c>
      <c r="AB163" s="85" t="s">
        <v>728</v>
      </c>
      <c r="AC163" s="79" t="b">
        <v>0</v>
      </c>
      <c r="AD163" s="79">
        <v>0</v>
      </c>
      <c r="AE163" s="85" t="s">
        <v>786</v>
      </c>
      <c r="AF163" s="79" t="b">
        <v>0</v>
      </c>
      <c r="AG163" s="79" t="s">
        <v>787</v>
      </c>
      <c r="AH163" s="79"/>
      <c r="AI163" s="85" t="s">
        <v>780</v>
      </c>
      <c r="AJ163" s="79" t="b">
        <v>0</v>
      </c>
      <c r="AK163" s="79">
        <v>0</v>
      </c>
      <c r="AL163" s="85" t="s">
        <v>780</v>
      </c>
      <c r="AM163" s="79" t="s">
        <v>792</v>
      </c>
      <c r="AN163" s="79" t="b">
        <v>1</v>
      </c>
      <c r="AO163" s="85" t="s">
        <v>728</v>
      </c>
      <c r="AP163" s="79" t="s">
        <v>176</v>
      </c>
      <c r="AQ163" s="79">
        <v>0</v>
      </c>
      <c r="AR163" s="79">
        <v>0</v>
      </c>
      <c r="AS163" s="79"/>
      <c r="AT163" s="79"/>
      <c r="AU163" s="79"/>
      <c r="AV163" s="79"/>
      <c r="AW163" s="79"/>
      <c r="AX163" s="79"/>
      <c r="AY163" s="79"/>
      <c r="AZ163" s="79"/>
      <c r="BA163">
        <v>2</v>
      </c>
      <c r="BB163" s="78" t="str">
        <f>REPLACE(INDEX(GroupVertices[Group],MATCH(Edges[[#This Row],[Vertex 1]],GroupVertices[Vertex],0)),1,1,"")</f>
        <v>3</v>
      </c>
      <c r="BC163" s="78" t="str">
        <f>REPLACE(INDEX(GroupVertices[Group],MATCH(Edges[[#This Row],[Vertex 2]],GroupVertices[Vertex],0)),1,1,"")</f>
        <v>3</v>
      </c>
      <c r="BD163" s="48">
        <v>0</v>
      </c>
      <c r="BE163" s="49">
        <v>0</v>
      </c>
      <c r="BF163" s="48">
        <v>0</v>
      </c>
      <c r="BG163" s="49">
        <v>0</v>
      </c>
      <c r="BH163" s="48">
        <v>0</v>
      </c>
      <c r="BI163" s="49">
        <v>0</v>
      </c>
      <c r="BJ163" s="48">
        <v>9</v>
      </c>
      <c r="BK163" s="49">
        <v>100</v>
      </c>
      <c r="BL163" s="48">
        <v>9</v>
      </c>
    </row>
    <row r="164" spans="1:64" ht="15">
      <c r="A164" s="64" t="s">
        <v>267</v>
      </c>
      <c r="B164" s="64" t="s">
        <v>334</v>
      </c>
      <c r="C164" s="65" t="s">
        <v>2335</v>
      </c>
      <c r="D164" s="66">
        <v>10</v>
      </c>
      <c r="E164" s="67" t="s">
        <v>136</v>
      </c>
      <c r="F164" s="68">
        <v>12</v>
      </c>
      <c r="G164" s="65"/>
      <c r="H164" s="69"/>
      <c r="I164" s="70"/>
      <c r="J164" s="70"/>
      <c r="K164" s="34" t="s">
        <v>65</v>
      </c>
      <c r="L164" s="77">
        <v>164</v>
      </c>
      <c r="M164" s="77"/>
      <c r="N164" s="72"/>
      <c r="O164" s="79" t="s">
        <v>348</v>
      </c>
      <c r="P164" s="81">
        <v>43510.75431712963</v>
      </c>
      <c r="Q164" s="79" t="s">
        <v>386</v>
      </c>
      <c r="R164" s="83" t="s">
        <v>421</v>
      </c>
      <c r="S164" s="79" t="s">
        <v>440</v>
      </c>
      <c r="T164" s="79" t="s">
        <v>450</v>
      </c>
      <c r="U164" s="79"/>
      <c r="V164" s="83" t="s">
        <v>514</v>
      </c>
      <c r="W164" s="81">
        <v>43510.75431712963</v>
      </c>
      <c r="X164" s="83" t="s">
        <v>618</v>
      </c>
      <c r="Y164" s="79"/>
      <c r="Z164" s="79"/>
      <c r="AA164" s="85" t="s">
        <v>730</v>
      </c>
      <c r="AB164" s="85" t="s">
        <v>731</v>
      </c>
      <c r="AC164" s="79" t="b">
        <v>0</v>
      </c>
      <c r="AD164" s="79">
        <v>0</v>
      </c>
      <c r="AE164" s="85" t="s">
        <v>786</v>
      </c>
      <c r="AF164" s="79" t="b">
        <v>0</v>
      </c>
      <c r="AG164" s="79" t="s">
        <v>787</v>
      </c>
      <c r="AH164" s="79"/>
      <c r="AI164" s="85" t="s">
        <v>780</v>
      </c>
      <c r="AJ164" s="79" t="b">
        <v>0</v>
      </c>
      <c r="AK164" s="79">
        <v>0</v>
      </c>
      <c r="AL164" s="85" t="s">
        <v>780</v>
      </c>
      <c r="AM164" s="79" t="s">
        <v>792</v>
      </c>
      <c r="AN164" s="79" t="b">
        <v>0</v>
      </c>
      <c r="AO164" s="85" t="s">
        <v>731</v>
      </c>
      <c r="AP164" s="79" t="s">
        <v>176</v>
      </c>
      <c r="AQ164" s="79">
        <v>0</v>
      </c>
      <c r="AR164" s="79">
        <v>0</v>
      </c>
      <c r="AS164" s="79"/>
      <c r="AT164" s="79"/>
      <c r="AU164" s="79"/>
      <c r="AV164" s="79"/>
      <c r="AW164" s="79"/>
      <c r="AX164" s="79"/>
      <c r="AY164" s="79"/>
      <c r="AZ164" s="79"/>
      <c r="BA164">
        <v>3</v>
      </c>
      <c r="BB164" s="78" t="str">
        <f>REPLACE(INDEX(GroupVertices[Group],MATCH(Edges[[#This Row],[Vertex 1]],GroupVertices[Vertex],0)),1,1,"")</f>
        <v>3</v>
      </c>
      <c r="BC164" s="78" t="str">
        <f>REPLACE(INDEX(GroupVertices[Group],MATCH(Edges[[#This Row],[Vertex 2]],GroupVertices[Vertex],0)),1,1,"")</f>
        <v>3</v>
      </c>
      <c r="BD164" s="48">
        <v>0</v>
      </c>
      <c r="BE164" s="49">
        <v>0</v>
      </c>
      <c r="BF164" s="48">
        <v>0</v>
      </c>
      <c r="BG164" s="49">
        <v>0</v>
      </c>
      <c r="BH164" s="48">
        <v>0</v>
      </c>
      <c r="BI164" s="49">
        <v>0</v>
      </c>
      <c r="BJ164" s="48">
        <v>43</v>
      </c>
      <c r="BK164" s="49">
        <v>100</v>
      </c>
      <c r="BL164" s="48">
        <v>43</v>
      </c>
    </row>
    <row r="165" spans="1:64" ht="15">
      <c r="A165" s="64" t="s">
        <v>267</v>
      </c>
      <c r="B165" s="64" t="s">
        <v>334</v>
      </c>
      <c r="C165" s="65" t="s">
        <v>2335</v>
      </c>
      <c r="D165" s="66">
        <v>10</v>
      </c>
      <c r="E165" s="67" t="s">
        <v>136</v>
      </c>
      <c r="F165" s="68">
        <v>12</v>
      </c>
      <c r="G165" s="65"/>
      <c r="H165" s="69"/>
      <c r="I165" s="70"/>
      <c r="J165" s="70"/>
      <c r="K165" s="34" t="s">
        <v>65</v>
      </c>
      <c r="L165" s="77">
        <v>165</v>
      </c>
      <c r="M165" s="77"/>
      <c r="N165" s="72"/>
      <c r="O165" s="79" t="s">
        <v>348</v>
      </c>
      <c r="P165" s="81">
        <v>43510.76273148148</v>
      </c>
      <c r="Q165" s="79" t="s">
        <v>384</v>
      </c>
      <c r="R165" s="83" t="s">
        <v>419</v>
      </c>
      <c r="S165" s="79" t="s">
        <v>439</v>
      </c>
      <c r="T165" s="79" t="s">
        <v>449</v>
      </c>
      <c r="U165" s="79"/>
      <c r="V165" s="83" t="s">
        <v>514</v>
      </c>
      <c r="W165" s="81">
        <v>43510.76273148148</v>
      </c>
      <c r="X165" s="83" t="s">
        <v>616</v>
      </c>
      <c r="Y165" s="79"/>
      <c r="Z165" s="79"/>
      <c r="AA165" s="85" t="s">
        <v>728</v>
      </c>
      <c r="AB165" s="85" t="s">
        <v>730</v>
      </c>
      <c r="AC165" s="79" t="b">
        <v>0</v>
      </c>
      <c r="AD165" s="79">
        <v>0</v>
      </c>
      <c r="AE165" s="85" t="s">
        <v>786</v>
      </c>
      <c r="AF165" s="79" t="b">
        <v>0</v>
      </c>
      <c r="AG165" s="79" t="s">
        <v>787</v>
      </c>
      <c r="AH165" s="79"/>
      <c r="AI165" s="85" t="s">
        <v>780</v>
      </c>
      <c r="AJ165" s="79" t="b">
        <v>0</v>
      </c>
      <c r="AK165" s="79">
        <v>1</v>
      </c>
      <c r="AL165" s="85" t="s">
        <v>780</v>
      </c>
      <c r="AM165" s="79" t="s">
        <v>792</v>
      </c>
      <c r="AN165" s="79" t="b">
        <v>0</v>
      </c>
      <c r="AO165" s="85" t="s">
        <v>730</v>
      </c>
      <c r="AP165" s="79" t="s">
        <v>176</v>
      </c>
      <c r="AQ165" s="79">
        <v>0</v>
      </c>
      <c r="AR165" s="79">
        <v>0</v>
      </c>
      <c r="AS165" s="79"/>
      <c r="AT165" s="79"/>
      <c r="AU165" s="79"/>
      <c r="AV165" s="79"/>
      <c r="AW165" s="79"/>
      <c r="AX165" s="79"/>
      <c r="AY165" s="79"/>
      <c r="AZ165" s="79"/>
      <c r="BA165">
        <v>3</v>
      </c>
      <c r="BB165" s="78" t="str">
        <f>REPLACE(INDEX(GroupVertices[Group],MATCH(Edges[[#This Row],[Vertex 1]],GroupVertices[Vertex],0)),1,1,"")</f>
        <v>3</v>
      </c>
      <c r="BC165" s="78" t="str">
        <f>REPLACE(INDEX(GroupVertices[Group],MATCH(Edges[[#This Row],[Vertex 2]],GroupVertices[Vertex],0)),1,1,"")</f>
        <v>3</v>
      </c>
      <c r="BD165" s="48"/>
      <c r="BE165" s="49"/>
      <c r="BF165" s="48"/>
      <c r="BG165" s="49"/>
      <c r="BH165" s="48"/>
      <c r="BI165" s="49"/>
      <c r="BJ165" s="48"/>
      <c r="BK165" s="49"/>
      <c r="BL165" s="48"/>
    </row>
    <row r="166" spans="1:64" ht="15">
      <c r="A166" s="64" t="s">
        <v>267</v>
      </c>
      <c r="B166" s="64" t="s">
        <v>334</v>
      </c>
      <c r="C166" s="65" t="s">
        <v>2335</v>
      </c>
      <c r="D166" s="66">
        <v>10</v>
      </c>
      <c r="E166" s="67" t="s">
        <v>136</v>
      </c>
      <c r="F166" s="68">
        <v>12</v>
      </c>
      <c r="G166" s="65"/>
      <c r="H166" s="69"/>
      <c r="I166" s="70"/>
      <c r="J166" s="70"/>
      <c r="K166" s="34" t="s">
        <v>65</v>
      </c>
      <c r="L166" s="77">
        <v>166</v>
      </c>
      <c r="M166" s="77"/>
      <c r="N166" s="72"/>
      <c r="O166" s="79" t="s">
        <v>348</v>
      </c>
      <c r="P166" s="81">
        <v>43510.80520833333</v>
      </c>
      <c r="Q166" s="79" t="s">
        <v>385</v>
      </c>
      <c r="R166" s="83" t="s">
        <v>420</v>
      </c>
      <c r="S166" s="79" t="s">
        <v>435</v>
      </c>
      <c r="T166" s="79"/>
      <c r="U166" s="79"/>
      <c r="V166" s="83" t="s">
        <v>514</v>
      </c>
      <c r="W166" s="81">
        <v>43510.80520833333</v>
      </c>
      <c r="X166" s="83" t="s">
        <v>617</v>
      </c>
      <c r="Y166" s="79"/>
      <c r="Z166" s="79"/>
      <c r="AA166" s="85" t="s">
        <v>729</v>
      </c>
      <c r="AB166" s="85" t="s">
        <v>728</v>
      </c>
      <c r="AC166" s="79" t="b">
        <v>0</v>
      </c>
      <c r="AD166" s="79">
        <v>0</v>
      </c>
      <c r="AE166" s="85" t="s">
        <v>786</v>
      </c>
      <c r="AF166" s="79" t="b">
        <v>0</v>
      </c>
      <c r="AG166" s="79" t="s">
        <v>787</v>
      </c>
      <c r="AH166" s="79"/>
      <c r="AI166" s="85" t="s">
        <v>780</v>
      </c>
      <c r="AJ166" s="79" t="b">
        <v>0</v>
      </c>
      <c r="AK166" s="79">
        <v>0</v>
      </c>
      <c r="AL166" s="85" t="s">
        <v>780</v>
      </c>
      <c r="AM166" s="79" t="s">
        <v>792</v>
      </c>
      <c r="AN166" s="79" t="b">
        <v>1</v>
      </c>
      <c r="AO166" s="85" t="s">
        <v>728</v>
      </c>
      <c r="AP166" s="79" t="s">
        <v>176</v>
      </c>
      <c r="AQ166" s="79">
        <v>0</v>
      </c>
      <c r="AR166" s="79">
        <v>0</v>
      </c>
      <c r="AS166" s="79"/>
      <c r="AT166" s="79"/>
      <c r="AU166" s="79"/>
      <c r="AV166" s="79"/>
      <c r="AW166" s="79"/>
      <c r="AX166" s="79"/>
      <c r="AY166" s="79"/>
      <c r="AZ166" s="79"/>
      <c r="BA166">
        <v>3</v>
      </c>
      <c r="BB166" s="78" t="str">
        <f>REPLACE(INDEX(GroupVertices[Group],MATCH(Edges[[#This Row],[Vertex 1]],GroupVertices[Vertex],0)),1,1,"")</f>
        <v>3</v>
      </c>
      <c r="BC166" s="78" t="str">
        <f>REPLACE(INDEX(GroupVertices[Group],MATCH(Edges[[#This Row],[Vertex 2]],GroupVertices[Vertex],0)),1,1,"")</f>
        <v>3</v>
      </c>
      <c r="BD166" s="48"/>
      <c r="BE166" s="49"/>
      <c r="BF166" s="48"/>
      <c r="BG166" s="49"/>
      <c r="BH166" s="48"/>
      <c r="BI166" s="49"/>
      <c r="BJ166" s="48"/>
      <c r="BK166" s="49"/>
      <c r="BL166" s="48"/>
    </row>
    <row r="167" spans="1:64" ht="15">
      <c r="A167" s="64" t="s">
        <v>267</v>
      </c>
      <c r="B167" s="64" t="s">
        <v>329</v>
      </c>
      <c r="C167" s="65" t="s">
        <v>2335</v>
      </c>
      <c r="D167" s="66">
        <v>10</v>
      </c>
      <c r="E167" s="67" t="s">
        <v>136</v>
      </c>
      <c r="F167" s="68">
        <v>12</v>
      </c>
      <c r="G167" s="65"/>
      <c r="H167" s="69"/>
      <c r="I167" s="70"/>
      <c r="J167" s="70"/>
      <c r="K167" s="34" t="s">
        <v>65</v>
      </c>
      <c r="L167" s="77">
        <v>167</v>
      </c>
      <c r="M167" s="77"/>
      <c r="N167" s="72"/>
      <c r="O167" s="79" t="s">
        <v>348</v>
      </c>
      <c r="P167" s="81">
        <v>43510.65153935185</v>
      </c>
      <c r="Q167" s="79" t="s">
        <v>387</v>
      </c>
      <c r="R167" s="83" t="s">
        <v>422</v>
      </c>
      <c r="S167" s="79" t="s">
        <v>440</v>
      </c>
      <c r="T167" s="79" t="s">
        <v>448</v>
      </c>
      <c r="U167" s="79"/>
      <c r="V167" s="83" t="s">
        <v>514</v>
      </c>
      <c r="W167" s="81">
        <v>43510.65153935185</v>
      </c>
      <c r="X167" s="83" t="s">
        <v>619</v>
      </c>
      <c r="Y167" s="79"/>
      <c r="Z167" s="79"/>
      <c r="AA167" s="85" t="s">
        <v>731</v>
      </c>
      <c r="AB167" s="85" t="s">
        <v>732</v>
      </c>
      <c r="AC167" s="79" t="b">
        <v>0</v>
      </c>
      <c r="AD167" s="79">
        <v>0</v>
      </c>
      <c r="AE167" s="85" t="s">
        <v>786</v>
      </c>
      <c r="AF167" s="79" t="b">
        <v>0</v>
      </c>
      <c r="AG167" s="79" t="s">
        <v>787</v>
      </c>
      <c r="AH167" s="79"/>
      <c r="AI167" s="85" t="s">
        <v>780</v>
      </c>
      <c r="AJ167" s="79" t="b">
        <v>0</v>
      </c>
      <c r="AK167" s="79">
        <v>1</v>
      </c>
      <c r="AL167" s="85" t="s">
        <v>780</v>
      </c>
      <c r="AM167" s="79" t="s">
        <v>792</v>
      </c>
      <c r="AN167" s="79" t="b">
        <v>0</v>
      </c>
      <c r="AO167" s="85" t="s">
        <v>732</v>
      </c>
      <c r="AP167" s="79" t="s">
        <v>176</v>
      </c>
      <c r="AQ167" s="79">
        <v>0</v>
      </c>
      <c r="AR167" s="79">
        <v>0</v>
      </c>
      <c r="AS167" s="79"/>
      <c r="AT167" s="79"/>
      <c r="AU167" s="79"/>
      <c r="AV167" s="79"/>
      <c r="AW167" s="79"/>
      <c r="AX167" s="79"/>
      <c r="AY167" s="79"/>
      <c r="AZ167" s="79"/>
      <c r="BA167">
        <v>4</v>
      </c>
      <c r="BB167" s="78" t="str">
        <f>REPLACE(INDEX(GroupVertices[Group],MATCH(Edges[[#This Row],[Vertex 1]],GroupVertices[Vertex],0)),1,1,"")</f>
        <v>3</v>
      </c>
      <c r="BC167" s="78" t="str">
        <f>REPLACE(INDEX(GroupVertices[Group],MATCH(Edges[[#This Row],[Vertex 2]],GroupVertices[Vertex],0)),1,1,"")</f>
        <v>3</v>
      </c>
      <c r="BD167" s="48"/>
      <c r="BE167" s="49"/>
      <c r="BF167" s="48"/>
      <c r="BG167" s="49"/>
      <c r="BH167" s="48"/>
      <c r="BI167" s="49"/>
      <c r="BJ167" s="48"/>
      <c r="BK167" s="49"/>
      <c r="BL167" s="48"/>
    </row>
    <row r="168" spans="1:64" ht="15">
      <c r="A168" s="64" t="s">
        <v>267</v>
      </c>
      <c r="B168" s="64" t="s">
        <v>329</v>
      </c>
      <c r="C168" s="65" t="s">
        <v>2335</v>
      </c>
      <c r="D168" s="66">
        <v>10</v>
      </c>
      <c r="E168" s="67" t="s">
        <v>136</v>
      </c>
      <c r="F168" s="68">
        <v>12</v>
      </c>
      <c r="G168" s="65"/>
      <c r="H168" s="69"/>
      <c r="I168" s="70"/>
      <c r="J168" s="70"/>
      <c r="K168" s="34" t="s">
        <v>65</v>
      </c>
      <c r="L168" s="77">
        <v>168</v>
      </c>
      <c r="M168" s="77"/>
      <c r="N168" s="72"/>
      <c r="O168" s="79" t="s">
        <v>348</v>
      </c>
      <c r="P168" s="81">
        <v>43510.75431712963</v>
      </c>
      <c r="Q168" s="79" t="s">
        <v>386</v>
      </c>
      <c r="R168" s="83" t="s">
        <v>421</v>
      </c>
      <c r="S168" s="79" t="s">
        <v>440</v>
      </c>
      <c r="T168" s="79" t="s">
        <v>450</v>
      </c>
      <c r="U168" s="79"/>
      <c r="V168" s="83" t="s">
        <v>514</v>
      </c>
      <c r="W168" s="81">
        <v>43510.75431712963</v>
      </c>
      <c r="X168" s="83" t="s">
        <v>618</v>
      </c>
      <c r="Y168" s="79"/>
      <c r="Z168" s="79"/>
      <c r="AA168" s="85" t="s">
        <v>730</v>
      </c>
      <c r="AB168" s="85" t="s">
        <v>731</v>
      </c>
      <c r="AC168" s="79" t="b">
        <v>0</v>
      </c>
      <c r="AD168" s="79">
        <v>0</v>
      </c>
      <c r="AE168" s="85" t="s">
        <v>786</v>
      </c>
      <c r="AF168" s="79" t="b">
        <v>0</v>
      </c>
      <c r="AG168" s="79" t="s">
        <v>787</v>
      </c>
      <c r="AH168" s="79"/>
      <c r="AI168" s="85" t="s">
        <v>780</v>
      </c>
      <c r="AJ168" s="79" t="b">
        <v>0</v>
      </c>
      <c r="AK168" s="79">
        <v>0</v>
      </c>
      <c r="AL168" s="85" t="s">
        <v>780</v>
      </c>
      <c r="AM168" s="79" t="s">
        <v>792</v>
      </c>
      <c r="AN168" s="79" t="b">
        <v>0</v>
      </c>
      <c r="AO168" s="85" t="s">
        <v>731</v>
      </c>
      <c r="AP168" s="79" t="s">
        <v>176</v>
      </c>
      <c r="AQ168" s="79">
        <v>0</v>
      </c>
      <c r="AR168" s="79">
        <v>0</v>
      </c>
      <c r="AS168" s="79"/>
      <c r="AT168" s="79"/>
      <c r="AU168" s="79"/>
      <c r="AV168" s="79"/>
      <c r="AW168" s="79"/>
      <c r="AX168" s="79"/>
      <c r="AY168" s="79"/>
      <c r="AZ168" s="79"/>
      <c r="BA168">
        <v>4</v>
      </c>
      <c r="BB168" s="78" t="str">
        <f>REPLACE(INDEX(GroupVertices[Group],MATCH(Edges[[#This Row],[Vertex 1]],GroupVertices[Vertex],0)),1,1,"")</f>
        <v>3</v>
      </c>
      <c r="BC168" s="78" t="str">
        <f>REPLACE(INDEX(GroupVertices[Group],MATCH(Edges[[#This Row],[Vertex 2]],GroupVertices[Vertex],0)),1,1,"")</f>
        <v>3</v>
      </c>
      <c r="BD168" s="48"/>
      <c r="BE168" s="49"/>
      <c r="BF168" s="48"/>
      <c r="BG168" s="49"/>
      <c r="BH168" s="48"/>
      <c r="BI168" s="49"/>
      <c r="BJ168" s="48"/>
      <c r="BK168" s="49"/>
      <c r="BL168" s="48"/>
    </row>
    <row r="169" spans="1:64" ht="15">
      <c r="A169" s="64" t="s">
        <v>267</v>
      </c>
      <c r="B169" s="64" t="s">
        <v>329</v>
      </c>
      <c r="C169" s="65" t="s">
        <v>2335</v>
      </c>
      <c r="D169" s="66">
        <v>10</v>
      </c>
      <c r="E169" s="67" t="s">
        <v>136</v>
      </c>
      <c r="F169" s="68">
        <v>12</v>
      </c>
      <c r="G169" s="65"/>
      <c r="H169" s="69"/>
      <c r="I169" s="70"/>
      <c r="J169" s="70"/>
      <c r="K169" s="34" t="s">
        <v>65</v>
      </c>
      <c r="L169" s="77">
        <v>169</v>
      </c>
      <c r="M169" s="77"/>
      <c r="N169" s="72"/>
      <c r="O169" s="79" t="s">
        <v>348</v>
      </c>
      <c r="P169" s="81">
        <v>43510.76273148148</v>
      </c>
      <c r="Q169" s="79" t="s">
        <v>384</v>
      </c>
      <c r="R169" s="83" t="s">
        <v>419</v>
      </c>
      <c r="S169" s="79" t="s">
        <v>439</v>
      </c>
      <c r="T169" s="79" t="s">
        <v>449</v>
      </c>
      <c r="U169" s="79"/>
      <c r="V169" s="83" t="s">
        <v>514</v>
      </c>
      <c r="W169" s="81">
        <v>43510.76273148148</v>
      </c>
      <c r="X169" s="83" t="s">
        <v>616</v>
      </c>
      <c r="Y169" s="79"/>
      <c r="Z169" s="79"/>
      <c r="AA169" s="85" t="s">
        <v>728</v>
      </c>
      <c r="AB169" s="85" t="s">
        <v>730</v>
      </c>
      <c r="AC169" s="79" t="b">
        <v>0</v>
      </c>
      <c r="AD169" s="79">
        <v>0</v>
      </c>
      <c r="AE169" s="85" t="s">
        <v>786</v>
      </c>
      <c r="AF169" s="79" t="b">
        <v>0</v>
      </c>
      <c r="AG169" s="79" t="s">
        <v>787</v>
      </c>
      <c r="AH169" s="79"/>
      <c r="AI169" s="85" t="s">
        <v>780</v>
      </c>
      <c r="AJ169" s="79" t="b">
        <v>0</v>
      </c>
      <c r="AK169" s="79">
        <v>1</v>
      </c>
      <c r="AL169" s="85" t="s">
        <v>780</v>
      </c>
      <c r="AM169" s="79" t="s">
        <v>792</v>
      </c>
      <c r="AN169" s="79" t="b">
        <v>0</v>
      </c>
      <c r="AO169" s="85" t="s">
        <v>730</v>
      </c>
      <c r="AP169" s="79" t="s">
        <v>176</v>
      </c>
      <c r="AQ169" s="79">
        <v>0</v>
      </c>
      <c r="AR169" s="79">
        <v>0</v>
      </c>
      <c r="AS169" s="79"/>
      <c r="AT169" s="79"/>
      <c r="AU169" s="79"/>
      <c r="AV169" s="79"/>
      <c r="AW169" s="79"/>
      <c r="AX169" s="79"/>
      <c r="AY169" s="79"/>
      <c r="AZ169" s="79"/>
      <c r="BA169">
        <v>4</v>
      </c>
      <c r="BB169" s="78" t="str">
        <f>REPLACE(INDEX(GroupVertices[Group],MATCH(Edges[[#This Row],[Vertex 1]],GroupVertices[Vertex],0)),1,1,"")</f>
        <v>3</v>
      </c>
      <c r="BC169" s="78" t="str">
        <f>REPLACE(INDEX(GroupVertices[Group],MATCH(Edges[[#This Row],[Vertex 2]],GroupVertices[Vertex],0)),1,1,"")</f>
        <v>3</v>
      </c>
      <c r="BD169" s="48"/>
      <c r="BE169" s="49"/>
      <c r="BF169" s="48"/>
      <c r="BG169" s="49"/>
      <c r="BH169" s="48"/>
      <c r="BI169" s="49"/>
      <c r="BJ169" s="48"/>
      <c r="BK169" s="49"/>
      <c r="BL169" s="48"/>
    </row>
    <row r="170" spans="1:64" ht="15">
      <c r="A170" s="64" t="s">
        <v>267</v>
      </c>
      <c r="B170" s="64" t="s">
        <v>329</v>
      </c>
      <c r="C170" s="65" t="s">
        <v>2335</v>
      </c>
      <c r="D170" s="66">
        <v>10</v>
      </c>
      <c r="E170" s="67" t="s">
        <v>136</v>
      </c>
      <c r="F170" s="68">
        <v>12</v>
      </c>
      <c r="G170" s="65"/>
      <c r="H170" s="69"/>
      <c r="I170" s="70"/>
      <c r="J170" s="70"/>
      <c r="K170" s="34" t="s">
        <v>65</v>
      </c>
      <c r="L170" s="77">
        <v>170</v>
      </c>
      <c r="M170" s="77"/>
      <c r="N170" s="72"/>
      <c r="O170" s="79" t="s">
        <v>348</v>
      </c>
      <c r="P170" s="81">
        <v>43510.80520833333</v>
      </c>
      <c r="Q170" s="79" t="s">
        <v>385</v>
      </c>
      <c r="R170" s="83" t="s">
        <v>420</v>
      </c>
      <c r="S170" s="79" t="s">
        <v>435</v>
      </c>
      <c r="T170" s="79"/>
      <c r="U170" s="79"/>
      <c r="V170" s="83" t="s">
        <v>514</v>
      </c>
      <c r="W170" s="81">
        <v>43510.80520833333</v>
      </c>
      <c r="X170" s="83" t="s">
        <v>617</v>
      </c>
      <c r="Y170" s="79"/>
      <c r="Z170" s="79"/>
      <c r="AA170" s="85" t="s">
        <v>729</v>
      </c>
      <c r="AB170" s="85" t="s">
        <v>728</v>
      </c>
      <c r="AC170" s="79" t="b">
        <v>0</v>
      </c>
      <c r="AD170" s="79">
        <v>0</v>
      </c>
      <c r="AE170" s="85" t="s">
        <v>786</v>
      </c>
      <c r="AF170" s="79" t="b">
        <v>0</v>
      </c>
      <c r="AG170" s="79" t="s">
        <v>787</v>
      </c>
      <c r="AH170" s="79"/>
      <c r="AI170" s="85" t="s">
        <v>780</v>
      </c>
      <c r="AJ170" s="79" t="b">
        <v>0</v>
      </c>
      <c r="AK170" s="79">
        <v>0</v>
      </c>
      <c r="AL170" s="85" t="s">
        <v>780</v>
      </c>
      <c r="AM170" s="79" t="s">
        <v>792</v>
      </c>
      <c r="AN170" s="79" t="b">
        <v>1</v>
      </c>
      <c r="AO170" s="85" t="s">
        <v>728</v>
      </c>
      <c r="AP170" s="79" t="s">
        <v>176</v>
      </c>
      <c r="AQ170" s="79">
        <v>0</v>
      </c>
      <c r="AR170" s="79">
        <v>0</v>
      </c>
      <c r="AS170" s="79"/>
      <c r="AT170" s="79"/>
      <c r="AU170" s="79"/>
      <c r="AV170" s="79"/>
      <c r="AW170" s="79"/>
      <c r="AX170" s="79"/>
      <c r="AY170" s="79"/>
      <c r="AZ170" s="79"/>
      <c r="BA170">
        <v>4</v>
      </c>
      <c r="BB170" s="78" t="str">
        <f>REPLACE(INDEX(GroupVertices[Group],MATCH(Edges[[#This Row],[Vertex 1]],GroupVertices[Vertex],0)),1,1,"")</f>
        <v>3</v>
      </c>
      <c r="BC170" s="78" t="str">
        <f>REPLACE(INDEX(GroupVertices[Group],MATCH(Edges[[#This Row],[Vertex 2]],GroupVertices[Vertex],0)),1,1,"")</f>
        <v>3</v>
      </c>
      <c r="BD170" s="48"/>
      <c r="BE170" s="49"/>
      <c r="BF170" s="48"/>
      <c r="BG170" s="49"/>
      <c r="BH170" s="48"/>
      <c r="BI170" s="49"/>
      <c r="BJ170" s="48"/>
      <c r="BK170" s="49"/>
      <c r="BL170" s="48"/>
    </row>
    <row r="171" spans="1:64" ht="15">
      <c r="A171" s="64" t="s">
        <v>267</v>
      </c>
      <c r="B171" s="64" t="s">
        <v>330</v>
      </c>
      <c r="C171" s="65" t="s">
        <v>2335</v>
      </c>
      <c r="D171" s="66">
        <v>10</v>
      </c>
      <c r="E171" s="67" t="s">
        <v>136</v>
      </c>
      <c r="F171" s="68">
        <v>12</v>
      </c>
      <c r="G171" s="65"/>
      <c r="H171" s="69"/>
      <c r="I171" s="70"/>
      <c r="J171" s="70"/>
      <c r="K171" s="34" t="s">
        <v>65</v>
      </c>
      <c r="L171" s="77">
        <v>171</v>
      </c>
      <c r="M171" s="77"/>
      <c r="N171" s="72"/>
      <c r="O171" s="79" t="s">
        <v>348</v>
      </c>
      <c r="P171" s="81">
        <v>43510.65153935185</v>
      </c>
      <c r="Q171" s="79" t="s">
        <v>387</v>
      </c>
      <c r="R171" s="83" t="s">
        <v>422</v>
      </c>
      <c r="S171" s="79" t="s">
        <v>440</v>
      </c>
      <c r="T171" s="79" t="s">
        <v>448</v>
      </c>
      <c r="U171" s="79"/>
      <c r="V171" s="83" t="s">
        <v>514</v>
      </c>
      <c r="W171" s="81">
        <v>43510.65153935185</v>
      </c>
      <c r="X171" s="83" t="s">
        <v>619</v>
      </c>
      <c r="Y171" s="79"/>
      <c r="Z171" s="79"/>
      <c r="AA171" s="85" t="s">
        <v>731</v>
      </c>
      <c r="AB171" s="85" t="s">
        <v>732</v>
      </c>
      <c r="AC171" s="79" t="b">
        <v>0</v>
      </c>
      <c r="AD171" s="79">
        <v>0</v>
      </c>
      <c r="AE171" s="85" t="s">
        <v>786</v>
      </c>
      <c r="AF171" s="79" t="b">
        <v>0</v>
      </c>
      <c r="AG171" s="79" t="s">
        <v>787</v>
      </c>
      <c r="AH171" s="79"/>
      <c r="AI171" s="85" t="s">
        <v>780</v>
      </c>
      <c r="AJ171" s="79" t="b">
        <v>0</v>
      </c>
      <c r="AK171" s="79">
        <v>1</v>
      </c>
      <c r="AL171" s="85" t="s">
        <v>780</v>
      </c>
      <c r="AM171" s="79" t="s">
        <v>792</v>
      </c>
      <c r="AN171" s="79" t="b">
        <v>0</v>
      </c>
      <c r="AO171" s="85" t="s">
        <v>732</v>
      </c>
      <c r="AP171" s="79" t="s">
        <v>176</v>
      </c>
      <c r="AQ171" s="79">
        <v>0</v>
      </c>
      <c r="AR171" s="79">
        <v>0</v>
      </c>
      <c r="AS171" s="79"/>
      <c r="AT171" s="79"/>
      <c r="AU171" s="79"/>
      <c r="AV171" s="79"/>
      <c r="AW171" s="79"/>
      <c r="AX171" s="79"/>
      <c r="AY171" s="79"/>
      <c r="AZ171" s="79"/>
      <c r="BA171">
        <v>4</v>
      </c>
      <c r="BB171" s="78" t="str">
        <f>REPLACE(INDEX(GroupVertices[Group],MATCH(Edges[[#This Row],[Vertex 1]],GroupVertices[Vertex],0)),1,1,"")</f>
        <v>3</v>
      </c>
      <c r="BC171" s="78" t="str">
        <f>REPLACE(INDEX(GroupVertices[Group],MATCH(Edges[[#This Row],[Vertex 2]],GroupVertices[Vertex],0)),1,1,"")</f>
        <v>3</v>
      </c>
      <c r="BD171" s="48"/>
      <c r="BE171" s="49"/>
      <c r="BF171" s="48"/>
      <c r="BG171" s="49"/>
      <c r="BH171" s="48"/>
      <c r="BI171" s="49"/>
      <c r="BJ171" s="48"/>
      <c r="BK171" s="49"/>
      <c r="BL171" s="48"/>
    </row>
    <row r="172" spans="1:64" ht="15">
      <c r="A172" s="64" t="s">
        <v>267</v>
      </c>
      <c r="B172" s="64" t="s">
        <v>330</v>
      </c>
      <c r="C172" s="65" t="s">
        <v>2335</v>
      </c>
      <c r="D172" s="66">
        <v>10</v>
      </c>
      <c r="E172" s="67" t="s">
        <v>136</v>
      </c>
      <c r="F172" s="68">
        <v>12</v>
      </c>
      <c r="G172" s="65"/>
      <c r="H172" s="69"/>
      <c r="I172" s="70"/>
      <c r="J172" s="70"/>
      <c r="K172" s="34" t="s">
        <v>65</v>
      </c>
      <c r="L172" s="77">
        <v>172</v>
      </c>
      <c r="M172" s="77"/>
      <c r="N172" s="72"/>
      <c r="O172" s="79" t="s">
        <v>348</v>
      </c>
      <c r="P172" s="81">
        <v>43510.75431712963</v>
      </c>
      <c r="Q172" s="79" t="s">
        <v>386</v>
      </c>
      <c r="R172" s="83" t="s">
        <v>421</v>
      </c>
      <c r="S172" s="79" t="s">
        <v>440</v>
      </c>
      <c r="T172" s="79" t="s">
        <v>450</v>
      </c>
      <c r="U172" s="79"/>
      <c r="V172" s="83" t="s">
        <v>514</v>
      </c>
      <c r="W172" s="81">
        <v>43510.75431712963</v>
      </c>
      <c r="X172" s="83" t="s">
        <v>618</v>
      </c>
      <c r="Y172" s="79"/>
      <c r="Z172" s="79"/>
      <c r="AA172" s="85" t="s">
        <v>730</v>
      </c>
      <c r="AB172" s="85" t="s">
        <v>731</v>
      </c>
      <c r="AC172" s="79" t="b">
        <v>0</v>
      </c>
      <c r="AD172" s="79">
        <v>0</v>
      </c>
      <c r="AE172" s="85" t="s">
        <v>786</v>
      </c>
      <c r="AF172" s="79" t="b">
        <v>0</v>
      </c>
      <c r="AG172" s="79" t="s">
        <v>787</v>
      </c>
      <c r="AH172" s="79"/>
      <c r="AI172" s="85" t="s">
        <v>780</v>
      </c>
      <c r="AJ172" s="79" t="b">
        <v>0</v>
      </c>
      <c r="AK172" s="79">
        <v>0</v>
      </c>
      <c r="AL172" s="85" t="s">
        <v>780</v>
      </c>
      <c r="AM172" s="79" t="s">
        <v>792</v>
      </c>
      <c r="AN172" s="79" t="b">
        <v>0</v>
      </c>
      <c r="AO172" s="85" t="s">
        <v>731</v>
      </c>
      <c r="AP172" s="79" t="s">
        <v>176</v>
      </c>
      <c r="AQ172" s="79">
        <v>0</v>
      </c>
      <c r="AR172" s="79">
        <v>0</v>
      </c>
      <c r="AS172" s="79"/>
      <c r="AT172" s="79"/>
      <c r="AU172" s="79"/>
      <c r="AV172" s="79"/>
      <c r="AW172" s="79"/>
      <c r="AX172" s="79"/>
      <c r="AY172" s="79"/>
      <c r="AZ172" s="79"/>
      <c r="BA172">
        <v>4</v>
      </c>
      <c r="BB172" s="78" t="str">
        <f>REPLACE(INDEX(GroupVertices[Group],MATCH(Edges[[#This Row],[Vertex 1]],GroupVertices[Vertex],0)),1,1,"")</f>
        <v>3</v>
      </c>
      <c r="BC172" s="78" t="str">
        <f>REPLACE(INDEX(GroupVertices[Group],MATCH(Edges[[#This Row],[Vertex 2]],GroupVertices[Vertex],0)),1,1,"")</f>
        <v>3</v>
      </c>
      <c r="BD172" s="48"/>
      <c r="BE172" s="49"/>
      <c r="BF172" s="48"/>
      <c r="BG172" s="49"/>
      <c r="BH172" s="48"/>
      <c r="BI172" s="49"/>
      <c r="BJ172" s="48"/>
      <c r="BK172" s="49"/>
      <c r="BL172" s="48"/>
    </row>
    <row r="173" spans="1:64" ht="15">
      <c r="A173" s="64" t="s">
        <v>267</v>
      </c>
      <c r="B173" s="64" t="s">
        <v>330</v>
      </c>
      <c r="C173" s="65" t="s">
        <v>2335</v>
      </c>
      <c r="D173" s="66">
        <v>10</v>
      </c>
      <c r="E173" s="67" t="s">
        <v>136</v>
      </c>
      <c r="F173" s="68">
        <v>12</v>
      </c>
      <c r="G173" s="65"/>
      <c r="H173" s="69"/>
      <c r="I173" s="70"/>
      <c r="J173" s="70"/>
      <c r="K173" s="34" t="s">
        <v>65</v>
      </c>
      <c r="L173" s="77">
        <v>173</v>
      </c>
      <c r="M173" s="77"/>
      <c r="N173" s="72"/>
      <c r="O173" s="79" t="s">
        <v>348</v>
      </c>
      <c r="P173" s="81">
        <v>43510.76273148148</v>
      </c>
      <c r="Q173" s="79" t="s">
        <v>384</v>
      </c>
      <c r="R173" s="83" t="s">
        <v>419</v>
      </c>
      <c r="S173" s="79" t="s">
        <v>439</v>
      </c>
      <c r="T173" s="79" t="s">
        <v>449</v>
      </c>
      <c r="U173" s="79"/>
      <c r="V173" s="83" t="s">
        <v>514</v>
      </c>
      <c r="W173" s="81">
        <v>43510.76273148148</v>
      </c>
      <c r="X173" s="83" t="s">
        <v>616</v>
      </c>
      <c r="Y173" s="79"/>
      <c r="Z173" s="79"/>
      <c r="AA173" s="85" t="s">
        <v>728</v>
      </c>
      <c r="AB173" s="85" t="s">
        <v>730</v>
      </c>
      <c r="AC173" s="79" t="b">
        <v>0</v>
      </c>
      <c r="AD173" s="79">
        <v>0</v>
      </c>
      <c r="AE173" s="85" t="s">
        <v>786</v>
      </c>
      <c r="AF173" s="79" t="b">
        <v>0</v>
      </c>
      <c r="AG173" s="79" t="s">
        <v>787</v>
      </c>
      <c r="AH173" s="79"/>
      <c r="AI173" s="85" t="s">
        <v>780</v>
      </c>
      <c r="AJ173" s="79" t="b">
        <v>0</v>
      </c>
      <c r="AK173" s="79">
        <v>1</v>
      </c>
      <c r="AL173" s="85" t="s">
        <v>780</v>
      </c>
      <c r="AM173" s="79" t="s">
        <v>792</v>
      </c>
      <c r="AN173" s="79" t="b">
        <v>0</v>
      </c>
      <c r="AO173" s="85" t="s">
        <v>730</v>
      </c>
      <c r="AP173" s="79" t="s">
        <v>176</v>
      </c>
      <c r="AQ173" s="79">
        <v>0</v>
      </c>
      <c r="AR173" s="79">
        <v>0</v>
      </c>
      <c r="AS173" s="79"/>
      <c r="AT173" s="79"/>
      <c r="AU173" s="79"/>
      <c r="AV173" s="79"/>
      <c r="AW173" s="79"/>
      <c r="AX173" s="79"/>
      <c r="AY173" s="79"/>
      <c r="AZ173" s="79"/>
      <c r="BA173">
        <v>4</v>
      </c>
      <c r="BB173" s="78" t="str">
        <f>REPLACE(INDEX(GroupVertices[Group],MATCH(Edges[[#This Row],[Vertex 1]],GroupVertices[Vertex],0)),1,1,"")</f>
        <v>3</v>
      </c>
      <c r="BC173" s="78" t="str">
        <f>REPLACE(INDEX(GroupVertices[Group],MATCH(Edges[[#This Row],[Vertex 2]],GroupVertices[Vertex],0)),1,1,"")</f>
        <v>3</v>
      </c>
      <c r="BD173" s="48"/>
      <c r="BE173" s="49"/>
      <c r="BF173" s="48"/>
      <c r="BG173" s="49"/>
      <c r="BH173" s="48"/>
      <c r="BI173" s="49"/>
      <c r="BJ173" s="48"/>
      <c r="BK173" s="49"/>
      <c r="BL173" s="48"/>
    </row>
    <row r="174" spans="1:64" ht="15">
      <c r="A174" s="64" t="s">
        <v>267</v>
      </c>
      <c r="B174" s="64" t="s">
        <v>330</v>
      </c>
      <c r="C174" s="65" t="s">
        <v>2335</v>
      </c>
      <c r="D174" s="66">
        <v>10</v>
      </c>
      <c r="E174" s="67" t="s">
        <v>136</v>
      </c>
      <c r="F174" s="68">
        <v>12</v>
      </c>
      <c r="G174" s="65"/>
      <c r="H174" s="69"/>
      <c r="I174" s="70"/>
      <c r="J174" s="70"/>
      <c r="K174" s="34" t="s">
        <v>65</v>
      </c>
      <c r="L174" s="77">
        <v>174</v>
      </c>
      <c r="M174" s="77"/>
      <c r="N174" s="72"/>
      <c r="O174" s="79" t="s">
        <v>348</v>
      </c>
      <c r="P174" s="81">
        <v>43510.80520833333</v>
      </c>
      <c r="Q174" s="79" t="s">
        <v>385</v>
      </c>
      <c r="R174" s="83" t="s">
        <v>420</v>
      </c>
      <c r="S174" s="79" t="s">
        <v>435</v>
      </c>
      <c r="T174" s="79"/>
      <c r="U174" s="79"/>
      <c r="V174" s="83" t="s">
        <v>514</v>
      </c>
      <c r="W174" s="81">
        <v>43510.80520833333</v>
      </c>
      <c r="X174" s="83" t="s">
        <v>617</v>
      </c>
      <c r="Y174" s="79"/>
      <c r="Z174" s="79"/>
      <c r="AA174" s="85" t="s">
        <v>729</v>
      </c>
      <c r="AB174" s="85" t="s">
        <v>728</v>
      </c>
      <c r="AC174" s="79" t="b">
        <v>0</v>
      </c>
      <c r="AD174" s="79">
        <v>0</v>
      </c>
      <c r="AE174" s="85" t="s">
        <v>786</v>
      </c>
      <c r="AF174" s="79" t="b">
        <v>0</v>
      </c>
      <c r="AG174" s="79" t="s">
        <v>787</v>
      </c>
      <c r="AH174" s="79"/>
      <c r="AI174" s="85" t="s">
        <v>780</v>
      </c>
      <c r="AJ174" s="79" t="b">
        <v>0</v>
      </c>
      <c r="AK174" s="79">
        <v>0</v>
      </c>
      <c r="AL174" s="85" t="s">
        <v>780</v>
      </c>
      <c r="AM174" s="79" t="s">
        <v>792</v>
      </c>
      <c r="AN174" s="79" t="b">
        <v>1</v>
      </c>
      <c r="AO174" s="85" t="s">
        <v>728</v>
      </c>
      <c r="AP174" s="79" t="s">
        <v>176</v>
      </c>
      <c r="AQ174" s="79">
        <v>0</v>
      </c>
      <c r="AR174" s="79">
        <v>0</v>
      </c>
      <c r="AS174" s="79"/>
      <c r="AT174" s="79"/>
      <c r="AU174" s="79"/>
      <c r="AV174" s="79"/>
      <c r="AW174" s="79"/>
      <c r="AX174" s="79"/>
      <c r="AY174" s="79"/>
      <c r="AZ174" s="79"/>
      <c r="BA174">
        <v>4</v>
      </c>
      <c r="BB174" s="78" t="str">
        <f>REPLACE(INDEX(GroupVertices[Group],MATCH(Edges[[#This Row],[Vertex 1]],GroupVertices[Vertex],0)),1,1,"")</f>
        <v>3</v>
      </c>
      <c r="BC174" s="78" t="str">
        <f>REPLACE(INDEX(GroupVertices[Group],MATCH(Edges[[#This Row],[Vertex 2]],GroupVertices[Vertex],0)),1,1,"")</f>
        <v>3</v>
      </c>
      <c r="BD174" s="48"/>
      <c r="BE174" s="49"/>
      <c r="BF174" s="48"/>
      <c r="BG174" s="49"/>
      <c r="BH174" s="48"/>
      <c r="BI174" s="49"/>
      <c r="BJ174" s="48"/>
      <c r="BK174" s="49"/>
      <c r="BL174" s="48"/>
    </row>
    <row r="175" spans="1:64" ht="15">
      <c r="A175" s="64" t="s">
        <v>267</v>
      </c>
      <c r="B175" s="64" t="s">
        <v>331</v>
      </c>
      <c r="C175" s="65" t="s">
        <v>2335</v>
      </c>
      <c r="D175" s="66">
        <v>10</v>
      </c>
      <c r="E175" s="67" t="s">
        <v>136</v>
      </c>
      <c r="F175" s="68">
        <v>12</v>
      </c>
      <c r="G175" s="65"/>
      <c r="H175" s="69"/>
      <c r="I175" s="70"/>
      <c r="J175" s="70"/>
      <c r="K175" s="34" t="s">
        <v>65</v>
      </c>
      <c r="L175" s="77">
        <v>175</v>
      </c>
      <c r="M175" s="77"/>
      <c r="N175" s="72"/>
      <c r="O175" s="79" t="s">
        <v>348</v>
      </c>
      <c r="P175" s="81">
        <v>43510.63494212963</v>
      </c>
      <c r="Q175" s="79" t="s">
        <v>388</v>
      </c>
      <c r="R175" s="83" t="s">
        <v>423</v>
      </c>
      <c r="S175" s="79" t="s">
        <v>435</v>
      </c>
      <c r="T175" s="79"/>
      <c r="U175" s="79"/>
      <c r="V175" s="83" t="s">
        <v>514</v>
      </c>
      <c r="W175" s="81">
        <v>43510.63494212963</v>
      </c>
      <c r="X175" s="83" t="s">
        <v>620</v>
      </c>
      <c r="Y175" s="79"/>
      <c r="Z175" s="79"/>
      <c r="AA175" s="85" t="s">
        <v>732</v>
      </c>
      <c r="AB175" s="85" t="s">
        <v>779</v>
      </c>
      <c r="AC175" s="79" t="b">
        <v>0</v>
      </c>
      <c r="AD175" s="79">
        <v>0</v>
      </c>
      <c r="AE175" s="85" t="s">
        <v>786</v>
      </c>
      <c r="AF175" s="79" t="b">
        <v>0</v>
      </c>
      <c r="AG175" s="79" t="s">
        <v>787</v>
      </c>
      <c r="AH175" s="79"/>
      <c r="AI175" s="85" t="s">
        <v>780</v>
      </c>
      <c r="AJ175" s="79" t="b">
        <v>0</v>
      </c>
      <c r="AK175" s="79">
        <v>0</v>
      </c>
      <c r="AL175" s="85" t="s">
        <v>780</v>
      </c>
      <c r="AM175" s="79" t="s">
        <v>792</v>
      </c>
      <c r="AN175" s="79" t="b">
        <v>1</v>
      </c>
      <c r="AO175" s="85" t="s">
        <v>779</v>
      </c>
      <c r="AP175" s="79" t="s">
        <v>176</v>
      </c>
      <c r="AQ175" s="79">
        <v>0</v>
      </c>
      <c r="AR175" s="79">
        <v>0</v>
      </c>
      <c r="AS175" s="79"/>
      <c r="AT175" s="79"/>
      <c r="AU175" s="79"/>
      <c r="AV175" s="79"/>
      <c r="AW175" s="79"/>
      <c r="AX175" s="79"/>
      <c r="AY175" s="79"/>
      <c r="AZ175" s="79"/>
      <c r="BA175">
        <v>5</v>
      </c>
      <c r="BB175" s="78" t="str">
        <f>REPLACE(INDEX(GroupVertices[Group],MATCH(Edges[[#This Row],[Vertex 1]],GroupVertices[Vertex],0)),1,1,"")</f>
        <v>3</v>
      </c>
      <c r="BC175" s="78" t="str">
        <f>REPLACE(INDEX(GroupVertices[Group],MATCH(Edges[[#This Row],[Vertex 2]],GroupVertices[Vertex],0)),1,1,"")</f>
        <v>3</v>
      </c>
      <c r="BD175" s="48"/>
      <c r="BE175" s="49"/>
      <c r="BF175" s="48"/>
      <c r="BG175" s="49"/>
      <c r="BH175" s="48"/>
      <c r="BI175" s="49"/>
      <c r="BJ175" s="48"/>
      <c r="BK175" s="49"/>
      <c r="BL175" s="48"/>
    </row>
    <row r="176" spans="1:64" ht="15">
      <c r="A176" s="64" t="s">
        <v>267</v>
      </c>
      <c r="B176" s="64" t="s">
        <v>331</v>
      </c>
      <c r="C176" s="65" t="s">
        <v>2335</v>
      </c>
      <c r="D176" s="66">
        <v>10</v>
      </c>
      <c r="E176" s="67" t="s">
        <v>136</v>
      </c>
      <c r="F176" s="68">
        <v>12</v>
      </c>
      <c r="G176" s="65"/>
      <c r="H176" s="69"/>
      <c r="I176" s="70"/>
      <c r="J176" s="70"/>
      <c r="K176" s="34" t="s">
        <v>65</v>
      </c>
      <c r="L176" s="77">
        <v>176</v>
      </c>
      <c r="M176" s="77"/>
      <c r="N176" s="72"/>
      <c r="O176" s="79" t="s">
        <v>348</v>
      </c>
      <c r="P176" s="81">
        <v>43510.65153935185</v>
      </c>
      <c r="Q176" s="79" t="s">
        <v>387</v>
      </c>
      <c r="R176" s="83" t="s">
        <v>422</v>
      </c>
      <c r="S176" s="79" t="s">
        <v>440</v>
      </c>
      <c r="T176" s="79" t="s">
        <v>448</v>
      </c>
      <c r="U176" s="79"/>
      <c r="V176" s="83" t="s">
        <v>514</v>
      </c>
      <c r="W176" s="81">
        <v>43510.65153935185</v>
      </c>
      <c r="X176" s="83" t="s">
        <v>619</v>
      </c>
      <c r="Y176" s="79"/>
      <c r="Z176" s="79"/>
      <c r="AA176" s="85" t="s">
        <v>731</v>
      </c>
      <c r="AB176" s="85" t="s">
        <v>732</v>
      </c>
      <c r="AC176" s="79" t="b">
        <v>0</v>
      </c>
      <c r="AD176" s="79">
        <v>0</v>
      </c>
      <c r="AE176" s="85" t="s">
        <v>786</v>
      </c>
      <c r="AF176" s="79" t="b">
        <v>0</v>
      </c>
      <c r="AG176" s="79" t="s">
        <v>787</v>
      </c>
      <c r="AH176" s="79"/>
      <c r="AI176" s="85" t="s">
        <v>780</v>
      </c>
      <c r="AJ176" s="79" t="b">
        <v>0</v>
      </c>
      <c r="AK176" s="79">
        <v>1</v>
      </c>
      <c r="AL176" s="85" t="s">
        <v>780</v>
      </c>
      <c r="AM176" s="79" t="s">
        <v>792</v>
      </c>
      <c r="AN176" s="79" t="b">
        <v>0</v>
      </c>
      <c r="AO176" s="85" t="s">
        <v>732</v>
      </c>
      <c r="AP176" s="79" t="s">
        <v>176</v>
      </c>
      <c r="AQ176" s="79">
        <v>0</v>
      </c>
      <c r="AR176" s="79">
        <v>0</v>
      </c>
      <c r="AS176" s="79"/>
      <c r="AT176" s="79"/>
      <c r="AU176" s="79"/>
      <c r="AV176" s="79"/>
      <c r="AW176" s="79"/>
      <c r="AX176" s="79"/>
      <c r="AY176" s="79"/>
      <c r="AZ176" s="79"/>
      <c r="BA176">
        <v>5</v>
      </c>
      <c r="BB176" s="78" t="str">
        <f>REPLACE(INDEX(GroupVertices[Group],MATCH(Edges[[#This Row],[Vertex 1]],GroupVertices[Vertex],0)),1,1,"")</f>
        <v>3</v>
      </c>
      <c r="BC176" s="78" t="str">
        <f>REPLACE(INDEX(GroupVertices[Group],MATCH(Edges[[#This Row],[Vertex 2]],GroupVertices[Vertex],0)),1,1,"")</f>
        <v>3</v>
      </c>
      <c r="BD176" s="48"/>
      <c r="BE176" s="49"/>
      <c r="BF176" s="48"/>
      <c r="BG176" s="49"/>
      <c r="BH176" s="48"/>
      <c r="BI176" s="49"/>
      <c r="BJ176" s="48"/>
      <c r="BK176" s="49"/>
      <c r="BL176" s="48"/>
    </row>
    <row r="177" spans="1:64" ht="15">
      <c r="A177" s="64" t="s">
        <v>267</v>
      </c>
      <c r="B177" s="64" t="s">
        <v>331</v>
      </c>
      <c r="C177" s="65" t="s">
        <v>2335</v>
      </c>
      <c r="D177" s="66">
        <v>10</v>
      </c>
      <c r="E177" s="67" t="s">
        <v>136</v>
      </c>
      <c r="F177" s="68">
        <v>12</v>
      </c>
      <c r="G177" s="65"/>
      <c r="H177" s="69"/>
      <c r="I177" s="70"/>
      <c r="J177" s="70"/>
      <c r="K177" s="34" t="s">
        <v>65</v>
      </c>
      <c r="L177" s="77">
        <v>177</v>
      </c>
      <c r="M177" s="77"/>
      <c r="N177" s="72"/>
      <c r="O177" s="79" t="s">
        <v>348</v>
      </c>
      <c r="P177" s="81">
        <v>43510.75431712963</v>
      </c>
      <c r="Q177" s="79" t="s">
        <v>386</v>
      </c>
      <c r="R177" s="83" t="s">
        <v>421</v>
      </c>
      <c r="S177" s="79" t="s">
        <v>440</v>
      </c>
      <c r="T177" s="79" t="s">
        <v>450</v>
      </c>
      <c r="U177" s="79"/>
      <c r="V177" s="83" t="s">
        <v>514</v>
      </c>
      <c r="W177" s="81">
        <v>43510.75431712963</v>
      </c>
      <c r="X177" s="83" t="s">
        <v>618</v>
      </c>
      <c r="Y177" s="79"/>
      <c r="Z177" s="79"/>
      <c r="AA177" s="85" t="s">
        <v>730</v>
      </c>
      <c r="AB177" s="85" t="s">
        <v>731</v>
      </c>
      <c r="AC177" s="79" t="b">
        <v>0</v>
      </c>
      <c r="AD177" s="79">
        <v>0</v>
      </c>
      <c r="AE177" s="85" t="s">
        <v>786</v>
      </c>
      <c r="AF177" s="79" t="b">
        <v>0</v>
      </c>
      <c r="AG177" s="79" t="s">
        <v>787</v>
      </c>
      <c r="AH177" s="79"/>
      <c r="AI177" s="85" t="s">
        <v>780</v>
      </c>
      <c r="AJ177" s="79" t="b">
        <v>0</v>
      </c>
      <c r="AK177" s="79">
        <v>0</v>
      </c>
      <c r="AL177" s="85" t="s">
        <v>780</v>
      </c>
      <c r="AM177" s="79" t="s">
        <v>792</v>
      </c>
      <c r="AN177" s="79" t="b">
        <v>0</v>
      </c>
      <c r="AO177" s="85" t="s">
        <v>731</v>
      </c>
      <c r="AP177" s="79" t="s">
        <v>176</v>
      </c>
      <c r="AQ177" s="79">
        <v>0</v>
      </c>
      <c r="AR177" s="79">
        <v>0</v>
      </c>
      <c r="AS177" s="79"/>
      <c r="AT177" s="79"/>
      <c r="AU177" s="79"/>
      <c r="AV177" s="79"/>
      <c r="AW177" s="79"/>
      <c r="AX177" s="79"/>
      <c r="AY177" s="79"/>
      <c r="AZ177" s="79"/>
      <c r="BA177">
        <v>5</v>
      </c>
      <c r="BB177" s="78" t="str">
        <f>REPLACE(INDEX(GroupVertices[Group],MATCH(Edges[[#This Row],[Vertex 1]],GroupVertices[Vertex],0)),1,1,"")</f>
        <v>3</v>
      </c>
      <c r="BC177" s="78" t="str">
        <f>REPLACE(INDEX(GroupVertices[Group],MATCH(Edges[[#This Row],[Vertex 2]],GroupVertices[Vertex],0)),1,1,"")</f>
        <v>3</v>
      </c>
      <c r="BD177" s="48"/>
      <c r="BE177" s="49"/>
      <c r="BF177" s="48"/>
      <c r="BG177" s="49"/>
      <c r="BH177" s="48"/>
      <c r="BI177" s="49"/>
      <c r="BJ177" s="48"/>
      <c r="BK177" s="49"/>
      <c r="BL177" s="48"/>
    </row>
    <row r="178" spans="1:64" ht="15">
      <c r="A178" s="64" t="s">
        <v>267</v>
      </c>
      <c r="B178" s="64" t="s">
        <v>331</v>
      </c>
      <c r="C178" s="65" t="s">
        <v>2335</v>
      </c>
      <c r="D178" s="66">
        <v>10</v>
      </c>
      <c r="E178" s="67" t="s">
        <v>136</v>
      </c>
      <c r="F178" s="68">
        <v>12</v>
      </c>
      <c r="G178" s="65"/>
      <c r="H178" s="69"/>
      <c r="I178" s="70"/>
      <c r="J178" s="70"/>
      <c r="K178" s="34" t="s">
        <v>65</v>
      </c>
      <c r="L178" s="77">
        <v>178</v>
      </c>
      <c r="M178" s="77"/>
      <c r="N178" s="72"/>
      <c r="O178" s="79" t="s">
        <v>348</v>
      </c>
      <c r="P178" s="81">
        <v>43510.76273148148</v>
      </c>
      <c r="Q178" s="79" t="s">
        <v>384</v>
      </c>
      <c r="R178" s="83" t="s">
        <v>419</v>
      </c>
      <c r="S178" s="79" t="s">
        <v>439</v>
      </c>
      <c r="T178" s="79" t="s">
        <v>449</v>
      </c>
      <c r="U178" s="79"/>
      <c r="V178" s="83" t="s">
        <v>514</v>
      </c>
      <c r="W178" s="81">
        <v>43510.76273148148</v>
      </c>
      <c r="X178" s="83" t="s">
        <v>616</v>
      </c>
      <c r="Y178" s="79"/>
      <c r="Z178" s="79"/>
      <c r="AA178" s="85" t="s">
        <v>728</v>
      </c>
      <c r="AB178" s="85" t="s">
        <v>730</v>
      </c>
      <c r="AC178" s="79" t="b">
        <v>0</v>
      </c>
      <c r="AD178" s="79">
        <v>0</v>
      </c>
      <c r="AE178" s="85" t="s">
        <v>786</v>
      </c>
      <c r="AF178" s="79" t="b">
        <v>0</v>
      </c>
      <c r="AG178" s="79" t="s">
        <v>787</v>
      </c>
      <c r="AH178" s="79"/>
      <c r="AI178" s="85" t="s">
        <v>780</v>
      </c>
      <c r="AJ178" s="79" t="b">
        <v>0</v>
      </c>
      <c r="AK178" s="79">
        <v>1</v>
      </c>
      <c r="AL178" s="85" t="s">
        <v>780</v>
      </c>
      <c r="AM178" s="79" t="s">
        <v>792</v>
      </c>
      <c r="AN178" s="79" t="b">
        <v>0</v>
      </c>
      <c r="AO178" s="85" t="s">
        <v>730</v>
      </c>
      <c r="AP178" s="79" t="s">
        <v>176</v>
      </c>
      <c r="AQ178" s="79">
        <v>0</v>
      </c>
      <c r="AR178" s="79">
        <v>0</v>
      </c>
      <c r="AS178" s="79"/>
      <c r="AT178" s="79"/>
      <c r="AU178" s="79"/>
      <c r="AV178" s="79"/>
      <c r="AW178" s="79"/>
      <c r="AX178" s="79"/>
      <c r="AY178" s="79"/>
      <c r="AZ178" s="79"/>
      <c r="BA178">
        <v>5</v>
      </c>
      <c r="BB178" s="78" t="str">
        <f>REPLACE(INDEX(GroupVertices[Group],MATCH(Edges[[#This Row],[Vertex 1]],GroupVertices[Vertex],0)),1,1,"")</f>
        <v>3</v>
      </c>
      <c r="BC178" s="78" t="str">
        <f>REPLACE(INDEX(GroupVertices[Group],MATCH(Edges[[#This Row],[Vertex 2]],GroupVertices[Vertex],0)),1,1,"")</f>
        <v>3</v>
      </c>
      <c r="BD178" s="48"/>
      <c r="BE178" s="49"/>
      <c r="BF178" s="48"/>
      <c r="BG178" s="49"/>
      <c r="BH178" s="48"/>
      <c r="BI178" s="49"/>
      <c r="BJ178" s="48"/>
      <c r="BK178" s="49"/>
      <c r="BL178" s="48"/>
    </row>
    <row r="179" spans="1:64" ht="15">
      <c r="A179" s="64" t="s">
        <v>267</v>
      </c>
      <c r="B179" s="64" t="s">
        <v>331</v>
      </c>
      <c r="C179" s="65" t="s">
        <v>2335</v>
      </c>
      <c r="D179" s="66">
        <v>10</v>
      </c>
      <c r="E179" s="67" t="s">
        <v>136</v>
      </c>
      <c r="F179" s="68">
        <v>12</v>
      </c>
      <c r="G179" s="65"/>
      <c r="H179" s="69"/>
      <c r="I179" s="70"/>
      <c r="J179" s="70"/>
      <c r="K179" s="34" t="s">
        <v>65</v>
      </c>
      <c r="L179" s="77">
        <v>179</v>
      </c>
      <c r="M179" s="77"/>
      <c r="N179" s="72"/>
      <c r="O179" s="79" t="s">
        <v>348</v>
      </c>
      <c r="P179" s="81">
        <v>43510.80520833333</v>
      </c>
      <c r="Q179" s="79" t="s">
        <v>385</v>
      </c>
      <c r="R179" s="83" t="s">
        <v>420</v>
      </c>
      <c r="S179" s="79" t="s">
        <v>435</v>
      </c>
      <c r="T179" s="79"/>
      <c r="U179" s="79"/>
      <c r="V179" s="83" t="s">
        <v>514</v>
      </c>
      <c r="W179" s="81">
        <v>43510.80520833333</v>
      </c>
      <c r="X179" s="83" t="s">
        <v>617</v>
      </c>
      <c r="Y179" s="79"/>
      <c r="Z179" s="79"/>
      <c r="AA179" s="85" t="s">
        <v>729</v>
      </c>
      <c r="AB179" s="85" t="s">
        <v>728</v>
      </c>
      <c r="AC179" s="79" t="b">
        <v>0</v>
      </c>
      <c r="AD179" s="79">
        <v>0</v>
      </c>
      <c r="AE179" s="85" t="s">
        <v>786</v>
      </c>
      <c r="AF179" s="79" t="b">
        <v>0</v>
      </c>
      <c r="AG179" s="79" t="s">
        <v>787</v>
      </c>
      <c r="AH179" s="79"/>
      <c r="AI179" s="85" t="s">
        <v>780</v>
      </c>
      <c r="AJ179" s="79" t="b">
        <v>0</v>
      </c>
      <c r="AK179" s="79">
        <v>0</v>
      </c>
      <c r="AL179" s="85" t="s">
        <v>780</v>
      </c>
      <c r="AM179" s="79" t="s">
        <v>792</v>
      </c>
      <c r="AN179" s="79" t="b">
        <v>1</v>
      </c>
      <c r="AO179" s="85" t="s">
        <v>728</v>
      </c>
      <c r="AP179" s="79" t="s">
        <v>176</v>
      </c>
      <c r="AQ179" s="79">
        <v>0</v>
      </c>
      <c r="AR179" s="79">
        <v>0</v>
      </c>
      <c r="AS179" s="79"/>
      <c r="AT179" s="79"/>
      <c r="AU179" s="79"/>
      <c r="AV179" s="79"/>
      <c r="AW179" s="79"/>
      <c r="AX179" s="79"/>
      <c r="AY179" s="79"/>
      <c r="AZ179" s="79"/>
      <c r="BA179">
        <v>5</v>
      </c>
      <c r="BB179" s="78" t="str">
        <f>REPLACE(INDEX(GroupVertices[Group],MATCH(Edges[[#This Row],[Vertex 1]],GroupVertices[Vertex],0)),1,1,"")</f>
        <v>3</v>
      </c>
      <c r="BC179" s="78" t="str">
        <f>REPLACE(INDEX(GroupVertices[Group],MATCH(Edges[[#This Row],[Vertex 2]],GroupVertices[Vertex],0)),1,1,"")</f>
        <v>3</v>
      </c>
      <c r="BD179" s="48"/>
      <c r="BE179" s="49"/>
      <c r="BF179" s="48"/>
      <c r="BG179" s="49"/>
      <c r="BH179" s="48"/>
      <c r="BI179" s="49"/>
      <c r="BJ179" s="48"/>
      <c r="BK179" s="49"/>
      <c r="BL179" s="48"/>
    </row>
    <row r="180" spans="1:64" ht="15">
      <c r="A180" s="64" t="s">
        <v>267</v>
      </c>
      <c r="B180" s="64" t="s">
        <v>332</v>
      </c>
      <c r="C180" s="65" t="s">
        <v>2335</v>
      </c>
      <c r="D180" s="66">
        <v>10</v>
      </c>
      <c r="E180" s="67" t="s">
        <v>136</v>
      </c>
      <c r="F180" s="68">
        <v>12</v>
      </c>
      <c r="G180" s="65"/>
      <c r="H180" s="69"/>
      <c r="I180" s="70"/>
      <c r="J180" s="70"/>
      <c r="K180" s="34" t="s">
        <v>65</v>
      </c>
      <c r="L180" s="77">
        <v>180</v>
      </c>
      <c r="M180" s="77"/>
      <c r="N180" s="72"/>
      <c r="O180" s="79" t="s">
        <v>348</v>
      </c>
      <c r="P180" s="81">
        <v>43510.63494212963</v>
      </c>
      <c r="Q180" s="79" t="s">
        <v>388</v>
      </c>
      <c r="R180" s="83" t="s">
        <v>423</v>
      </c>
      <c r="S180" s="79" t="s">
        <v>435</v>
      </c>
      <c r="T180" s="79"/>
      <c r="U180" s="79"/>
      <c r="V180" s="83" t="s">
        <v>514</v>
      </c>
      <c r="W180" s="81">
        <v>43510.63494212963</v>
      </c>
      <c r="X180" s="83" t="s">
        <v>620</v>
      </c>
      <c r="Y180" s="79"/>
      <c r="Z180" s="79"/>
      <c r="AA180" s="85" t="s">
        <v>732</v>
      </c>
      <c r="AB180" s="85" t="s">
        <v>779</v>
      </c>
      <c r="AC180" s="79" t="b">
        <v>0</v>
      </c>
      <c r="AD180" s="79">
        <v>0</v>
      </c>
      <c r="AE180" s="85" t="s">
        <v>786</v>
      </c>
      <c r="AF180" s="79" t="b">
        <v>0</v>
      </c>
      <c r="AG180" s="79" t="s">
        <v>787</v>
      </c>
      <c r="AH180" s="79"/>
      <c r="AI180" s="85" t="s">
        <v>780</v>
      </c>
      <c r="AJ180" s="79" t="b">
        <v>0</v>
      </c>
      <c r="AK180" s="79">
        <v>0</v>
      </c>
      <c r="AL180" s="85" t="s">
        <v>780</v>
      </c>
      <c r="AM180" s="79" t="s">
        <v>792</v>
      </c>
      <c r="AN180" s="79" t="b">
        <v>1</v>
      </c>
      <c r="AO180" s="85" t="s">
        <v>779</v>
      </c>
      <c r="AP180" s="79" t="s">
        <v>176</v>
      </c>
      <c r="AQ180" s="79">
        <v>0</v>
      </c>
      <c r="AR180" s="79">
        <v>0</v>
      </c>
      <c r="AS180" s="79"/>
      <c r="AT180" s="79"/>
      <c r="AU180" s="79"/>
      <c r="AV180" s="79"/>
      <c r="AW180" s="79"/>
      <c r="AX180" s="79"/>
      <c r="AY180" s="79"/>
      <c r="AZ180" s="79"/>
      <c r="BA180">
        <v>5</v>
      </c>
      <c r="BB180" s="78" t="str">
        <f>REPLACE(INDEX(GroupVertices[Group],MATCH(Edges[[#This Row],[Vertex 1]],GroupVertices[Vertex],0)),1,1,"")</f>
        <v>3</v>
      </c>
      <c r="BC180" s="78" t="str">
        <f>REPLACE(INDEX(GroupVertices[Group],MATCH(Edges[[#This Row],[Vertex 2]],GroupVertices[Vertex],0)),1,1,"")</f>
        <v>3</v>
      </c>
      <c r="BD180" s="48"/>
      <c r="BE180" s="49"/>
      <c r="BF180" s="48"/>
      <c r="BG180" s="49"/>
      <c r="BH180" s="48"/>
      <c r="BI180" s="49"/>
      <c r="BJ180" s="48"/>
      <c r="BK180" s="49"/>
      <c r="BL180" s="48"/>
    </row>
    <row r="181" spans="1:64" ht="15">
      <c r="A181" s="64" t="s">
        <v>267</v>
      </c>
      <c r="B181" s="64" t="s">
        <v>332</v>
      </c>
      <c r="C181" s="65" t="s">
        <v>2335</v>
      </c>
      <c r="D181" s="66">
        <v>10</v>
      </c>
      <c r="E181" s="67" t="s">
        <v>136</v>
      </c>
      <c r="F181" s="68">
        <v>12</v>
      </c>
      <c r="G181" s="65"/>
      <c r="H181" s="69"/>
      <c r="I181" s="70"/>
      <c r="J181" s="70"/>
      <c r="K181" s="34" t="s">
        <v>65</v>
      </c>
      <c r="L181" s="77">
        <v>181</v>
      </c>
      <c r="M181" s="77"/>
      <c r="N181" s="72"/>
      <c r="O181" s="79" t="s">
        <v>348</v>
      </c>
      <c r="P181" s="81">
        <v>43510.65153935185</v>
      </c>
      <c r="Q181" s="79" t="s">
        <v>387</v>
      </c>
      <c r="R181" s="83" t="s">
        <v>422</v>
      </c>
      <c r="S181" s="79" t="s">
        <v>440</v>
      </c>
      <c r="T181" s="79" t="s">
        <v>448</v>
      </c>
      <c r="U181" s="79"/>
      <c r="V181" s="83" t="s">
        <v>514</v>
      </c>
      <c r="W181" s="81">
        <v>43510.65153935185</v>
      </c>
      <c r="X181" s="83" t="s">
        <v>619</v>
      </c>
      <c r="Y181" s="79"/>
      <c r="Z181" s="79"/>
      <c r="AA181" s="85" t="s">
        <v>731</v>
      </c>
      <c r="AB181" s="85" t="s">
        <v>732</v>
      </c>
      <c r="AC181" s="79" t="b">
        <v>0</v>
      </c>
      <c r="AD181" s="79">
        <v>0</v>
      </c>
      <c r="AE181" s="85" t="s">
        <v>786</v>
      </c>
      <c r="AF181" s="79" t="b">
        <v>0</v>
      </c>
      <c r="AG181" s="79" t="s">
        <v>787</v>
      </c>
      <c r="AH181" s="79"/>
      <c r="AI181" s="85" t="s">
        <v>780</v>
      </c>
      <c r="AJ181" s="79" t="b">
        <v>0</v>
      </c>
      <c r="AK181" s="79">
        <v>1</v>
      </c>
      <c r="AL181" s="85" t="s">
        <v>780</v>
      </c>
      <c r="AM181" s="79" t="s">
        <v>792</v>
      </c>
      <c r="AN181" s="79" t="b">
        <v>0</v>
      </c>
      <c r="AO181" s="85" t="s">
        <v>732</v>
      </c>
      <c r="AP181" s="79" t="s">
        <v>176</v>
      </c>
      <c r="AQ181" s="79">
        <v>0</v>
      </c>
      <c r="AR181" s="79">
        <v>0</v>
      </c>
      <c r="AS181" s="79"/>
      <c r="AT181" s="79"/>
      <c r="AU181" s="79"/>
      <c r="AV181" s="79"/>
      <c r="AW181" s="79"/>
      <c r="AX181" s="79"/>
      <c r="AY181" s="79"/>
      <c r="AZ181" s="79"/>
      <c r="BA181">
        <v>5</v>
      </c>
      <c r="BB181" s="78" t="str">
        <f>REPLACE(INDEX(GroupVertices[Group],MATCH(Edges[[#This Row],[Vertex 1]],GroupVertices[Vertex],0)),1,1,"")</f>
        <v>3</v>
      </c>
      <c r="BC181" s="78" t="str">
        <f>REPLACE(INDEX(GroupVertices[Group],MATCH(Edges[[#This Row],[Vertex 2]],GroupVertices[Vertex],0)),1,1,"")</f>
        <v>3</v>
      </c>
      <c r="BD181" s="48"/>
      <c r="BE181" s="49"/>
      <c r="BF181" s="48"/>
      <c r="BG181" s="49"/>
      <c r="BH181" s="48"/>
      <c r="BI181" s="49"/>
      <c r="BJ181" s="48"/>
      <c r="BK181" s="49"/>
      <c r="BL181" s="48"/>
    </row>
    <row r="182" spans="1:64" ht="15">
      <c r="A182" s="64" t="s">
        <v>267</v>
      </c>
      <c r="B182" s="64" t="s">
        <v>332</v>
      </c>
      <c r="C182" s="65" t="s">
        <v>2335</v>
      </c>
      <c r="D182" s="66">
        <v>10</v>
      </c>
      <c r="E182" s="67" t="s">
        <v>136</v>
      </c>
      <c r="F182" s="68">
        <v>12</v>
      </c>
      <c r="G182" s="65"/>
      <c r="H182" s="69"/>
      <c r="I182" s="70"/>
      <c r="J182" s="70"/>
      <c r="K182" s="34" t="s">
        <v>65</v>
      </c>
      <c r="L182" s="77">
        <v>182</v>
      </c>
      <c r="M182" s="77"/>
      <c r="N182" s="72"/>
      <c r="O182" s="79" t="s">
        <v>348</v>
      </c>
      <c r="P182" s="81">
        <v>43510.75431712963</v>
      </c>
      <c r="Q182" s="79" t="s">
        <v>386</v>
      </c>
      <c r="R182" s="83" t="s">
        <v>421</v>
      </c>
      <c r="S182" s="79" t="s">
        <v>440</v>
      </c>
      <c r="T182" s="79" t="s">
        <v>450</v>
      </c>
      <c r="U182" s="79"/>
      <c r="V182" s="83" t="s">
        <v>514</v>
      </c>
      <c r="W182" s="81">
        <v>43510.75431712963</v>
      </c>
      <c r="X182" s="83" t="s">
        <v>618</v>
      </c>
      <c r="Y182" s="79"/>
      <c r="Z182" s="79"/>
      <c r="AA182" s="85" t="s">
        <v>730</v>
      </c>
      <c r="AB182" s="85" t="s">
        <v>731</v>
      </c>
      <c r="AC182" s="79" t="b">
        <v>0</v>
      </c>
      <c r="AD182" s="79">
        <v>0</v>
      </c>
      <c r="AE182" s="85" t="s">
        <v>786</v>
      </c>
      <c r="AF182" s="79" t="b">
        <v>0</v>
      </c>
      <c r="AG182" s="79" t="s">
        <v>787</v>
      </c>
      <c r="AH182" s="79"/>
      <c r="AI182" s="85" t="s">
        <v>780</v>
      </c>
      <c r="AJ182" s="79" t="b">
        <v>0</v>
      </c>
      <c r="AK182" s="79">
        <v>0</v>
      </c>
      <c r="AL182" s="85" t="s">
        <v>780</v>
      </c>
      <c r="AM182" s="79" t="s">
        <v>792</v>
      </c>
      <c r="AN182" s="79" t="b">
        <v>0</v>
      </c>
      <c r="AO182" s="85" t="s">
        <v>731</v>
      </c>
      <c r="AP182" s="79" t="s">
        <v>176</v>
      </c>
      <c r="AQ182" s="79">
        <v>0</v>
      </c>
      <c r="AR182" s="79">
        <v>0</v>
      </c>
      <c r="AS182" s="79"/>
      <c r="AT182" s="79"/>
      <c r="AU182" s="79"/>
      <c r="AV182" s="79"/>
      <c r="AW182" s="79"/>
      <c r="AX182" s="79"/>
      <c r="AY182" s="79"/>
      <c r="AZ182" s="79"/>
      <c r="BA182">
        <v>5</v>
      </c>
      <c r="BB182" s="78" t="str">
        <f>REPLACE(INDEX(GroupVertices[Group],MATCH(Edges[[#This Row],[Vertex 1]],GroupVertices[Vertex],0)),1,1,"")</f>
        <v>3</v>
      </c>
      <c r="BC182" s="78" t="str">
        <f>REPLACE(INDEX(GroupVertices[Group],MATCH(Edges[[#This Row],[Vertex 2]],GroupVertices[Vertex],0)),1,1,"")</f>
        <v>3</v>
      </c>
      <c r="BD182" s="48"/>
      <c r="BE182" s="49"/>
      <c r="BF182" s="48"/>
      <c r="BG182" s="49"/>
      <c r="BH182" s="48"/>
      <c r="BI182" s="49"/>
      <c r="BJ182" s="48"/>
      <c r="BK182" s="49"/>
      <c r="BL182" s="48"/>
    </row>
    <row r="183" spans="1:64" ht="15">
      <c r="A183" s="64" t="s">
        <v>267</v>
      </c>
      <c r="B183" s="64" t="s">
        <v>332</v>
      </c>
      <c r="C183" s="65" t="s">
        <v>2335</v>
      </c>
      <c r="D183" s="66">
        <v>10</v>
      </c>
      <c r="E183" s="67" t="s">
        <v>136</v>
      </c>
      <c r="F183" s="68">
        <v>12</v>
      </c>
      <c r="G183" s="65"/>
      <c r="H183" s="69"/>
      <c r="I183" s="70"/>
      <c r="J183" s="70"/>
      <c r="K183" s="34" t="s">
        <v>65</v>
      </c>
      <c r="L183" s="77">
        <v>183</v>
      </c>
      <c r="M183" s="77"/>
      <c r="N183" s="72"/>
      <c r="O183" s="79" t="s">
        <v>348</v>
      </c>
      <c r="P183" s="81">
        <v>43510.76273148148</v>
      </c>
      <c r="Q183" s="79" t="s">
        <v>384</v>
      </c>
      <c r="R183" s="83" t="s">
        <v>419</v>
      </c>
      <c r="S183" s="79" t="s">
        <v>439</v>
      </c>
      <c r="T183" s="79" t="s">
        <v>449</v>
      </c>
      <c r="U183" s="79"/>
      <c r="V183" s="83" t="s">
        <v>514</v>
      </c>
      <c r="W183" s="81">
        <v>43510.76273148148</v>
      </c>
      <c r="X183" s="83" t="s">
        <v>616</v>
      </c>
      <c r="Y183" s="79"/>
      <c r="Z183" s="79"/>
      <c r="AA183" s="85" t="s">
        <v>728</v>
      </c>
      <c r="AB183" s="85" t="s">
        <v>730</v>
      </c>
      <c r="AC183" s="79" t="b">
        <v>0</v>
      </c>
      <c r="AD183" s="79">
        <v>0</v>
      </c>
      <c r="AE183" s="85" t="s">
        <v>786</v>
      </c>
      <c r="AF183" s="79" t="b">
        <v>0</v>
      </c>
      <c r="AG183" s="79" t="s">
        <v>787</v>
      </c>
      <c r="AH183" s="79"/>
      <c r="AI183" s="85" t="s">
        <v>780</v>
      </c>
      <c r="AJ183" s="79" t="b">
        <v>0</v>
      </c>
      <c r="AK183" s="79">
        <v>1</v>
      </c>
      <c r="AL183" s="85" t="s">
        <v>780</v>
      </c>
      <c r="AM183" s="79" t="s">
        <v>792</v>
      </c>
      <c r="AN183" s="79" t="b">
        <v>0</v>
      </c>
      <c r="AO183" s="85" t="s">
        <v>730</v>
      </c>
      <c r="AP183" s="79" t="s">
        <v>176</v>
      </c>
      <c r="AQ183" s="79">
        <v>0</v>
      </c>
      <c r="AR183" s="79">
        <v>0</v>
      </c>
      <c r="AS183" s="79"/>
      <c r="AT183" s="79"/>
      <c r="AU183" s="79"/>
      <c r="AV183" s="79"/>
      <c r="AW183" s="79"/>
      <c r="AX183" s="79"/>
      <c r="AY183" s="79"/>
      <c r="AZ183" s="79"/>
      <c r="BA183">
        <v>5</v>
      </c>
      <c r="BB183" s="78" t="str">
        <f>REPLACE(INDEX(GroupVertices[Group],MATCH(Edges[[#This Row],[Vertex 1]],GroupVertices[Vertex],0)),1,1,"")</f>
        <v>3</v>
      </c>
      <c r="BC183" s="78" t="str">
        <f>REPLACE(INDEX(GroupVertices[Group],MATCH(Edges[[#This Row],[Vertex 2]],GroupVertices[Vertex],0)),1,1,"")</f>
        <v>3</v>
      </c>
      <c r="BD183" s="48"/>
      <c r="BE183" s="49"/>
      <c r="BF183" s="48"/>
      <c r="BG183" s="49"/>
      <c r="BH183" s="48"/>
      <c r="BI183" s="49"/>
      <c r="BJ183" s="48"/>
      <c r="BK183" s="49"/>
      <c r="BL183" s="48"/>
    </row>
    <row r="184" spans="1:64" ht="15">
      <c r="A184" s="64" t="s">
        <v>267</v>
      </c>
      <c r="B184" s="64" t="s">
        <v>332</v>
      </c>
      <c r="C184" s="65" t="s">
        <v>2335</v>
      </c>
      <c r="D184" s="66">
        <v>10</v>
      </c>
      <c r="E184" s="67" t="s">
        <v>136</v>
      </c>
      <c r="F184" s="68">
        <v>12</v>
      </c>
      <c r="G184" s="65"/>
      <c r="H184" s="69"/>
      <c r="I184" s="70"/>
      <c r="J184" s="70"/>
      <c r="K184" s="34" t="s">
        <v>65</v>
      </c>
      <c r="L184" s="77">
        <v>184</v>
      </c>
      <c r="M184" s="77"/>
      <c r="N184" s="72"/>
      <c r="O184" s="79" t="s">
        <v>348</v>
      </c>
      <c r="P184" s="81">
        <v>43510.80520833333</v>
      </c>
      <c r="Q184" s="79" t="s">
        <v>385</v>
      </c>
      <c r="R184" s="83" t="s">
        <v>420</v>
      </c>
      <c r="S184" s="79" t="s">
        <v>435</v>
      </c>
      <c r="T184" s="79"/>
      <c r="U184" s="79"/>
      <c r="V184" s="83" t="s">
        <v>514</v>
      </c>
      <c r="W184" s="81">
        <v>43510.80520833333</v>
      </c>
      <c r="X184" s="83" t="s">
        <v>617</v>
      </c>
      <c r="Y184" s="79"/>
      <c r="Z184" s="79"/>
      <c r="AA184" s="85" t="s">
        <v>729</v>
      </c>
      <c r="AB184" s="85" t="s">
        <v>728</v>
      </c>
      <c r="AC184" s="79" t="b">
        <v>0</v>
      </c>
      <c r="AD184" s="79">
        <v>0</v>
      </c>
      <c r="AE184" s="85" t="s">
        <v>786</v>
      </c>
      <c r="AF184" s="79" t="b">
        <v>0</v>
      </c>
      <c r="AG184" s="79" t="s">
        <v>787</v>
      </c>
      <c r="AH184" s="79"/>
      <c r="AI184" s="85" t="s">
        <v>780</v>
      </c>
      <c r="AJ184" s="79" t="b">
        <v>0</v>
      </c>
      <c r="AK184" s="79">
        <v>0</v>
      </c>
      <c r="AL184" s="85" t="s">
        <v>780</v>
      </c>
      <c r="AM184" s="79" t="s">
        <v>792</v>
      </c>
      <c r="AN184" s="79" t="b">
        <v>1</v>
      </c>
      <c r="AO184" s="85" t="s">
        <v>728</v>
      </c>
      <c r="AP184" s="79" t="s">
        <v>176</v>
      </c>
      <c r="AQ184" s="79">
        <v>0</v>
      </c>
      <c r="AR184" s="79">
        <v>0</v>
      </c>
      <c r="AS184" s="79"/>
      <c r="AT184" s="79"/>
      <c r="AU184" s="79"/>
      <c r="AV184" s="79"/>
      <c r="AW184" s="79"/>
      <c r="AX184" s="79"/>
      <c r="AY184" s="79"/>
      <c r="AZ184" s="79"/>
      <c r="BA184">
        <v>5</v>
      </c>
      <c r="BB184" s="78" t="str">
        <f>REPLACE(INDEX(GroupVertices[Group],MATCH(Edges[[#This Row],[Vertex 1]],GroupVertices[Vertex],0)),1,1,"")</f>
        <v>3</v>
      </c>
      <c r="BC184" s="78" t="str">
        <f>REPLACE(INDEX(GroupVertices[Group],MATCH(Edges[[#This Row],[Vertex 2]],GroupVertices[Vertex],0)),1,1,"")</f>
        <v>3</v>
      </c>
      <c r="BD184" s="48"/>
      <c r="BE184" s="49"/>
      <c r="BF184" s="48"/>
      <c r="BG184" s="49"/>
      <c r="BH184" s="48"/>
      <c r="BI184" s="49"/>
      <c r="BJ184" s="48"/>
      <c r="BK184" s="49"/>
      <c r="BL184" s="48"/>
    </row>
    <row r="185" spans="1:64" ht="15">
      <c r="A185" s="64" t="s">
        <v>267</v>
      </c>
      <c r="B185" s="64" t="s">
        <v>333</v>
      </c>
      <c r="C185" s="65" t="s">
        <v>2335</v>
      </c>
      <c r="D185" s="66">
        <v>10</v>
      </c>
      <c r="E185" s="67" t="s">
        <v>136</v>
      </c>
      <c r="F185" s="68">
        <v>12</v>
      </c>
      <c r="G185" s="65"/>
      <c r="H185" s="69"/>
      <c r="I185" s="70"/>
      <c r="J185" s="70"/>
      <c r="K185" s="34" t="s">
        <v>65</v>
      </c>
      <c r="L185" s="77">
        <v>185</v>
      </c>
      <c r="M185" s="77"/>
      <c r="N185" s="72"/>
      <c r="O185" s="79" t="s">
        <v>349</v>
      </c>
      <c r="P185" s="81">
        <v>43510.63494212963</v>
      </c>
      <c r="Q185" s="79" t="s">
        <v>388</v>
      </c>
      <c r="R185" s="83" t="s">
        <v>423</v>
      </c>
      <c r="S185" s="79" t="s">
        <v>435</v>
      </c>
      <c r="T185" s="79"/>
      <c r="U185" s="79"/>
      <c r="V185" s="83" t="s">
        <v>514</v>
      </c>
      <c r="W185" s="81">
        <v>43510.63494212963</v>
      </c>
      <c r="X185" s="83" t="s">
        <v>620</v>
      </c>
      <c r="Y185" s="79"/>
      <c r="Z185" s="79"/>
      <c r="AA185" s="85" t="s">
        <v>732</v>
      </c>
      <c r="AB185" s="85" t="s">
        <v>779</v>
      </c>
      <c r="AC185" s="79" t="b">
        <v>0</v>
      </c>
      <c r="AD185" s="79">
        <v>0</v>
      </c>
      <c r="AE185" s="85" t="s">
        <v>786</v>
      </c>
      <c r="AF185" s="79" t="b">
        <v>0</v>
      </c>
      <c r="AG185" s="79" t="s">
        <v>787</v>
      </c>
      <c r="AH185" s="79"/>
      <c r="AI185" s="85" t="s">
        <v>780</v>
      </c>
      <c r="AJ185" s="79" t="b">
        <v>0</v>
      </c>
      <c r="AK185" s="79">
        <v>0</v>
      </c>
      <c r="AL185" s="85" t="s">
        <v>780</v>
      </c>
      <c r="AM185" s="79" t="s">
        <v>792</v>
      </c>
      <c r="AN185" s="79" t="b">
        <v>1</v>
      </c>
      <c r="AO185" s="85" t="s">
        <v>779</v>
      </c>
      <c r="AP185" s="79" t="s">
        <v>176</v>
      </c>
      <c r="AQ185" s="79">
        <v>0</v>
      </c>
      <c r="AR185" s="79">
        <v>0</v>
      </c>
      <c r="AS185" s="79"/>
      <c r="AT185" s="79"/>
      <c r="AU185" s="79"/>
      <c r="AV185" s="79"/>
      <c r="AW185" s="79"/>
      <c r="AX185" s="79"/>
      <c r="AY185" s="79"/>
      <c r="AZ185" s="79"/>
      <c r="BA185">
        <v>5</v>
      </c>
      <c r="BB185" s="78" t="str">
        <f>REPLACE(INDEX(GroupVertices[Group],MATCH(Edges[[#This Row],[Vertex 1]],GroupVertices[Vertex],0)),1,1,"")</f>
        <v>3</v>
      </c>
      <c r="BC185" s="78" t="str">
        <f>REPLACE(INDEX(GroupVertices[Group],MATCH(Edges[[#This Row],[Vertex 2]],GroupVertices[Vertex],0)),1,1,"")</f>
        <v>3</v>
      </c>
      <c r="BD185" s="48">
        <v>0</v>
      </c>
      <c r="BE185" s="49">
        <v>0</v>
      </c>
      <c r="BF185" s="48">
        <v>0</v>
      </c>
      <c r="BG185" s="49">
        <v>0</v>
      </c>
      <c r="BH185" s="48">
        <v>0</v>
      </c>
      <c r="BI185" s="49">
        <v>0</v>
      </c>
      <c r="BJ185" s="48">
        <v>17</v>
      </c>
      <c r="BK185" s="49">
        <v>100</v>
      </c>
      <c r="BL185" s="48">
        <v>17</v>
      </c>
    </row>
    <row r="186" spans="1:64" ht="15">
      <c r="A186" s="64" t="s">
        <v>267</v>
      </c>
      <c r="B186" s="64" t="s">
        <v>333</v>
      </c>
      <c r="C186" s="65" t="s">
        <v>2335</v>
      </c>
      <c r="D186" s="66">
        <v>10</v>
      </c>
      <c r="E186" s="67" t="s">
        <v>136</v>
      </c>
      <c r="F186" s="68">
        <v>12</v>
      </c>
      <c r="G186" s="65"/>
      <c r="H186" s="69"/>
      <c r="I186" s="70"/>
      <c r="J186" s="70"/>
      <c r="K186" s="34" t="s">
        <v>65</v>
      </c>
      <c r="L186" s="77">
        <v>186</v>
      </c>
      <c r="M186" s="77"/>
      <c r="N186" s="72"/>
      <c r="O186" s="79" t="s">
        <v>349</v>
      </c>
      <c r="P186" s="81">
        <v>43510.65153935185</v>
      </c>
      <c r="Q186" s="79" t="s">
        <v>387</v>
      </c>
      <c r="R186" s="83" t="s">
        <v>422</v>
      </c>
      <c r="S186" s="79" t="s">
        <v>440</v>
      </c>
      <c r="T186" s="79" t="s">
        <v>448</v>
      </c>
      <c r="U186" s="79"/>
      <c r="V186" s="83" t="s">
        <v>514</v>
      </c>
      <c r="W186" s="81">
        <v>43510.65153935185</v>
      </c>
      <c r="X186" s="83" t="s">
        <v>619</v>
      </c>
      <c r="Y186" s="79"/>
      <c r="Z186" s="79"/>
      <c r="AA186" s="85" t="s">
        <v>731</v>
      </c>
      <c r="AB186" s="85" t="s">
        <v>732</v>
      </c>
      <c r="AC186" s="79" t="b">
        <v>0</v>
      </c>
      <c r="AD186" s="79">
        <v>0</v>
      </c>
      <c r="AE186" s="85" t="s">
        <v>786</v>
      </c>
      <c r="AF186" s="79" t="b">
        <v>0</v>
      </c>
      <c r="AG186" s="79" t="s">
        <v>787</v>
      </c>
      <c r="AH186" s="79"/>
      <c r="AI186" s="85" t="s">
        <v>780</v>
      </c>
      <c r="AJ186" s="79" t="b">
        <v>0</v>
      </c>
      <c r="AK186" s="79">
        <v>1</v>
      </c>
      <c r="AL186" s="85" t="s">
        <v>780</v>
      </c>
      <c r="AM186" s="79" t="s">
        <v>792</v>
      </c>
      <c r="AN186" s="79" t="b">
        <v>0</v>
      </c>
      <c r="AO186" s="85" t="s">
        <v>732</v>
      </c>
      <c r="AP186" s="79" t="s">
        <v>176</v>
      </c>
      <c r="AQ186" s="79">
        <v>0</v>
      </c>
      <c r="AR186" s="79">
        <v>0</v>
      </c>
      <c r="AS186" s="79"/>
      <c r="AT186" s="79"/>
      <c r="AU186" s="79"/>
      <c r="AV186" s="79"/>
      <c r="AW186" s="79"/>
      <c r="AX186" s="79"/>
      <c r="AY186" s="79"/>
      <c r="AZ186" s="79"/>
      <c r="BA186">
        <v>5</v>
      </c>
      <c r="BB186" s="78" t="str">
        <f>REPLACE(INDEX(GroupVertices[Group],MATCH(Edges[[#This Row],[Vertex 1]],GroupVertices[Vertex],0)),1,1,"")</f>
        <v>3</v>
      </c>
      <c r="BC186" s="78" t="str">
        <f>REPLACE(INDEX(GroupVertices[Group],MATCH(Edges[[#This Row],[Vertex 2]],GroupVertices[Vertex],0)),1,1,"")</f>
        <v>3</v>
      </c>
      <c r="BD186" s="48"/>
      <c r="BE186" s="49"/>
      <c r="BF186" s="48"/>
      <c r="BG186" s="49"/>
      <c r="BH186" s="48"/>
      <c r="BI186" s="49"/>
      <c r="BJ186" s="48"/>
      <c r="BK186" s="49"/>
      <c r="BL186" s="48"/>
    </row>
    <row r="187" spans="1:64" ht="15">
      <c r="A187" s="64" t="s">
        <v>267</v>
      </c>
      <c r="B187" s="64" t="s">
        <v>333</v>
      </c>
      <c r="C187" s="65" t="s">
        <v>2335</v>
      </c>
      <c r="D187" s="66">
        <v>10</v>
      </c>
      <c r="E187" s="67" t="s">
        <v>136</v>
      </c>
      <c r="F187" s="68">
        <v>12</v>
      </c>
      <c r="G187" s="65"/>
      <c r="H187" s="69"/>
      <c r="I187" s="70"/>
      <c r="J187" s="70"/>
      <c r="K187" s="34" t="s">
        <v>65</v>
      </c>
      <c r="L187" s="77">
        <v>187</v>
      </c>
      <c r="M187" s="77"/>
      <c r="N187" s="72"/>
      <c r="O187" s="79" t="s">
        <v>349</v>
      </c>
      <c r="P187" s="81">
        <v>43510.75431712963</v>
      </c>
      <c r="Q187" s="79" t="s">
        <v>386</v>
      </c>
      <c r="R187" s="83" t="s">
        <v>421</v>
      </c>
      <c r="S187" s="79" t="s">
        <v>440</v>
      </c>
      <c r="T187" s="79" t="s">
        <v>450</v>
      </c>
      <c r="U187" s="79"/>
      <c r="V187" s="83" t="s">
        <v>514</v>
      </c>
      <c r="W187" s="81">
        <v>43510.75431712963</v>
      </c>
      <c r="X187" s="83" t="s">
        <v>618</v>
      </c>
      <c r="Y187" s="79"/>
      <c r="Z187" s="79"/>
      <c r="AA187" s="85" t="s">
        <v>730</v>
      </c>
      <c r="AB187" s="85" t="s">
        <v>731</v>
      </c>
      <c r="AC187" s="79" t="b">
        <v>0</v>
      </c>
      <c r="AD187" s="79">
        <v>0</v>
      </c>
      <c r="AE187" s="85" t="s">
        <v>786</v>
      </c>
      <c r="AF187" s="79" t="b">
        <v>0</v>
      </c>
      <c r="AG187" s="79" t="s">
        <v>787</v>
      </c>
      <c r="AH187" s="79"/>
      <c r="AI187" s="85" t="s">
        <v>780</v>
      </c>
      <c r="AJ187" s="79" t="b">
        <v>0</v>
      </c>
      <c r="AK187" s="79">
        <v>0</v>
      </c>
      <c r="AL187" s="85" t="s">
        <v>780</v>
      </c>
      <c r="AM187" s="79" t="s">
        <v>792</v>
      </c>
      <c r="AN187" s="79" t="b">
        <v>0</v>
      </c>
      <c r="AO187" s="85" t="s">
        <v>731</v>
      </c>
      <c r="AP187" s="79" t="s">
        <v>176</v>
      </c>
      <c r="AQ187" s="79">
        <v>0</v>
      </c>
      <c r="AR187" s="79">
        <v>0</v>
      </c>
      <c r="AS187" s="79"/>
      <c r="AT187" s="79"/>
      <c r="AU187" s="79"/>
      <c r="AV187" s="79"/>
      <c r="AW187" s="79"/>
      <c r="AX187" s="79"/>
      <c r="AY187" s="79"/>
      <c r="AZ187" s="79"/>
      <c r="BA187">
        <v>5</v>
      </c>
      <c r="BB187" s="78" t="str">
        <f>REPLACE(INDEX(GroupVertices[Group],MATCH(Edges[[#This Row],[Vertex 1]],GroupVertices[Vertex],0)),1,1,"")</f>
        <v>3</v>
      </c>
      <c r="BC187" s="78" t="str">
        <f>REPLACE(INDEX(GroupVertices[Group],MATCH(Edges[[#This Row],[Vertex 2]],GroupVertices[Vertex],0)),1,1,"")</f>
        <v>3</v>
      </c>
      <c r="BD187" s="48"/>
      <c r="BE187" s="49"/>
      <c r="BF187" s="48"/>
      <c r="BG187" s="49"/>
      <c r="BH187" s="48"/>
      <c r="BI187" s="49"/>
      <c r="BJ187" s="48"/>
      <c r="BK187" s="49"/>
      <c r="BL187" s="48"/>
    </row>
    <row r="188" spans="1:64" ht="15">
      <c r="A188" s="64" t="s">
        <v>267</v>
      </c>
      <c r="B188" s="64" t="s">
        <v>333</v>
      </c>
      <c r="C188" s="65" t="s">
        <v>2335</v>
      </c>
      <c r="D188" s="66">
        <v>10</v>
      </c>
      <c r="E188" s="67" t="s">
        <v>136</v>
      </c>
      <c r="F188" s="68">
        <v>12</v>
      </c>
      <c r="G188" s="65"/>
      <c r="H188" s="69"/>
      <c r="I188" s="70"/>
      <c r="J188" s="70"/>
      <c r="K188" s="34" t="s">
        <v>65</v>
      </c>
      <c r="L188" s="77">
        <v>188</v>
      </c>
      <c r="M188" s="77"/>
      <c r="N188" s="72"/>
      <c r="O188" s="79" t="s">
        <v>349</v>
      </c>
      <c r="P188" s="81">
        <v>43510.76273148148</v>
      </c>
      <c r="Q188" s="79" t="s">
        <v>384</v>
      </c>
      <c r="R188" s="83" t="s">
        <v>419</v>
      </c>
      <c r="S188" s="79" t="s">
        <v>439</v>
      </c>
      <c r="T188" s="79" t="s">
        <v>449</v>
      </c>
      <c r="U188" s="79"/>
      <c r="V188" s="83" t="s">
        <v>514</v>
      </c>
      <c r="W188" s="81">
        <v>43510.76273148148</v>
      </c>
      <c r="X188" s="83" t="s">
        <v>616</v>
      </c>
      <c r="Y188" s="79"/>
      <c r="Z188" s="79"/>
      <c r="AA188" s="85" t="s">
        <v>728</v>
      </c>
      <c r="AB188" s="85" t="s">
        <v>730</v>
      </c>
      <c r="AC188" s="79" t="b">
        <v>0</v>
      </c>
      <c r="AD188" s="79">
        <v>0</v>
      </c>
      <c r="AE188" s="85" t="s">
        <v>786</v>
      </c>
      <c r="AF188" s="79" t="b">
        <v>0</v>
      </c>
      <c r="AG188" s="79" t="s">
        <v>787</v>
      </c>
      <c r="AH188" s="79"/>
      <c r="AI188" s="85" t="s">
        <v>780</v>
      </c>
      <c r="AJ188" s="79" t="b">
        <v>0</v>
      </c>
      <c r="AK188" s="79">
        <v>1</v>
      </c>
      <c r="AL188" s="85" t="s">
        <v>780</v>
      </c>
      <c r="AM188" s="79" t="s">
        <v>792</v>
      </c>
      <c r="AN188" s="79" t="b">
        <v>0</v>
      </c>
      <c r="AO188" s="85" t="s">
        <v>730</v>
      </c>
      <c r="AP188" s="79" t="s">
        <v>176</v>
      </c>
      <c r="AQ188" s="79">
        <v>0</v>
      </c>
      <c r="AR188" s="79">
        <v>0</v>
      </c>
      <c r="AS188" s="79"/>
      <c r="AT188" s="79"/>
      <c r="AU188" s="79"/>
      <c r="AV188" s="79"/>
      <c r="AW188" s="79"/>
      <c r="AX188" s="79"/>
      <c r="AY188" s="79"/>
      <c r="AZ188" s="79"/>
      <c r="BA188">
        <v>5</v>
      </c>
      <c r="BB188" s="78" t="str">
        <f>REPLACE(INDEX(GroupVertices[Group],MATCH(Edges[[#This Row],[Vertex 1]],GroupVertices[Vertex],0)),1,1,"")</f>
        <v>3</v>
      </c>
      <c r="BC188" s="78" t="str">
        <f>REPLACE(INDEX(GroupVertices[Group],MATCH(Edges[[#This Row],[Vertex 2]],GroupVertices[Vertex],0)),1,1,"")</f>
        <v>3</v>
      </c>
      <c r="BD188" s="48"/>
      <c r="BE188" s="49"/>
      <c r="BF188" s="48"/>
      <c r="BG188" s="49"/>
      <c r="BH188" s="48"/>
      <c r="BI188" s="49"/>
      <c r="BJ188" s="48"/>
      <c r="BK188" s="49"/>
      <c r="BL188" s="48"/>
    </row>
    <row r="189" spans="1:64" ht="15">
      <c r="A189" s="64" t="s">
        <v>267</v>
      </c>
      <c r="B189" s="64" t="s">
        <v>333</v>
      </c>
      <c r="C189" s="65" t="s">
        <v>2335</v>
      </c>
      <c r="D189" s="66">
        <v>10</v>
      </c>
      <c r="E189" s="67" t="s">
        <v>136</v>
      </c>
      <c r="F189" s="68">
        <v>12</v>
      </c>
      <c r="G189" s="65"/>
      <c r="H189" s="69"/>
      <c r="I189" s="70"/>
      <c r="J189" s="70"/>
      <c r="K189" s="34" t="s">
        <v>65</v>
      </c>
      <c r="L189" s="77">
        <v>189</v>
      </c>
      <c r="M189" s="77"/>
      <c r="N189" s="72"/>
      <c r="O189" s="79" t="s">
        <v>349</v>
      </c>
      <c r="P189" s="81">
        <v>43510.80520833333</v>
      </c>
      <c r="Q189" s="79" t="s">
        <v>385</v>
      </c>
      <c r="R189" s="83" t="s">
        <v>420</v>
      </c>
      <c r="S189" s="79" t="s">
        <v>435</v>
      </c>
      <c r="T189" s="79"/>
      <c r="U189" s="79"/>
      <c r="V189" s="83" t="s">
        <v>514</v>
      </c>
      <c r="W189" s="81">
        <v>43510.80520833333</v>
      </c>
      <c r="X189" s="83" t="s">
        <v>617</v>
      </c>
      <c r="Y189" s="79"/>
      <c r="Z189" s="79"/>
      <c r="AA189" s="85" t="s">
        <v>729</v>
      </c>
      <c r="AB189" s="85" t="s">
        <v>728</v>
      </c>
      <c r="AC189" s="79" t="b">
        <v>0</v>
      </c>
      <c r="AD189" s="79">
        <v>0</v>
      </c>
      <c r="AE189" s="85" t="s">
        <v>786</v>
      </c>
      <c r="AF189" s="79" t="b">
        <v>0</v>
      </c>
      <c r="AG189" s="79" t="s">
        <v>787</v>
      </c>
      <c r="AH189" s="79"/>
      <c r="AI189" s="85" t="s">
        <v>780</v>
      </c>
      <c r="AJ189" s="79" t="b">
        <v>0</v>
      </c>
      <c r="AK189" s="79">
        <v>0</v>
      </c>
      <c r="AL189" s="85" t="s">
        <v>780</v>
      </c>
      <c r="AM189" s="79" t="s">
        <v>792</v>
      </c>
      <c r="AN189" s="79" t="b">
        <v>1</v>
      </c>
      <c r="AO189" s="85" t="s">
        <v>728</v>
      </c>
      <c r="AP189" s="79" t="s">
        <v>176</v>
      </c>
      <c r="AQ189" s="79">
        <v>0</v>
      </c>
      <c r="AR189" s="79">
        <v>0</v>
      </c>
      <c r="AS189" s="79"/>
      <c r="AT189" s="79"/>
      <c r="AU189" s="79"/>
      <c r="AV189" s="79"/>
      <c r="AW189" s="79"/>
      <c r="AX189" s="79"/>
      <c r="AY189" s="79"/>
      <c r="AZ189" s="79"/>
      <c r="BA189">
        <v>5</v>
      </c>
      <c r="BB189" s="78" t="str">
        <f>REPLACE(INDEX(GroupVertices[Group],MATCH(Edges[[#This Row],[Vertex 1]],GroupVertices[Vertex],0)),1,1,"")</f>
        <v>3</v>
      </c>
      <c r="BC189" s="78" t="str">
        <f>REPLACE(INDEX(GroupVertices[Group],MATCH(Edges[[#This Row],[Vertex 2]],GroupVertices[Vertex],0)),1,1,"")</f>
        <v>3</v>
      </c>
      <c r="BD189" s="48"/>
      <c r="BE189" s="49"/>
      <c r="BF189" s="48"/>
      <c r="BG189" s="49"/>
      <c r="BH189" s="48"/>
      <c r="BI189" s="49"/>
      <c r="BJ189" s="48"/>
      <c r="BK189" s="49"/>
      <c r="BL189" s="48"/>
    </row>
    <row r="190" spans="1:64" ht="15">
      <c r="A190" s="64" t="s">
        <v>267</v>
      </c>
      <c r="B190" s="64" t="s">
        <v>222</v>
      </c>
      <c r="C190" s="65" t="s">
        <v>2335</v>
      </c>
      <c r="D190" s="66">
        <v>10</v>
      </c>
      <c r="E190" s="67" t="s">
        <v>136</v>
      </c>
      <c r="F190" s="68">
        <v>12</v>
      </c>
      <c r="G190" s="65"/>
      <c r="H190" s="69"/>
      <c r="I190" s="70"/>
      <c r="J190" s="70"/>
      <c r="K190" s="34" t="s">
        <v>65</v>
      </c>
      <c r="L190" s="77">
        <v>190</v>
      </c>
      <c r="M190" s="77"/>
      <c r="N190" s="72"/>
      <c r="O190" s="79" t="s">
        <v>348</v>
      </c>
      <c r="P190" s="81">
        <v>43510.65153935185</v>
      </c>
      <c r="Q190" s="79" t="s">
        <v>387</v>
      </c>
      <c r="R190" s="83" t="s">
        <v>422</v>
      </c>
      <c r="S190" s="79" t="s">
        <v>440</v>
      </c>
      <c r="T190" s="79" t="s">
        <v>448</v>
      </c>
      <c r="U190" s="79"/>
      <c r="V190" s="83" t="s">
        <v>514</v>
      </c>
      <c r="W190" s="81">
        <v>43510.65153935185</v>
      </c>
      <c r="X190" s="83" t="s">
        <v>619</v>
      </c>
      <c r="Y190" s="79"/>
      <c r="Z190" s="79"/>
      <c r="AA190" s="85" t="s">
        <v>731</v>
      </c>
      <c r="AB190" s="85" t="s">
        <v>732</v>
      </c>
      <c r="AC190" s="79" t="b">
        <v>0</v>
      </c>
      <c r="AD190" s="79">
        <v>0</v>
      </c>
      <c r="AE190" s="85" t="s">
        <v>786</v>
      </c>
      <c r="AF190" s="79" t="b">
        <v>0</v>
      </c>
      <c r="AG190" s="79" t="s">
        <v>787</v>
      </c>
      <c r="AH190" s="79"/>
      <c r="AI190" s="85" t="s">
        <v>780</v>
      </c>
      <c r="AJ190" s="79" t="b">
        <v>0</v>
      </c>
      <c r="AK190" s="79">
        <v>1</v>
      </c>
      <c r="AL190" s="85" t="s">
        <v>780</v>
      </c>
      <c r="AM190" s="79" t="s">
        <v>792</v>
      </c>
      <c r="AN190" s="79" t="b">
        <v>0</v>
      </c>
      <c r="AO190" s="85" t="s">
        <v>732</v>
      </c>
      <c r="AP190" s="79" t="s">
        <v>176</v>
      </c>
      <c r="AQ190" s="79">
        <v>0</v>
      </c>
      <c r="AR190" s="79">
        <v>0</v>
      </c>
      <c r="AS190" s="79"/>
      <c r="AT190" s="79"/>
      <c r="AU190" s="79"/>
      <c r="AV190" s="79"/>
      <c r="AW190" s="79"/>
      <c r="AX190" s="79"/>
      <c r="AY190" s="79"/>
      <c r="AZ190" s="79"/>
      <c r="BA190">
        <v>4</v>
      </c>
      <c r="BB190" s="78" t="str">
        <f>REPLACE(INDEX(GroupVertices[Group],MATCH(Edges[[#This Row],[Vertex 1]],GroupVertices[Vertex],0)),1,1,"")</f>
        <v>3</v>
      </c>
      <c r="BC190" s="78" t="str">
        <f>REPLACE(INDEX(GroupVertices[Group],MATCH(Edges[[#This Row],[Vertex 2]],GroupVertices[Vertex],0)),1,1,"")</f>
        <v>1</v>
      </c>
      <c r="BD190" s="48">
        <v>0</v>
      </c>
      <c r="BE190" s="49">
        <v>0</v>
      </c>
      <c r="BF190" s="48">
        <v>0</v>
      </c>
      <c r="BG190" s="49">
        <v>0</v>
      </c>
      <c r="BH190" s="48">
        <v>0</v>
      </c>
      <c r="BI190" s="49">
        <v>0</v>
      </c>
      <c r="BJ190" s="48">
        <v>23</v>
      </c>
      <c r="BK190" s="49">
        <v>100</v>
      </c>
      <c r="BL190" s="48">
        <v>23</v>
      </c>
    </row>
    <row r="191" spans="1:64" ht="15">
      <c r="A191" s="64" t="s">
        <v>267</v>
      </c>
      <c r="B191" s="64" t="s">
        <v>222</v>
      </c>
      <c r="C191" s="65" t="s">
        <v>2335</v>
      </c>
      <c r="D191" s="66">
        <v>10</v>
      </c>
      <c r="E191" s="67" t="s">
        <v>136</v>
      </c>
      <c r="F191" s="68">
        <v>12</v>
      </c>
      <c r="G191" s="65"/>
      <c r="H191" s="69"/>
      <c r="I191" s="70"/>
      <c r="J191" s="70"/>
      <c r="K191" s="34" t="s">
        <v>65</v>
      </c>
      <c r="L191" s="77">
        <v>191</v>
      </c>
      <c r="M191" s="77"/>
      <c r="N191" s="72"/>
      <c r="O191" s="79" t="s">
        <v>348</v>
      </c>
      <c r="P191" s="81">
        <v>43510.75431712963</v>
      </c>
      <c r="Q191" s="79" t="s">
        <v>386</v>
      </c>
      <c r="R191" s="83" t="s">
        <v>421</v>
      </c>
      <c r="S191" s="79" t="s">
        <v>440</v>
      </c>
      <c r="T191" s="79" t="s">
        <v>450</v>
      </c>
      <c r="U191" s="79"/>
      <c r="V191" s="83" t="s">
        <v>514</v>
      </c>
      <c r="W191" s="81">
        <v>43510.75431712963</v>
      </c>
      <c r="X191" s="83" t="s">
        <v>618</v>
      </c>
      <c r="Y191" s="79"/>
      <c r="Z191" s="79"/>
      <c r="AA191" s="85" t="s">
        <v>730</v>
      </c>
      <c r="AB191" s="85" t="s">
        <v>731</v>
      </c>
      <c r="AC191" s="79" t="b">
        <v>0</v>
      </c>
      <c r="AD191" s="79">
        <v>0</v>
      </c>
      <c r="AE191" s="85" t="s">
        <v>786</v>
      </c>
      <c r="AF191" s="79" t="b">
        <v>0</v>
      </c>
      <c r="AG191" s="79" t="s">
        <v>787</v>
      </c>
      <c r="AH191" s="79"/>
      <c r="AI191" s="85" t="s">
        <v>780</v>
      </c>
      <c r="AJ191" s="79" t="b">
        <v>0</v>
      </c>
      <c r="AK191" s="79">
        <v>0</v>
      </c>
      <c r="AL191" s="85" t="s">
        <v>780</v>
      </c>
      <c r="AM191" s="79" t="s">
        <v>792</v>
      </c>
      <c r="AN191" s="79" t="b">
        <v>0</v>
      </c>
      <c r="AO191" s="85" t="s">
        <v>731</v>
      </c>
      <c r="AP191" s="79" t="s">
        <v>176</v>
      </c>
      <c r="AQ191" s="79">
        <v>0</v>
      </c>
      <c r="AR191" s="79">
        <v>0</v>
      </c>
      <c r="AS191" s="79"/>
      <c r="AT191" s="79"/>
      <c r="AU191" s="79"/>
      <c r="AV191" s="79"/>
      <c r="AW191" s="79"/>
      <c r="AX191" s="79"/>
      <c r="AY191" s="79"/>
      <c r="AZ191" s="79"/>
      <c r="BA191">
        <v>4</v>
      </c>
      <c r="BB191" s="78" t="str">
        <f>REPLACE(INDEX(GroupVertices[Group],MATCH(Edges[[#This Row],[Vertex 1]],GroupVertices[Vertex],0)),1,1,"")</f>
        <v>3</v>
      </c>
      <c r="BC191" s="78" t="str">
        <f>REPLACE(INDEX(GroupVertices[Group],MATCH(Edges[[#This Row],[Vertex 2]],GroupVertices[Vertex],0)),1,1,"")</f>
        <v>1</v>
      </c>
      <c r="BD191" s="48"/>
      <c r="BE191" s="49"/>
      <c r="BF191" s="48"/>
      <c r="BG191" s="49"/>
      <c r="BH191" s="48"/>
      <c r="BI191" s="49"/>
      <c r="BJ191" s="48"/>
      <c r="BK191" s="49"/>
      <c r="BL191" s="48"/>
    </row>
    <row r="192" spans="1:64" ht="15">
      <c r="A192" s="64" t="s">
        <v>267</v>
      </c>
      <c r="B192" s="64" t="s">
        <v>222</v>
      </c>
      <c r="C192" s="65" t="s">
        <v>2335</v>
      </c>
      <c r="D192" s="66">
        <v>10</v>
      </c>
      <c r="E192" s="67" t="s">
        <v>136</v>
      </c>
      <c r="F192" s="68">
        <v>12</v>
      </c>
      <c r="G192" s="65"/>
      <c r="H192" s="69"/>
      <c r="I192" s="70"/>
      <c r="J192" s="70"/>
      <c r="K192" s="34" t="s">
        <v>65</v>
      </c>
      <c r="L192" s="77">
        <v>192</v>
      </c>
      <c r="M192" s="77"/>
      <c r="N192" s="72"/>
      <c r="O192" s="79" t="s">
        <v>348</v>
      </c>
      <c r="P192" s="81">
        <v>43510.76273148148</v>
      </c>
      <c r="Q192" s="79" t="s">
        <v>384</v>
      </c>
      <c r="R192" s="83" t="s">
        <v>419</v>
      </c>
      <c r="S192" s="79" t="s">
        <v>439</v>
      </c>
      <c r="T192" s="79" t="s">
        <v>449</v>
      </c>
      <c r="U192" s="79"/>
      <c r="V192" s="83" t="s">
        <v>514</v>
      </c>
      <c r="W192" s="81">
        <v>43510.76273148148</v>
      </c>
      <c r="X192" s="83" t="s">
        <v>616</v>
      </c>
      <c r="Y192" s="79"/>
      <c r="Z192" s="79"/>
      <c r="AA192" s="85" t="s">
        <v>728</v>
      </c>
      <c r="AB192" s="85" t="s">
        <v>730</v>
      </c>
      <c r="AC192" s="79" t="b">
        <v>0</v>
      </c>
      <c r="AD192" s="79">
        <v>0</v>
      </c>
      <c r="AE192" s="85" t="s">
        <v>786</v>
      </c>
      <c r="AF192" s="79" t="b">
        <v>0</v>
      </c>
      <c r="AG192" s="79" t="s">
        <v>787</v>
      </c>
      <c r="AH192" s="79"/>
      <c r="AI192" s="85" t="s">
        <v>780</v>
      </c>
      <c r="AJ192" s="79" t="b">
        <v>0</v>
      </c>
      <c r="AK192" s="79">
        <v>1</v>
      </c>
      <c r="AL192" s="85" t="s">
        <v>780</v>
      </c>
      <c r="AM192" s="79" t="s">
        <v>792</v>
      </c>
      <c r="AN192" s="79" t="b">
        <v>0</v>
      </c>
      <c r="AO192" s="85" t="s">
        <v>730</v>
      </c>
      <c r="AP192" s="79" t="s">
        <v>176</v>
      </c>
      <c r="AQ192" s="79">
        <v>0</v>
      </c>
      <c r="AR192" s="79">
        <v>0</v>
      </c>
      <c r="AS192" s="79"/>
      <c r="AT192" s="79"/>
      <c r="AU192" s="79"/>
      <c r="AV192" s="79"/>
      <c r="AW192" s="79"/>
      <c r="AX192" s="79"/>
      <c r="AY192" s="79"/>
      <c r="AZ192" s="79"/>
      <c r="BA192">
        <v>4</v>
      </c>
      <c r="BB192" s="78" t="str">
        <f>REPLACE(INDEX(GroupVertices[Group],MATCH(Edges[[#This Row],[Vertex 1]],GroupVertices[Vertex],0)),1,1,"")</f>
        <v>3</v>
      </c>
      <c r="BC192" s="78" t="str">
        <f>REPLACE(INDEX(GroupVertices[Group],MATCH(Edges[[#This Row],[Vertex 2]],GroupVertices[Vertex],0)),1,1,"")</f>
        <v>1</v>
      </c>
      <c r="BD192" s="48"/>
      <c r="BE192" s="49"/>
      <c r="BF192" s="48"/>
      <c r="BG192" s="49"/>
      <c r="BH192" s="48"/>
      <c r="BI192" s="49"/>
      <c r="BJ192" s="48"/>
      <c r="BK192" s="49"/>
      <c r="BL192" s="48"/>
    </row>
    <row r="193" spans="1:64" ht="15">
      <c r="A193" s="64" t="s">
        <v>267</v>
      </c>
      <c r="B193" s="64" t="s">
        <v>222</v>
      </c>
      <c r="C193" s="65" t="s">
        <v>2335</v>
      </c>
      <c r="D193" s="66">
        <v>10</v>
      </c>
      <c r="E193" s="67" t="s">
        <v>136</v>
      </c>
      <c r="F193" s="68">
        <v>12</v>
      </c>
      <c r="G193" s="65"/>
      <c r="H193" s="69"/>
      <c r="I193" s="70"/>
      <c r="J193" s="70"/>
      <c r="K193" s="34" t="s">
        <v>65</v>
      </c>
      <c r="L193" s="77">
        <v>193</v>
      </c>
      <c r="M193" s="77"/>
      <c r="N193" s="72"/>
      <c r="O193" s="79" t="s">
        <v>348</v>
      </c>
      <c r="P193" s="81">
        <v>43510.80520833333</v>
      </c>
      <c r="Q193" s="79" t="s">
        <v>385</v>
      </c>
      <c r="R193" s="83" t="s">
        <v>420</v>
      </c>
      <c r="S193" s="79" t="s">
        <v>435</v>
      </c>
      <c r="T193" s="79"/>
      <c r="U193" s="79"/>
      <c r="V193" s="83" t="s">
        <v>514</v>
      </c>
      <c r="W193" s="81">
        <v>43510.80520833333</v>
      </c>
      <c r="X193" s="83" t="s">
        <v>617</v>
      </c>
      <c r="Y193" s="79"/>
      <c r="Z193" s="79"/>
      <c r="AA193" s="85" t="s">
        <v>729</v>
      </c>
      <c r="AB193" s="85" t="s">
        <v>728</v>
      </c>
      <c r="AC193" s="79" t="b">
        <v>0</v>
      </c>
      <c r="AD193" s="79">
        <v>0</v>
      </c>
      <c r="AE193" s="85" t="s">
        <v>786</v>
      </c>
      <c r="AF193" s="79" t="b">
        <v>0</v>
      </c>
      <c r="AG193" s="79" t="s">
        <v>787</v>
      </c>
      <c r="AH193" s="79"/>
      <c r="AI193" s="85" t="s">
        <v>780</v>
      </c>
      <c r="AJ193" s="79" t="b">
        <v>0</v>
      </c>
      <c r="AK193" s="79">
        <v>0</v>
      </c>
      <c r="AL193" s="85" t="s">
        <v>780</v>
      </c>
      <c r="AM193" s="79" t="s">
        <v>792</v>
      </c>
      <c r="AN193" s="79" t="b">
        <v>1</v>
      </c>
      <c r="AO193" s="85" t="s">
        <v>728</v>
      </c>
      <c r="AP193" s="79" t="s">
        <v>176</v>
      </c>
      <c r="AQ193" s="79">
        <v>0</v>
      </c>
      <c r="AR193" s="79">
        <v>0</v>
      </c>
      <c r="AS193" s="79"/>
      <c r="AT193" s="79"/>
      <c r="AU193" s="79"/>
      <c r="AV193" s="79"/>
      <c r="AW193" s="79"/>
      <c r="AX193" s="79"/>
      <c r="AY193" s="79"/>
      <c r="AZ193" s="79"/>
      <c r="BA193">
        <v>4</v>
      </c>
      <c r="BB193" s="78" t="str">
        <f>REPLACE(INDEX(GroupVertices[Group],MATCH(Edges[[#This Row],[Vertex 1]],GroupVertices[Vertex],0)),1,1,"")</f>
        <v>3</v>
      </c>
      <c r="BC193" s="78" t="str">
        <f>REPLACE(INDEX(GroupVertices[Group],MATCH(Edges[[#This Row],[Vertex 2]],GroupVertices[Vertex],0)),1,1,"")</f>
        <v>1</v>
      </c>
      <c r="BD193" s="48"/>
      <c r="BE193" s="49"/>
      <c r="BF193" s="48"/>
      <c r="BG193" s="49"/>
      <c r="BH193" s="48"/>
      <c r="BI193" s="49"/>
      <c r="BJ193" s="48"/>
      <c r="BK193" s="49"/>
      <c r="BL193" s="48"/>
    </row>
    <row r="194" spans="1:64" ht="15">
      <c r="A194" s="64" t="s">
        <v>268</v>
      </c>
      <c r="B194" s="64" t="s">
        <v>222</v>
      </c>
      <c r="C194" s="65" t="s">
        <v>2334</v>
      </c>
      <c r="D194" s="66">
        <v>3</v>
      </c>
      <c r="E194" s="67" t="s">
        <v>132</v>
      </c>
      <c r="F194" s="68">
        <v>35</v>
      </c>
      <c r="G194" s="65"/>
      <c r="H194" s="69"/>
      <c r="I194" s="70"/>
      <c r="J194" s="70"/>
      <c r="K194" s="34" t="s">
        <v>65</v>
      </c>
      <c r="L194" s="77">
        <v>194</v>
      </c>
      <c r="M194" s="77"/>
      <c r="N194" s="72"/>
      <c r="O194" s="79" t="s">
        <v>348</v>
      </c>
      <c r="P194" s="81">
        <v>43510.81023148148</v>
      </c>
      <c r="Q194" s="79" t="s">
        <v>368</v>
      </c>
      <c r="R194" s="79"/>
      <c r="S194" s="79"/>
      <c r="T194" s="79" t="s">
        <v>446</v>
      </c>
      <c r="U194" s="79"/>
      <c r="V194" s="83" t="s">
        <v>515</v>
      </c>
      <c r="W194" s="81">
        <v>43510.81023148148</v>
      </c>
      <c r="X194" s="83" t="s">
        <v>621</v>
      </c>
      <c r="Y194" s="79"/>
      <c r="Z194" s="79"/>
      <c r="AA194" s="85" t="s">
        <v>733</v>
      </c>
      <c r="AB194" s="79"/>
      <c r="AC194" s="79" t="b">
        <v>0</v>
      </c>
      <c r="AD194" s="79">
        <v>0</v>
      </c>
      <c r="AE194" s="85" t="s">
        <v>780</v>
      </c>
      <c r="AF194" s="79" t="b">
        <v>0</v>
      </c>
      <c r="AG194" s="79" t="s">
        <v>787</v>
      </c>
      <c r="AH194" s="79"/>
      <c r="AI194" s="85" t="s">
        <v>780</v>
      </c>
      <c r="AJ194" s="79" t="b">
        <v>0</v>
      </c>
      <c r="AK194" s="79">
        <v>6</v>
      </c>
      <c r="AL194" s="85" t="s">
        <v>739</v>
      </c>
      <c r="AM194" s="79" t="s">
        <v>789</v>
      </c>
      <c r="AN194" s="79" t="b">
        <v>0</v>
      </c>
      <c r="AO194" s="85" t="s">
        <v>739</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c r="BE194" s="49"/>
      <c r="BF194" s="48"/>
      <c r="BG194" s="49"/>
      <c r="BH194" s="48"/>
      <c r="BI194" s="49"/>
      <c r="BJ194" s="48"/>
      <c r="BK194" s="49"/>
      <c r="BL194" s="48"/>
    </row>
    <row r="195" spans="1:64" ht="15">
      <c r="A195" s="64" t="s">
        <v>268</v>
      </c>
      <c r="B195" s="64" t="s">
        <v>273</v>
      </c>
      <c r="C195" s="65" t="s">
        <v>2334</v>
      </c>
      <c r="D195" s="66">
        <v>3</v>
      </c>
      <c r="E195" s="67" t="s">
        <v>132</v>
      </c>
      <c r="F195" s="68">
        <v>35</v>
      </c>
      <c r="G195" s="65"/>
      <c r="H195" s="69"/>
      <c r="I195" s="70"/>
      <c r="J195" s="70"/>
      <c r="K195" s="34" t="s">
        <v>65</v>
      </c>
      <c r="L195" s="77">
        <v>195</v>
      </c>
      <c r="M195" s="77"/>
      <c r="N195" s="72"/>
      <c r="O195" s="79" t="s">
        <v>348</v>
      </c>
      <c r="P195" s="81">
        <v>43510.81023148148</v>
      </c>
      <c r="Q195" s="79" t="s">
        <v>368</v>
      </c>
      <c r="R195" s="79"/>
      <c r="S195" s="79"/>
      <c r="T195" s="79" t="s">
        <v>446</v>
      </c>
      <c r="U195" s="79"/>
      <c r="V195" s="83" t="s">
        <v>515</v>
      </c>
      <c r="W195" s="81">
        <v>43510.81023148148</v>
      </c>
      <c r="X195" s="83" t="s">
        <v>621</v>
      </c>
      <c r="Y195" s="79"/>
      <c r="Z195" s="79"/>
      <c r="AA195" s="85" t="s">
        <v>733</v>
      </c>
      <c r="AB195" s="79"/>
      <c r="AC195" s="79" t="b">
        <v>0</v>
      </c>
      <c r="AD195" s="79">
        <v>0</v>
      </c>
      <c r="AE195" s="85" t="s">
        <v>780</v>
      </c>
      <c r="AF195" s="79" t="b">
        <v>0</v>
      </c>
      <c r="AG195" s="79" t="s">
        <v>787</v>
      </c>
      <c r="AH195" s="79"/>
      <c r="AI195" s="85" t="s">
        <v>780</v>
      </c>
      <c r="AJ195" s="79" t="b">
        <v>0</v>
      </c>
      <c r="AK195" s="79">
        <v>6</v>
      </c>
      <c r="AL195" s="85" t="s">
        <v>739</v>
      </c>
      <c r="AM195" s="79" t="s">
        <v>789</v>
      </c>
      <c r="AN195" s="79" t="b">
        <v>0</v>
      </c>
      <c r="AO195" s="85" t="s">
        <v>739</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v>0</v>
      </c>
      <c r="BE195" s="49">
        <v>0</v>
      </c>
      <c r="BF195" s="48">
        <v>0</v>
      </c>
      <c r="BG195" s="49">
        <v>0</v>
      </c>
      <c r="BH195" s="48">
        <v>0</v>
      </c>
      <c r="BI195" s="49">
        <v>0</v>
      </c>
      <c r="BJ195" s="48">
        <v>10</v>
      </c>
      <c r="BK195" s="49">
        <v>100</v>
      </c>
      <c r="BL195" s="48">
        <v>10</v>
      </c>
    </row>
    <row r="196" spans="1:64" ht="15">
      <c r="A196" s="64" t="s">
        <v>269</v>
      </c>
      <c r="B196" s="64" t="s">
        <v>339</v>
      </c>
      <c r="C196" s="65" t="s">
        <v>2334</v>
      </c>
      <c r="D196" s="66">
        <v>3</v>
      </c>
      <c r="E196" s="67" t="s">
        <v>132</v>
      </c>
      <c r="F196" s="68">
        <v>35</v>
      </c>
      <c r="G196" s="65"/>
      <c r="H196" s="69"/>
      <c r="I196" s="70"/>
      <c r="J196" s="70"/>
      <c r="K196" s="34" t="s">
        <v>65</v>
      </c>
      <c r="L196" s="77">
        <v>196</v>
      </c>
      <c r="M196" s="77"/>
      <c r="N196" s="72"/>
      <c r="O196" s="79" t="s">
        <v>348</v>
      </c>
      <c r="P196" s="81">
        <v>43510.82267361111</v>
      </c>
      <c r="Q196" s="79" t="s">
        <v>389</v>
      </c>
      <c r="R196" s="83" t="s">
        <v>424</v>
      </c>
      <c r="S196" s="79" t="s">
        <v>438</v>
      </c>
      <c r="T196" s="79" t="s">
        <v>451</v>
      </c>
      <c r="U196" s="79"/>
      <c r="V196" s="83" t="s">
        <v>516</v>
      </c>
      <c r="W196" s="81">
        <v>43510.82267361111</v>
      </c>
      <c r="X196" s="83" t="s">
        <v>622</v>
      </c>
      <c r="Y196" s="79"/>
      <c r="Z196" s="79"/>
      <c r="AA196" s="85" t="s">
        <v>734</v>
      </c>
      <c r="AB196" s="79"/>
      <c r="AC196" s="79" t="b">
        <v>0</v>
      </c>
      <c r="AD196" s="79">
        <v>0</v>
      </c>
      <c r="AE196" s="85" t="s">
        <v>780</v>
      </c>
      <c r="AF196" s="79" t="b">
        <v>0</v>
      </c>
      <c r="AG196" s="79" t="s">
        <v>787</v>
      </c>
      <c r="AH196" s="79"/>
      <c r="AI196" s="85" t="s">
        <v>780</v>
      </c>
      <c r="AJ196" s="79" t="b">
        <v>0</v>
      </c>
      <c r="AK196" s="79">
        <v>0</v>
      </c>
      <c r="AL196" s="85" t="s">
        <v>780</v>
      </c>
      <c r="AM196" s="79" t="s">
        <v>789</v>
      </c>
      <c r="AN196" s="79" t="b">
        <v>0</v>
      </c>
      <c r="AO196" s="85" t="s">
        <v>734</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8</v>
      </c>
      <c r="BC196" s="78" t="str">
        <f>REPLACE(INDEX(GroupVertices[Group],MATCH(Edges[[#This Row],[Vertex 2]],GroupVertices[Vertex],0)),1,1,"")</f>
        <v>8</v>
      </c>
      <c r="BD196" s="48"/>
      <c r="BE196" s="49"/>
      <c r="BF196" s="48"/>
      <c r="BG196" s="49"/>
      <c r="BH196" s="48"/>
      <c r="BI196" s="49"/>
      <c r="BJ196" s="48"/>
      <c r="BK196" s="49"/>
      <c r="BL196" s="48"/>
    </row>
    <row r="197" spans="1:64" ht="15">
      <c r="A197" s="64" t="s">
        <v>269</v>
      </c>
      <c r="B197" s="64" t="s">
        <v>340</v>
      </c>
      <c r="C197" s="65" t="s">
        <v>2334</v>
      </c>
      <c r="D197" s="66">
        <v>3</v>
      </c>
      <c r="E197" s="67" t="s">
        <v>132</v>
      </c>
      <c r="F197" s="68">
        <v>35</v>
      </c>
      <c r="G197" s="65"/>
      <c r="H197" s="69"/>
      <c r="I197" s="70"/>
      <c r="J197" s="70"/>
      <c r="K197" s="34" t="s">
        <v>65</v>
      </c>
      <c r="L197" s="77">
        <v>197</v>
      </c>
      <c r="M197" s="77"/>
      <c r="N197" s="72"/>
      <c r="O197" s="79" t="s">
        <v>348</v>
      </c>
      <c r="P197" s="81">
        <v>43510.82267361111</v>
      </c>
      <c r="Q197" s="79" t="s">
        <v>389</v>
      </c>
      <c r="R197" s="83" t="s">
        <v>424</v>
      </c>
      <c r="S197" s="79" t="s">
        <v>438</v>
      </c>
      <c r="T197" s="79" t="s">
        <v>451</v>
      </c>
      <c r="U197" s="79"/>
      <c r="V197" s="83" t="s">
        <v>516</v>
      </c>
      <c r="W197" s="81">
        <v>43510.82267361111</v>
      </c>
      <c r="X197" s="83" t="s">
        <v>622</v>
      </c>
      <c r="Y197" s="79"/>
      <c r="Z197" s="79"/>
      <c r="AA197" s="85" t="s">
        <v>734</v>
      </c>
      <c r="AB197" s="79"/>
      <c r="AC197" s="79" t="b">
        <v>0</v>
      </c>
      <c r="AD197" s="79">
        <v>0</v>
      </c>
      <c r="AE197" s="85" t="s">
        <v>780</v>
      </c>
      <c r="AF197" s="79" t="b">
        <v>0</v>
      </c>
      <c r="AG197" s="79" t="s">
        <v>787</v>
      </c>
      <c r="AH197" s="79"/>
      <c r="AI197" s="85" t="s">
        <v>780</v>
      </c>
      <c r="AJ197" s="79" t="b">
        <v>0</v>
      </c>
      <c r="AK197" s="79">
        <v>0</v>
      </c>
      <c r="AL197" s="85" t="s">
        <v>780</v>
      </c>
      <c r="AM197" s="79" t="s">
        <v>789</v>
      </c>
      <c r="AN197" s="79" t="b">
        <v>0</v>
      </c>
      <c r="AO197" s="85" t="s">
        <v>734</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8</v>
      </c>
      <c r="BC197" s="78" t="str">
        <f>REPLACE(INDEX(GroupVertices[Group],MATCH(Edges[[#This Row],[Vertex 2]],GroupVertices[Vertex],0)),1,1,"")</f>
        <v>8</v>
      </c>
      <c r="BD197" s="48"/>
      <c r="BE197" s="49"/>
      <c r="BF197" s="48"/>
      <c r="BG197" s="49"/>
      <c r="BH197" s="48"/>
      <c r="BI197" s="49"/>
      <c r="BJ197" s="48"/>
      <c r="BK197" s="49"/>
      <c r="BL197" s="48"/>
    </row>
    <row r="198" spans="1:64" ht="15">
      <c r="A198" s="64" t="s">
        <v>269</v>
      </c>
      <c r="B198" s="64" t="s">
        <v>341</v>
      </c>
      <c r="C198" s="65" t="s">
        <v>2334</v>
      </c>
      <c r="D198" s="66">
        <v>3</v>
      </c>
      <c r="E198" s="67" t="s">
        <v>132</v>
      </c>
      <c r="F198" s="68">
        <v>35</v>
      </c>
      <c r="G198" s="65"/>
      <c r="H198" s="69"/>
      <c r="I198" s="70"/>
      <c r="J198" s="70"/>
      <c r="K198" s="34" t="s">
        <v>65</v>
      </c>
      <c r="L198" s="77">
        <v>198</v>
      </c>
      <c r="M198" s="77"/>
      <c r="N198" s="72"/>
      <c r="O198" s="79" t="s">
        <v>348</v>
      </c>
      <c r="P198" s="81">
        <v>43510.82267361111</v>
      </c>
      <c r="Q198" s="79" t="s">
        <v>389</v>
      </c>
      <c r="R198" s="83" t="s">
        <v>424</v>
      </c>
      <c r="S198" s="79" t="s">
        <v>438</v>
      </c>
      <c r="T198" s="79" t="s">
        <v>451</v>
      </c>
      <c r="U198" s="79"/>
      <c r="V198" s="83" t="s">
        <v>516</v>
      </c>
      <c r="W198" s="81">
        <v>43510.82267361111</v>
      </c>
      <c r="X198" s="83" t="s">
        <v>622</v>
      </c>
      <c r="Y198" s="79"/>
      <c r="Z198" s="79"/>
      <c r="AA198" s="85" t="s">
        <v>734</v>
      </c>
      <c r="AB198" s="79"/>
      <c r="AC198" s="79" t="b">
        <v>0</v>
      </c>
      <c r="AD198" s="79">
        <v>0</v>
      </c>
      <c r="AE198" s="85" t="s">
        <v>780</v>
      </c>
      <c r="AF198" s="79" t="b">
        <v>0</v>
      </c>
      <c r="AG198" s="79" t="s">
        <v>787</v>
      </c>
      <c r="AH198" s="79"/>
      <c r="AI198" s="85" t="s">
        <v>780</v>
      </c>
      <c r="AJ198" s="79" t="b">
        <v>0</v>
      </c>
      <c r="AK198" s="79">
        <v>0</v>
      </c>
      <c r="AL198" s="85" t="s">
        <v>780</v>
      </c>
      <c r="AM198" s="79" t="s">
        <v>789</v>
      </c>
      <c r="AN198" s="79" t="b">
        <v>0</v>
      </c>
      <c r="AO198" s="85" t="s">
        <v>734</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8</v>
      </c>
      <c r="BC198" s="78" t="str">
        <f>REPLACE(INDEX(GroupVertices[Group],MATCH(Edges[[#This Row],[Vertex 2]],GroupVertices[Vertex],0)),1,1,"")</f>
        <v>8</v>
      </c>
      <c r="BD198" s="48"/>
      <c r="BE198" s="49"/>
      <c r="BF198" s="48"/>
      <c r="BG198" s="49"/>
      <c r="BH198" s="48"/>
      <c r="BI198" s="49"/>
      <c r="BJ198" s="48"/>
      <c r="BK198" s="49"/>
      <c r="BL198" s="48"/>
    </row>
    <row r="199" spans="1:64" ht="15">
      <c r="A199" s="64" t="s">
        <v>269</v>
      </c>
      <c r="B199" s="64" t="s">
        <v>342</v>
      </c>
      <c r="C199" s="65" t="s">
        <v>2334</v>
      </c>
      <c r="D199" s="66">
        <v>3</v>
      </c>
      <c r="E199" s="67" t="s">
        <v>132</v>
      </c>
      <c r="F199" s="68">
        <v>35</v>
      </c>
      <c r="G199" s="65"/>
      <c r="H199" s="69"/>
      <c r="I199" s="70"/>
      <c r="J199" s="70"/>
      <c r="K199" s="34" t="s">
        <v>65</v>
      </c>
      <c r="L199" s="77">
        <v>199</v>
      </c>
      <c r="M199" s="77"/>
      <c r="N199" s="72"/>
      <c r="O199" s="79" t="s">
        <v>348</v>
      </c>
      <c r="P199" s="81">
        <v>43510.82267361111</v>
      </c>
      <c r="Q199" s="79" t="s">
        <v>389</v>
      </c>
      <c r="R199" s="83" t="s">
        <v>424</v>
      </c>
      <c r="S199" s="79" t="s">
        <v>438</v>
      </c>
      <c r="T199" s="79" t="s">
        <v>451</v>
      </c>
      <c r="U199" s="79"/>
      <c r="V199" s="83" t="s">
        <v>516</v>
      </c>
      <c r="W199" s="81">
        <v>43510.82267361111</v>
      </c>
      <c r="X199" s="83" t="s">
        <v>622</v>
      </c>
      <c r="Y199" s="79"/>
      <c r="Z199" s="79"/>
      <c r="AA199" s="85" t="s">
        <v>734</v>
      </c>
      <c r="AB199" s="79"/>
      <c r="AC199" s="79" t="b">
        <v>0</v>
      </c>
      <c r="AD199" s="79">
        <v>0</v>
      </c>
      <c r="AE199" s="85" t="s">
        <v>780</v>
      </c>
      <c r="AF199" s="79" t="b">
        <v>0</v>
      </c>
      <c r="AG199" s="79" t="s">
        <v>787</v>
      </c>
      <c r="AH199" s="79"/>
      <c r="AI199" s="85" t="s">
        <v>780</v>
      </c>
      <c r="AJ199" s="79" t="b">
        <v>0</v>
      </c>
      <c r="AK199" s="79">
        <v>0</v>
      </c>
      <c r="AL199" s="85" t="s">
        <v>780</v>
      </c>
      <c r="AM199" s="79" t="s">
        <v>789</v>
      </c>
      <c r="AN199" s="79" t="b">
        <v>0</v>
      </c>
      <c r="AO199" s="85" t="s">
        <v>734</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8</v>
      </c>
      <c r="BC199" s="78" t="str">
        <f>REPLACE(INDEX(GroupVertices[Group],MATCH(Edges[[#This Row],[Vertex 2]],GroupVertices[Vertex],0)),1,1,"")</f>
        <v>8</v>
      </c>
      <c r="BD199" s="48">
        <v>0</v>
      </c>
      <c r="BE199" s="49">
        <v>0</v>
      </c>
      <c r="BF199" s="48">
        <v>1</v>
      </c>
      <c r="BG199" s="49">
        <v>5</v>
      </c>
      <c r="BH199" s="48">
        <v>0</v>
      </c>
      <c r="BI199" s="49">
        <v>0</v>
      </c>
      <c r="BJ199" s="48">
        <v>19</v>
      </c>
      <c r="BK199" s="49">
        <v>95</v>
      </c>
      <c r="BL199" s="48">
        <v>20</v>
      </c>
    </row>
    <row r="200" spans="1:64" ht="15">
      <c r="A200" s="64" t="s">
        <v>269</v>
      </c>
      <c r="B200" s="64" t="s">
        <v>269</v>
      </c>
      <c r="C200" s="65" t="s">
        <v>2334</v>
      </c>
      <c r="D200" s="66">
        <v>3</v>
      </c>
      <c r="E200" s="67" t="s">
        <v>132</v>
      </c>
      <c r="F200" s="68">
        <v>35</v>
      </c>
      <c r="G200" s="65"/>
      <c r="H200" s="69"/>
      <c r="I200" s="70"/>
      <c r="J200" s="70"/>
      <c r="K200" s="34" t="s">
        <v>65</v>
      </c>
      <c r="L200" s="77">
        <v>200</v>
      </c>
      <c r="M200" s="77"/>
      <c r="N200" s="72"/>
      <c r="O200" s="79" t="s">
        <v>176</v>
      </c>
      <c r="P200" s="81">
        <v>43510.72796296296</v>
      </c>
      <c r="Q200" s="79" t="s">
        <v>390</v>
      </c>
      <c r="R200" s="83" t="s">
        <v>425</v>
      </c>
      <c r="S200" s="79" t="s">
        <v>435</v>
      </c>
      <c r="T200" s="79" t="s">
        <v>452</v>
      </c>
      <c r="U200" s="79"/>
      <c r="V200" s="83" t="s">
        <v>516</v>
      </c>
      <c r="W200" s="81">
        <v>43510.72796296296</v>
      </c>
      <c r="X200" s="83" t="s">
        <v>623</v>
      </c>
      <c r="Y200" s="79"/>
      <c r="Z200" s="79"/>
      <c r="AA200" s="85" t="s">
        <v>735</v>
      </c>
      <c r="AB200" s="79"/>
      <c r="AC200" s="79" t="b">
        <v>0</v>
      </c>
      <c r="AD200" s="79">
        <v>0</v>
      </c>
      <c r="AE200" s="85" t="s">
        <v>780</v>
      </c>
      <c r="AF200" s="79" t="b">
        <v>0</v>
      </c>
      <c r="AG200" s="79" t="s">
        <v>787</v>
      </c>
      <c r="AH200" s="79"/>
      <c r="AI200" s="85" t="s">
        <v>780</v>
      </c>
      <c r="AJ200" s="79" t="b">
        <v>0</v>
      </c>
      <c r="AK200" s="79">
        <v>0</v>
      </c>
      <c r="AL200" s="85" t="s">
        <v>780</v>
      </c>
      <c r="AM200" s="79" t="s">
        <v>790</v>
      </c>
      <c r="AN200" s="79" t="b">
        <v>1</v>
      </c>
      <c r="AO200" s="85" t="s">
        <v>735</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8</v>
      </c>
      <c r="BC200" s="78" t="str">
        <f>REPLACE(INDEX(GroupVertices[Group],MATCH(Edges[[#This Row],[Vertex 2]],GroupVertices[Vertex],0)),1,1,"")</f>
        <v>8</v>
      </c>
      <c r="BD200" s="48">
        <v>2</v>
      </c>
      <c r="BE200" s="49">
        <v>14.285714285714286</v>
      </c>
      <c r="BF200" s="48">
        <v>0</v>
      </c>
      <c r="BG200" s="49">
        <v>0</v>
      </c>
      <c r="BH200" s="48">
        <v>0</v>
      </c>
      <c r="BI200" s="49">
        <v>0</v>
      </c>
      <c r="BJ200" s="48">
        <v>12</v>
      </c>
      <c r="BK200" s="49">
        <v>85.71428571428571</v>
      </c>
      <c r="BL200" s="48">
        <v>14</v>
      </c>
    </row>
    <row r="201" spans="1:64" ht="15">
      <c r="A201" s="64" t="s">
        <v>269</v>
      </c>
      <c r="B201" s="64" t="s">
        <v>222</v>
      </c>
      <c r="C201" s="65" t="s">
        <v>2334</v>
      </c>
      <c r="D201" s="66">
        <v>3</v>
      </c>
      <c r="E201" s="67" t="s">
        <v>132</v>
      </c>
      <c r="F201" s="68">
        <v>35</v>
      </c>
      <c r="G201" s="65"/>
      <c r="H201" s="69"/>
      <c r="I201" s="70"/>
      <c r="J201" s="70"/>
      <c r="K201" s="34" t="s">
        <v>65</v>
      </c>
      <c r="L201" s="77">
        <v>201</v>
      </c>
      <c r="M201" s="77"/>
      <c r="N201" s="72"/>
      <c r="O201" s="79" t="s">
        <v>348</v>
      </c>
      <c r="P201" s="81">
        <v>43510.82267361111</v>
      </c>
      <c r="Q201" s="79" t="s">
        <v>389</v>
      </c>
      <c r="R201" s="83" t="s">
        <v>424</v>
      </c>
      <c r="S201" s="79" t="s">
        <v>438</v>
      </c>
      <c r="T201" s="79" t="s">
        <v>451</v>
      </c>
      <c r="U201" s="79"/>
      <c r="V201" s="83" t="s">
        <v>516</v>
      </c>
      <c r="W201" s="81">
        <v>43510.82267361111</v>
      </c>
      <c r="X201" s="83" t="s">
        <v>622</v>
      </c>
      <c r="Y201" s="79"/>
      <c r="Z201" s="79"/>
      <c r="AA201" s="85" t="s">
        <v>734</v>
      </c>
      <c r="AB201" s="79"/>
      <c r="AC201" s="79" t="b">
        <v>0</v>
      </c>
      <c r="AD201" s="79">
        <v>0</v>
      </c>
      <c r="AE201" s="85" t="s">
        <v>780</v>
      </c>
      <c r="AF201" s="79" t="b">
        <v>0</v>
      </c>
      <c r="AG201" s="79" t="s">
        <v>787</v>
      </c>
      <c r="AH201" s="79"/>
      <c r="AI201" s="85" t="s">
        <v>780</v>
      </c>
      <c r="AJ201" s="79" t="b">
        <v>0</v>
      </c>
      <c r="AK201" s="79">
        <v>0</v>
      </c>
      <c r="AL201" s="85" t="s">
        <v>780</v>
      </c>
      <c r="AM201" s="79" t="s">
        <v>789</v>
      </c>
      <c r="AN201" s="79" t="b">
        <v>0</v>
      </c>
      <c r="AO201" s="85" t="s">
        <v>734</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8</v>
      </c>
      <c r="BC201" s="78" t="str">
        <f>REPLACE(INDEX(GroupVertices[Group],MATCH(Edges[[#This Row],[Vertex 2]],GroupVertices[Vertex],0)),1,1,"")</f>
        <v>1</v>
      </c>
      <c r="BD201" s="48"/>
      <c r="BE201" s="49"/>
      <c r="BF201" s="48"/>
      <c r="BG201" s="49"/>
      <c r="BH201" s="48"/>
      <c r="BI201" s="49"/>
      <c r="BJ201" s="48"/>
      <c r="BK201" s="49"/>
      <c r="BL201" s="48"/>
    </row>
    <row r="202" spans="1:64" ht="15">
      <c r="A202" s="64" t="s">
        <v>270</v>
      </c>
      <c r="B202" s="64" t="s">
        <v>222</v>
      </c>
      <c r="C202" s="65" t="s">
        <v>2334</v>
      </c>
      <c r="D202" s="66">
        <v>3</v>
      </c>
      <c r="E202" s="67" t="s">
        <v>132</v>
      </c>
      <c r="F202" s="68">
        <v>35</v>
      </c>
      <c r="G202" s="65"/>
      <c r="H202" s="69"/>
      <c r="I202" s="70"/>
      <c r="J202" s="70"/>
      <c r="K202" s="34" t="s">
        <v>65</v>
      </c>
      <c r="L202" s="77">
        <v>202</v>
      </c>
      <c r="M202" s="77"/>
      <c r="N202" s="72"/>
      <c r="O202" s="79" t="s">
        <v>348</v>
      </c>
      <c r="P202" s="81">
        <v>43510.829375</v>
      </c>
      <c r="Q202" s="79" t="s">
        <v>369</v>
      </c>
      <c r="R202" s="79"/>
      <c r="S202" s="79"/>
      <c r="T202" s="79"/>
      <c r="U202" s="79"/>
      <c r="V202" s="83" t="s">
        <v>517</v>
      </c>
      <c r="W202" s="81">
        <v>43510.829375</v>
      </c>
      <c r="X202" s="83" t="s">
        <v>624</v>
      </c>
      <c r="Y202" s="79"/>
      <c r="Z202" s="79"/>
      <c r="AA202" s="85" t="s">
        <v>736</v>
      </c>
      <c r="AB202" s="79"/>
      <c r="AC202" s="79" t="b">
        <v>0</v>
      </c>
      <c r="AD202" s="79">
        <v>0</v>
      </c>
      <c r="AE202" s="85" t="s">
        <v>780</v>
      </c>
      <c r="AF202" s="79" t="b">
        <v>0</v>
      </c>
      <c r="AG202" s="79" t="s">
        <v>787</v>
      </c>
      <c r="AH202" s="79"/>
      <c r="AI202" s="85" t="s">
        <v>780</v>
      </c>
      <c r="AJ202" s="79" t="b">
        <v>0</v>
      </c>
      <c r="AK202" s="79">
        <v>21</v>
      </c>
      <c r="AL202" s="85" t="s">
        <v>711</v>
      </c>
      <c r="AM202" s="79" t="s">
        <v>790</v>
      </c>
      <c r="AN202" s="79" t="b">
        <v>0</v>
      </c>
      <c r="AO202" s="85" t="s">
        <v>711</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270</v>
      </c>
      <c r="B203" s="64" t="s">
        <v>252</v>
      </c>
      <c r="C203" s="65" t="s">
        <v>2334</v>
      </c>
      <c r="D203" s="66">
        <v>3</v>
      </c>
      <c r="E203" s="67" t="s">
        <v>132</v>
      </c>
      <c r="F203" s="68">
        <v>35</v>
      </c>
      <c r="G203" s="65"/>
      <c r="H203" s="69"/>
      <c r="I203" s="70"/>
      <c r="J203" s="70"/>
      <c r="K203" s="34" t="s">
        <v>65</v>
      </c>
      <c r="L203" s="77">
        <v>203</v>
      </c>
      <c r="M203" s="77"/>
      <c r="N203" s="72"/>
      <c r="O203" s="79" t="s">
        <v>348</v>
      </c>
      <c r="P203" s="81">
        <v>43510.829375</v>
      </c>
      <c r="Q203" s="79" t="s">
        <v>369</v>
      </c>
      <c r="R203" s="79"/>
      <c r="S203" s="79"/>
      <c r="T203" s="79"/>
      <c r="U203" s="79"/>
      <c r="V203" s="83" t="s">
        <v>517</v>
      </c>
      <c r="W203" s="81">
        <v>43510.829375</v>
      </c>
      <c r="X203" s="83" t="s">
        <v>624</v>
      </c>
      <c r="Y203" s="79"/>
      <c r="Z203" s="79"/>
      <c r="AA203" s="85" t="s">
        <v>736</v>
      </c>
      <c r="AB203" s="79"/>
      <c r="AC203" s="79" t="b">
        <v>0</v>
      </c>
      <c r="AD203" s="79">
        <v>0</v>
      </c>
      <c r="AE203" s="85" t="s">
        <v>780</v>
      </c>
      <c r="AF203" s="79" t="b">
        <v>0</v>
      </c>
      <c r="AG203" s="79" t="s">
        <v>787</v>
      </c>
      <c r="AH203" s="79"/>
      <c r="AI203" s="85" t="s">
        <v>780</v>
      </c>
      <c r="AJ203" s="79" t="b">
        <v>0</v>
      </c>
      <c r="AK203" s="79">
        <v>21</v>
      </c>
      <c r="AL203" s="85" t="s">
        <v>711</v>
      </c>
      <c r="AM203" s="79" t="s">
        <v>790</v>
      </c>
      <c r="AN203" s="79" t="b">
        <v>0</v>
      </c>
      <c r="AO203" s="85" t="s">
        <v>711</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v>2</v>
      </c>
      <c r="BE203" s="49">
        <v>9.523809523809524</v>
      </c>
      <c r="BF203" s="48">
        <v>0</v>
      </c>
      <c r="BG203" s="49">
        <v>0</v>
      </c>
      <c r="BH203" s="48">
        <v>0</v>
      </c>
      <c r="BI203" s="49">
        <v>0</v>
      </c>
      <c r="BJ203" s="48">
        <v>19</v>
      </c>
      <c r="BK203" s="49">
        <v>90.47619047619048</v>
      </c>
      <c r="BL203" s="48">
        <v>21</v>
      </c>
    </row>
    <row r="204" spans="1:64" ht="15">
      <c r="A204" s="64" t="s">
        <v>271</v>
      </c>
      <c r="B204" s="64" t="s">
        <v>222</v>
      </c>
      <c r="C204" s="65" t="s">
        <v>2334</v>
      </c>
      <c r="D204" s="66">
        <v>3</v>
      </c>
      <c r="E204" s="67" t="s">
        <v>132</v>
      </c>
      <c r="F204" s="68">
        <v>35</v>
      </c>
      <c r="G204" s="65"/>
      <c r="H204" s="69"/>
      <c r="I204" s="70"/>
      <c r="J204" s="70"/>
      <c r="K204" s="34" t="s">
        <v>65</v>
      </c>
      <c r="L204" s="77">
        <v>204</v>
      </c>
      <c r="M204" s="77"/>
      <c r="N204" s="72"/>
      <c r="O204" s="79" t="s">
        <v>348</v>
      </c>
      <c r="P204" s="81">
        <v>43510.880474537036</v>
      </c>
      <c r="Q204" s="79" t="s">
        <v>369</v>
      </c>
      <c r="R204" s="79"/>
      <c r="S204" s="79"/>
      <c r="T204" s="79"/>
      <c r="U204" s="79"/>
      <c r="V204" s="83" t="s">
        <v>518</v>
      </c>
      <c r="W204" s="81">
        <v>43510.880474537036</v>
      </c>
      <c r="X204" s="83" t="s">
        <v>625</v>
      </c>
      <c r="Y204" s="79"/>
      <c r="Z204" s="79"/>
      <c r="AA204" s="85" t="s">
        <v>737</v>
      </c>
      <c r="AB204" s="79"/>
      <c r="AC204" s="79" t="b">
        <v>0</v>
      </c>
      <c r="AD204" s="79">
        <v>0</v>
      </c>
      <c r="AE204" s="85" t="s">
        <v>780</v>
      </c>
      <c r="AF204" s="79" t="b">
        <v>0</v>
      </c>
      <c r="AG204" s="79" t="s">
        <v>787</v>
      </c>
      <c r="AH204" s="79"/>
      <c r="AI204" s="85" t="s">
        <v>780</v>
      </c>
      <c r="AJ204" s="79" t="b">
        <v>0</v>
      </c>
      <c r="AK204" s="79">
        <v>0</v>
      </c>
      <c r="AL204" s="85" t="s">
        <v>711</v>
      </c>
      <c r="AM204" s="79" t="s">
        <v>790</v>
      </c>
      <c r="AN204" s="79" t="b">
        <v>0</v>
      </c>
      <c r="AO204" s="85" t="s">
        <v>711</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271</v>
      </c>
      <c r="B205" s="64" t="s">
        <v>252</v>
      </c>
      <c r="C205" s="65" t="s">
        <v>2334</v>
      </c>
      <c r="D205" s="66">
        <v>3</v>
      </c>
      <c r="E205" s="67" t="s">
        <v>132</v>
      </c>
      <c r="F205" s="68">
        <v>35</v>
      </c>
      <c r="G205" s="65"/>
      <c r="H205" s="69"/>
      <c r="I205" s="70"/>
      <c r="J205" s="70"/>
      <c r="K205" s="34" t="s">
        <v>65</v>
      </c>
      <c r="L205" s="77">
        <v>205</v>
      </c>
      <c r="M205" s="77"/>
      <c r="N205" s="72"/>
      <c r="O205" s="79" t="s">
        <v>348</v>
      </c>
      <c r="P205" s="81">
        <v>43510.880474537036</v>
      </c>
      <c r="Q205" s="79" t="s">
        <v>369</v>
      </c>
      <c r="R205" s="79"/>
      <c r="S205" s="79"/>
      <c r="T205" s="79"/>
      <c r="U205" s="79"/>
      <c r="V205" s="83" t="s">
        <v>518</v>
      </c>
      <c r="W205" s="81">
        <v>43510.880474537036</v>
      </c>
      <c r="X205" s="83" t="s">
        <v>625</v>
      </c>
      <c r="Y205" s="79"/>
      <c r="Z205" s="79"/>
      <c r="AA205" s="85" t="s">
        <v>737</v>
      </c>
      <c r="AB205" s="79"/>
      <c r="AC205" s="79" t="b">
        <v>0</v>
      </c>
      <c r="AD205" s="79">
        <v>0</v>
      </c>
      <c r="AE205" s="85" t="s">
        <v>780</v>
      </c>
      <c r="AF205" s="79" t="b">
        <v>0</v>
      </c>
      <c r="AG205" s="79" t="s">
        <v>787</v>
      </c>
      <c r="AH205" s="79"/>
      <c r="AI205" s="85" t="s">
        <v>780</v>
      </c>
      <c r="AJ205" s="79" t="b">
        <v>0</v>
      </c>
      <c r="AK205" s="79">
        <v>0</v>
      </c>
      <c r="AL205" s="85" t="s">
        <v>711</v>
      </c>
      <c r="AM205" s="79" t="s">
        <v>790</v>
      </c>
      <c r="AN205" s="79" t="b">
        <v>0</v>
      </c>
      <c r="AO205" s="85" t="s">
        <v>711</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v>2</v>
      </c>
      <c r="BE205" s="49">
        <v>9.523809523809524</v>
      </c>
      <c r="BF205" s="48">
        <v>0</v>
      </c>
      <c r="BG205" s="49">
        <v>0</v>
      </c>
      <c r="BH205" s="48">
        <v>0</v>
      </c>
      <c r="BI205" s="49">
        <v>0</v>
      </c>
      <c r="BJ205" s="48">
        <v>19</v>
      </c>
      <c r="BK205" s="49">
        <v>90.47619047619048</v>
      </c>
      <c r="BL205" s="48">
        <v>21</v>
      </c>
    </row>
    <row r="206" spans="1:64" ht="15">
      <c r="A206" s="64" t="s">
        <v>272</v>
      </c>
      <c r="B206" s="64" t="s">
        <v>222</v>
      </c>
      <c r="C206" s="65" t="s">
        <v>2334</v>
      </c>
      <c r="D206" s="66">
        <v>3</v>
      </c>
      <c r="E206" s="67" t="s">
        <v>132</v>
      </c>
      <c r="F206" s="68">
        <v>35</v>
      </c>
      <c r="G206" s="65"/>
      <c r="H206" s="69"/>
      <c r="I206" s="70"/>
      <c r="J206" s="70"/>
      <c r="K206" s="34" t="s">
        <v>65</v>
      </c>
      <c r="L206" s="77">
        <v>206</v>
      </c>
      <c r="M206" s="77"/>
      <c r="N206" s="72"/>
      <c r="O206" s="79" t="s">
        <v>348</v>
      </c>
      <c r="P206" s="81">
        <v>43510.90274305556</v>
      </c>
      <c r="Q206" s="79" t="s">
        <v>369</v>
      </c>
      <c r="R206" s="79"/>
      <c r="S206" s="79"/>
      <c r="T206" s="79"/>
      <c r="U206" s="79"/>
      <c r="V206" s="83" t="s">
        <v>519</v>
      </c>
      <c r="W206" s="81">
        <v>43510.90274305556</v>
      </c>
      <c r="X206" s="83" t="s">
        <v>626</v>
      </c>
      <c r="Y206" s="79"/>
      <c r="Z206" s="79"/>
      <c r="AA206" s="85" t="s">
        <v>738</v>
      </c>
      <c r="AB206" s="79"/>
      <c r="AC206" s="79" t="b">
        <v>0</v>
      </c>
      <c r="AD206" s="79">
        <v>0</v>
      </c>
      <c r="AE206" s="85" t="s">
        <v>780</v>
      </c>
      <c r="AF206" s="79" t="b">
        <v>0</v>
      </c>
      <c r="AG206" s="79" t="s">
        <v>787</v>
      </c>
      <c r="AH206" s="79"/>
      <c r="AI206" s="85" t="s">
        <v>780</v>
      </c>
      <c r="AJ206" s="79" t="b">
        <v>0</v>
      </c>
      <c r="AK206" s="79">
        <v>21</v>
      </c>
      <c r="AL206" s="85" t="s">
        <v>711</v>
      </c>
      <c r="AM206" s="79" t="s">
        <v>800</v>
      </c>
      <c r="AN206" s="79" t="b">
        <v>0</v>
      </c>
      <c r="AO206" s="85" t="s">
        <v>711</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c r="BE206" s="49"/>
      <c r="BF206" s="48"/>
      <c r="BG206" s="49"/>
      <c r="BH206" s="48"/>
      <c r="BI206" s="49"/>
      <c r="BJ206" s="48"/>
      <c r="BK206" s="49"/>
      <c r="BL206" s="48"/>
    </row>
    <row r="207" spans="1:64" ht="15">
      <c r="A207" s="64" t="s">
        <v>272</v>
      </c>
      <c r="B207" s="64" t="s">
        <v>252</v>
      </c>
      <c r="C207" s="65" t="s">
        <v>2334</v>
      </c>
      <c r="D207" s="66">
        <v>3</v>
      </c>
      <c r="E207" s="67" t="s">
        <v>132</v>
      </c>
      <c r="F207" s="68">
        <v>35</v>
      </c>
      <c r="G207" s="65"/>
      <c r="H207" s="69"/>
      <c r="I207" s="70"/>
      <c r="J207" s="70"/>
      <c r="K207" s="34" t="s">
        <v>65</v>
      </c>
      <c r="L207" s="77">
        <v>207</v>
      </c>
      <c r="M207" s="77"/>
      <c r="N207" s="72"/>
      <c r="O207" s="79" t="s">
        <v>348</v>
      </c>
      <c r="P207" s="81">
        <v>43510.90274305556</v>
      </c>
      <c r="Q207" s="79" t="s">
        <v>369</v>
      </c>
      <c r="R207" s="79"/>
      <c r="S207" s="79"/>
      <c r="T207" s="79"/>
      <c r="U207" s="79"/>
      <c r="V207" s="83" t="s">
        <v>519</v>
      </c>
      <c r="W207" s="81">
        <v>43510.90274305556</v>
      </c>
      <c r="X207" s="83" t="s">
        <v>626</v>
      </c>
      <c r="Y207" s="79"/>
      <c r="Z207" s="79"/>
      <c r="AA207" s="85" t="s">
        <v>738</v>
      </c>
      <c r="AB207" s="79"/>
      <c r="AC207" s="79" t="b">
        <v>0</v>
      </c>
      <c r="AD207" s="79">
        <v>0</v>
      </c>
      <c r="AE207" s="85" t="s">
        <v>780</v>
      </c>
      <c r="AF207" s="79" t="b">
        <v>0</v>
      </c>
      <c r="AG207" s="79" t="s">
        <v>787</v>
      </c>
      <c r="AH207" s="79"/>
      <c r="AI207" s="85" t="s">
        <v>780</v>
      </c>
      <c r="AJ207" s="79" t="b">
        <v>0</v>
      </c>
      <c r="AK207" s="79">
        <v>21</v>
      </c>
      <c r="AL207" s="85" t="s">
        <v>711</v>
      </c>
      <c r="AM207" s="79" t="s">
        <v>800</v>
      </c>
      <c r="AN207" s="79" t="b">
        <v>0</v>
      </c>
      <c r="AO207" s="85" t="s">
        <v>711</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v>2</v>
      </c>
      <c r="BE207" s="49">
        <v>9.523809523809524</v>
      </c>
      <c r="BF207" s="48">
        <v>0</v>
      </c>
      <c r="BG207" s="49">
        <v>0</v>
      </c>
      <c r="BH207" s="48">
        <v>0</v>
      </c>
      <c r="BI207" s="49">
        <v>0</v>
      </c>
      <c r="BJ207" s="48">
        <v>19</v>
      </c>
      <c r="BK207" s="49">
        <v>90.47619047619048</v>
      </c>
      <c r="BL207" s="48">
        <v>21</v>
      </c>
    </row>
    <row r="208" spans="1:64" ht="15">
      <c r="A208" s="64" t="s">
        <v>273</v>
      </c>
      <c r="B208" s="64" t="s">
        <v>222</v>
      </c>
      <c r="C208" s="65" t="s">
        <v>2334</v>
      </c>
      <c r="D208" s="66">
        <v>3</v>
      </c>
      <c r="E208" s="67" t="s">
        <v>132</v>
      </c>
      <c r="F208" s="68">
        <v>35</v>
      </c>
      <c r="G208" s="65"/>
      <c r="H208" s="69"/>
      <c r="I208" s="70"/>
      <c r="J208" s="70"/>
      <c r="K208" s="34" t="s">
        <v>65</v>
      </c>
      <c r="L208" s="77">
        <v>208</v>
      </c>
      <c r="M208" s="77"/>
      <c r="N208" s="72"/>
      <c r="O208" s="79" t="s">
        <v>348</v>
      </c>
      <c r="P208" s="81">
        <v>43510.56351851852</v>
      </c>
      <c r="Q208" s="79" t="s">
        <v>391</v>
      </c>
      <c r="R208" s="79"/>
      <c r="S208" s="79"/>
      <c r="T208" s="79" t="s">
        <v>446</v>
      </c>
      <c r="U208" s="79"/>
      <c r="V208" s="83" t="s">
        <v>520</v>
      </c>
      <c r="W208" s="81">
        <v>43510.56351851852</v>
      </c>
      <c r="X208" s="83" t="s">
        <v>627</v>
      </c>
      <c r="Y208" s="79"/>
      <c r="Z208" s="79"/>
      <c r="AA208" s="85" t="s">
        <v>739</v>
      </c>
      <c r="AB208" s="79"/>
      <c r="AC208" s="79" t="b">
        <v>0</v>
      </c>
      <c r="AD208" s="79">
        <v>8</v>
      </c>
      <c r="AE208" s="85" t="s">
        <v>780</v>
      </c>
      <c r="AF208" s="79" t="b">
        <v>0</v>
      </c>
      <c r="AG208" s="79" t="s">
        <v>787</v>
      </c>
      <c r="AH208" s="79"/>
      <c r="AI208" s="85" t="s">
        <v>780</v>
      </c>
      <c r="AJ208" s="79" t="b">
        <v>0</v>
      </c>
      <c r="AK208" s="79">
        <v>4</v>
      </c>
      <c r="AL208" s="85" t="s">
        <v>780</v>
      </c>
      <c r="AM208" s="79" t="s">
        <v>789</v>
      </c>
      <c r="AN208" s="79" t="b">
        <v>0</v>
      </c>
      <c r="AO208" s="85" t="s">
        <v>739</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v>0</v>
      </c>
      <c r="BE208" s="49">
        <v>0</v>
      </c>
      <c r="BF208" s="48">
        <v>0</v>
      </c>
      <c r="BG208" s="49">
        <v>0</v>
      </c>
      <c r="BH208" s="48">
        <v>0</v>
      </c>
      <c r="BI208" s="49">
        <v>0</v>
      </c>
      <c r="BJ208" s="48">
        <v>8</v>
      </c>
      <c r="BK208" s="49">
        <v>100</v>
      </c>
      <c r="BL208" s="48">
        <v>8</v>
      </c>
    </row>
    <row r="209" spans="1:64" ht="15">
      <c r="A209" s="64" t="s">
        <v>274</v>
      </c>
      <c r="B209" s="64" t="s">
        <v>273</v>
      </c>
      <c r="C209" s="65" t="s">
        <v>2334</v>
      </c>
      <c r="D209" s="66">
        <v>3</v>
      </c>
      <c r="E209" s="67" t="s">
        <v>132</v>
      </c>
      <c r="F209" s="68">
        <v>35</v>
      </c>
      <c r="G209" s="65"/>
      <c r="H209" s="69"/>
      <c r="I209" s="70"/>
      <c r="J209" s="70"/>
      <c r="K209" s="34" t="s">
        <v>65</v>
      </c>
      <c r="L209" s="77">
        <v>209</v>
      </c>
      <c r="M209" s="77"/>
      <c r="N209" s="72"/>
      <c r="O209" s="79" t="s">
        <v>348</v>
      </c>
      <c r="P209" s="81">
        <v>43511.00576388889</v>
      </c>
      <c r="Q209" s="79" t="s">
        <v>368</v>
      </c>
      <c r="R209" s="79"/>
      <c r="S209" s="79"/>
      <c r="T209" s="79" t="s">
        <v>446</v>
      </c>
      <c r="U209" s="79"/>
      <c r="V209" s="83" t="s">
        <v>521</v>
      </c>
      <c r="W209" s="81">
        <v>43511.00576388889</v>
      </c>
      <c r="X209" s="83" t="s">
        <v>628</v>
      </c>
      <c r="Y209" s="79"/>
      <c r="Z209" s="79"/>
      <c r="AA209" s="85" t="s">
        <v>740</v>
      </c>
      <c r="AB209" s="79"/>
      <c r="AC209" s="79" t="b">
        <v>0</v>
      </c>
      <c r="AD209" s="79">
        <v>0</v>
      </c>
      <c r="AE209" s="85" t="s">
        <v>780</v>
      </c>
      <c r="AF209" s="79" t="b">
        <v>0</v>
      </c>
      <c r="AG209" s="79" t="s">
        <v>787</v>
      </c>
      <c r="AH209" s="79"/>
      <c r="AI209" s="85" t="s">
        <v>780</v>
      </c>
      <c r="AJ209" s="79" t="b">
        <v>0</v>
      </c>
      <c r="AK209" s="79">
        <v>6</v>
      </c>
      <c r="AL209" s="85" t="s">
        <v>739</v>
      </c>
      <c r="AM209" s="79" t="s">
        <v>789</v>
      </c>
      <c r="AN209" s="79" t="b">
        <v>0</v>
      </c>
      <c r="AO209" s="85" t="s">
        <v>739</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274</v>
      </c>
      <c r="B210" s="64" t="s">
        <v>222</v>
      </c>
      <c r="C210" s="65" t="s">
        <v>2334</v>
      </c>
      <c r="D210" s="66">
        <v>3</v>
      </c>
      <c r="E210" s="67" t="s">
        <v>132</v>
      </c>
      <c r="F210" s="68">
        <v>35</v>
      </c>
      <c r="G210" s="65"/>
      <c r="H210" s="69"/>
      <c r="I210" s="70"/>
      <c r="J210" s="70"/>
      <c r="K210" s="34" t="s">
        <v>65</v>
      </c>
      <c r="L210" s="77">
        <v>210</v>
      </c>
      <c r="M210" s="77"/>
      <c r="N210" s="72"/>
      <c r="O210" s="79" t="s">
        <v>348</v>
      </c>
      <c r="P210" s="81">
        <v>43511.00576388889</v>
      </c>
      <c r="Q210" s="79" t="s">
        <v>368</v>
      </c>
      <c r="R210" s="79"/>
      <c r="S210" s="79"/>
      <c r="T210" s="79" t="s">
        <v>446</v>
      </c>
      <c r="U210" s="79"/>
      <c r="V210" s="83" t="s">
        <v>521</v>
      </c>
      <c r="W210" s="81">
        <v>43511.00576388889</v>
      </c>
      <c r="X210" s="83" t="s">
        <v>628</v>
      </c>
      <c r="Y210" s="79"/>
      <c r="Z210" s="79"/>
      <c r="AA210" s="85" t="s">
        <v>740</v>
      </c>
      <c r="AB210" s="79"/>
      <c r="AC210" s="79" t="b">
        <v>0</v>
      </c>
      <c r="AD210" s="79">
        <v>0</v>
      </c>
      <c r="AE210" s="85" t="s">
        <v>780</v>
      </c>
      <c r="AF210" s="79" t="b">
        <v>0</v>
      </c>
      <c r="AG210" s="79" t="s">
        <v>787</v>
      </c>
      <c r="AH210" s="79"/>
      <c r="AI210" s="85" t="s">
        <v>780</v>
      </c>
      <c r="AJ210" s="79" t="b">
        <v>0</v>
      </c>
      <c r="AK210" s="79">
        <v>6</v>
      </c>
      <c r="AL210" s="85" t="s">
        <v>739</v>
      </c>
      <c r="AM210" s="79" t="s">
        <v>789</v>
      </c>
      <c r="AN210" s="79" t="b">
        <v>0</v>
      </c>
      <c r="AO210" s="85" t="s">
        <v>739</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v>0</v>
      </c>
      <c r="BE210" s="49">
        <v>0</v>
      </c>
      <c r="BF210" s="48">
        <v>0</v>
      </c>
      <c r="BG210" s="49">
        <v>0</v>
      </c>
      <c r="BH210" s="48">
        <v>0</v>
      </c>
      <c r="BI210" s="49">
        <v>0</v>
      </c>
      <c r="BJ210" s="48">
        <v>10</v>
      </c>
      <c r="BK210" s="49">
        <v>100</v>
      </c>
      <c r="BL210" s="48">
        <v>10</v>
      </c>
    </row>
    <row r="211" spans="1:64" ht="15">
      <c r="A211" s="64" t="s">
        <v>275</v>
      </c>
      <c r="B211" s="64" t="s">
        <v>275</v>
      </c>
      <c r="C211" s="65" t="s">
        <v>2334</v>
      </c>
      <c r="D211" s="66">
        <v>3</v>
      </c>
      <c r="E211" s="67" t="s">
        <v>132</v>
      </c>
      <c r="F211" s="68">
        <v>35</v>
      </c>
      <c r="G211" s="65"/>
      <c r="H211" s="69"/>
      <c r="I211" s="70"/>
      <c r="J211" s="70"/>
      <c r="K211" s="34" t="s">
        <v>65</v>
      </c>
      <c r="L211" s="77">
        <v>211</v>
      </c>
      <c r="M211" s="77"/>
      <c r="N211" s="72"/>
      <c r="O211" s="79" t="s">
        <v>176</v>
      </c>
      <c r="P211" s="81">
        <v>43511.00833333333</v>
      </c>
      <c r="Q211" s="79" t="s">
        <v>392</v>
      </c>
      <c r="R211" s="83" t="s">
        <v>426</v>
      </c>
      <c r="S211" s="79" t="s">
        <v>435</v>
      </c>
      <c r="T211" s="79"/>
      <c r="U211" s="79"/>
      <c r="V211" s="83" t="s">
        <v>522</v>
      </c>
      <c r="W211" s="81">
        <v>43511.00833333333</v>
      </c>
      <c r="X211" s="83" t="s">
        <v>629</v>
      </c>
      <c r="Y211" s="79"/>
      <c r="Z211" s="79"/>
      <c r="AA211" s="85" t="s">
        <v>741</v>
      </c>
      <c r="AB211" s="79"/>
      <c r="AC211" s="79" t="b">
        <v>0</v>
      </c>
      <c r="AD211" s="79">
        <v>0</v>
      </c>
      <c r="AE211" s="85" t="s">
        <v>780</v>
      </c>
      <c r="AF211" s="79" t="b">
        <v>0</v>
      </c>
      <c r="AG211" s="79" t="s">
        <v>787</v>
      </c>
      <c r="AH211" s="79"/>
      <c r="AI211" s="85" t="s">
        <v>780</v>
      </c>
      <c r="AJ211" s="79" t="b">
        <v>0</v>
      </c>
      <c r="AK211" s="79">
        <v>0</v>
      </c>
      <c r="AL211" s="85" t="s">
        <v>780</v>
      </c>
      <c r="AM211" s="79" t="s">
        <v>795</v>
      </c>
      <c r="AN211" s="79" t="b">
        <v>1</v>
      </c>
      <c r="AO211" s="85" t="s">
        <v>741</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13</v>
      </c>
      <c r="BC211" s="78" t="str">
        <f>REPLACE(INDEX(GroupVertices[Group],MATCH(Edges[[#This Row],[Vertex 2]],GroupVertices[Vertex],0)),1,1,"")</f>
        <v>13</v>
      </c>
      <c r="BD211" s="48">
        <v>3</v>
      </c>
      <c r="BE211" s="49">
        <v>16.666666666666668</v>
      </c>
      <c r="BF211" s="48">
        <v>0</v>
      </c>
      <c r="BG211" s="49">
        <v>0</v>
      </c>
      <c r="BH211" s="48">
        <v>0</v>
      </c>
      <c r="BI211" s="49">
        <v>0</v>
      </c>
      <c r="BJ211" s="48">
        <v>15</v>
      </c>
      <c r="BK211" s="49">
        <v>83.33333333333333</v>
      </c>
      <c r="BL211" s="48">
        <v>18</v>
      </c>
    </row>
    <row r="212" spans="1:64" ht="15">
      <c r="A212" s="64" t="s">
        <v>276</v>
      </c>
      <c r="B212" s="64" t="s">
        <v>302</v>
      </c>
      <c r="C212" s="65" t="s">
        <v>2334</v>
      </c>
      <c r="D212" s="66">
        <v>3</v>
      </c>
      <c r="E212" s="67" t="s">
        <v>132</v>
      </c>
      <c r="F212" s="68">
        <v>35</v>
      </c>
      <c r="G212" s="65"/>
      <c r="H212" s="69"/>
      <c r="I212" s="70"/>
      <c r="J212" s="70"/>
      <c r="K212" s="34" t="s">
        <v>65</v>
      </c>
      <c r="L212" s="77">
        <v>212</v>
      </c>
      <c r="M212" s="77"/>
      <c r="N212" s="72"/>
      <c r="O212" s="79" t="s">
        <v>348</v>
      </c>
      <c r="P212" s="81">
        <v>43511.06681712963</v>
      </c>
      <c r="Q212" s="79" t="s">
        <v>393</v>
      </c>
      <c r="R212" s="79"/>
      <c r="S212" s="79"/>
      <c r="T212" s="79"/>
      <c r="U212" s="79"/>
      <c r="V212" s="83" t="s">
        <v>523</v>
      </c>
      <c r="W212" s="81">
        <v>43511.06681712963</v>
      </c>
      <c r="X212" s="83" t="s">
        <v>630</v>
      </c>
      <c r="Y212" s="79"/>
      <c r="Z212" s="79"/>
      <c r="AA212" s="85" t="s">
        <v>742</v>
      </c>
      <c r="AB212" s="79"/>
      <c r="AC212" s="79" t="b">
        <v>0</v>
      </c>
      <c r="AD212" s="79">
        <v>0</v>
      </c>
      <c r="AE212" s="85" t="s">
        <v>780</v>
      </c>
      <c r="AF212" s="79" t="b">
        <v>0</v>
      </c>
      <c r="AG212" s="79" t="s">
        <v>787</v>
      </c>
      <c r="AH212" s="79"/>
      <c r="AI212" s="85" t="s">
        <v>780</v>
      </c>
      <c r="AJ212" s="79" t="b">
        <v>0</v>
      </c>
      <c r="AK212" s="79">
        <v>19</v>
      </c>
      <c r="AL212" s="85" t="s">
        <v>773</v>
      </c>
      <c r="AM212" s="79" t="s">
        <v>789</v>
      </c>
      <c r="AN212" s="79" t="b">
        <v>0</v>
      </c>
      <c r="AO212" s="85" t="s">
        <v>773</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2</v>
      </c>
      <c r="BC212" s="78" t="str">
        <f>REPLACE(INDEX(GroupVertices[Group],MATCH(Edges[[#This Row],[Vertex 2]],GroupVertices[Vertex],0)),1,1,"")</f>
        <v>2</v>
      </c>
      <c r="BD212" s="48">
        <v>1</v>
      </c>
      <c r="BE212" s="49">
        <v>4.3478260869565215</v>
      </c>
      <c r="BF212" s="48">
        <v>1</v>
      </c>
      <c r="BG212" s="49">
        <v>4.3478260869565215</v>
      </c>
      <c r="BH212" s="48">
        <v>0</v>
      </c>
      <c r="BI212" s="49">
        <v>0</v>
      </c>
      <c r="BJ212" s="48">
        <v>21</v>
      </c>
      <c r="BK212" s="49">
        <v>91.30434782608695</v>
      </c>
      <c r="BL212" s="48">
        <v>23</v>
      </c>
    </row>
    <row r="213" spans="1:64" ht="15">
      <c r="A213" s="64" t="s">
        <v>277</v>
      </c>
      <c r="B213" s="64" t="s">
        <v>302</v>
      </c>
      <c r="C213" s="65" t="s">
        <v>2334</v>
      </c>
      <c r="D213" s="66">
        <v>3</v>
      </c>
      <c r="E213" s="67" t="s">
        <v>132</v>
      </c>
      <c r="F213" s="68">
        <v>35</v>
      </c>
      <c r="G213" s="65"/>
      <c r="H213" s="69"/>
      <c r="I213" s="70"/>
      <c r="J213" s="70"/>
      <c r="K213" s="34" t="s">
        <v>65</v>
      </c>
      <c r="L213" s="77">
        <v>213</v>
      </c>
      <c r="M213" s="77"/>
      <c r="N213" s="72"/>
      <c r="O213" s="79" t="s">
        <v>348</v>
      </c>
      <c r="P213" s="81">
        <v>43511.08626157408</v>
      </c>
      <c r="Q213" s="79" t="s">
        <v>393</v>
      </c>
      <c r="R213" s="79"/>
      <c r="S213" s="79"/>
      <c r="T213" s="79"/>
      <c r="U213" s="79"/>
      <c r="V213" s="83" t="s">
        <v>524</v>
      </c>
      <c r="W213" s="81">
        <v>43511.08626157408</v>
      </c>
      <c r="X213" s="83" t="s">
        <v>631</v>
      </c>
      <c r="Y213" s="79"/>
      <c r="Z213" s="79"/>
      <c r="AA213" s="85" t="s">
        <v>743</v>
      </c>
      <c r="AB213" s="79"/>
      <c r="AC213" s="79" t="b">
        <v>0</v>
      </c>
      <c r="AD213" s="79">
        <v>0</v>
      </c>
      <c r="AE213" s="85" t="s">
        <v>780</v>
      </c>
      <c r="AF213" s="79" t="b">
        <v>0</v>
      </c>
      <c r="AG213" s="79" t="s">
        <v>787</v>
      </c>
      <c r="AH213" s="79"/>
      <c r="AI213" s="85" t="s">
        <v>780</v>
      </c>
      <c r="AJ213" s="79" t="b">
        <v>0</v>
      </c>
      <c r="AK213" s="79">
        <v>19</v>
      </c>
      <c r="AL213" s="85" t="s">
        <v>773</v>
      </c>
      <c r="AM213" s="79" t="s">
        <v>793</v>
      </c>
      <c r="AN213" s="79" t="b">
        <v>0</v>
      </c>
      <c r="AO213" s="85" t="s">
        <v>773</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4</v>
      </c>
      <c r="BC213" s="78" t="str">
        <f>REPLACE(INDEX(GroupVertices[Group],MATCH(Edges[[#This Row],[Vertex 2]],GroupVertices[Vertex],0)),1,1,"")</f>
        <v>2</v>
      </c>
      <c r="BD213" s="48">
        <v>1</v>
      </c>
      <c r="BE213" s="49">
        <v>4.3478260869565215</v>
      </c>
      <c r="BF213" s="48">
        <v>1</v>
      </c>
      <c r="BG213" s="49">
        <v>4.3478260869565215</v>
      </c>
      <c r="BH213" s="48">
        <v>0</v>
      </c>
      <c r="BI213" s="49">
        <v>0</v>
      </c>
      <c r="BJ213" s="48">
        <v>21</v>
      </c>
      <c r="BK213" s="49">
        <v>91.30434782608695</v>
      </c>
      <c r="BL213" s="48">
        <v>23</v>
      </c>
    </row>
    <row r="214" spans="1:64" ht="15">
      <c r="A214" s="64" t="s">
        <v>278</v>
      </c>
      <c r="B214" s="64" t="s">
        <v>302</v>
      </c>
      <c r="C214" s="65" t="s">
        <v>2334</v>
      </c>
      <c r="D214" s="66">
        <v>3</v>
      </c>
      <c r="E214" s="67" t="s">
        <v>132</v>
      </c>
      <c r="F214" s="68">
        <v>35</v>
      </c>
      <c r="G214" s="65"/>
      <c r="H214" s="69"/>
      <c r="I214" s="70"/>
      <c r="J214" s="70"/>
      <c r="K214" s="34" t="s">
        <v>65</v>
      </c>
      <c r="L214" s="77">
        <v>214</v>
      </c>
      <c r="M214" s="77"/>
      <c r="N214" s="72"/>
      <c r="O214" s="79" t="s">
        <v>348</v>
      </c>
      <c r="P214" s="81">
        <v>43511.09795138889</v>
      </c>
      <c r="Q214" s="79" t="s">
        <v>393</v>
      </c>
      <c r="R214" s="79"/>
      <c r="S214" s="79"/>
      <c r="T214" s="79"/>
      <c r="U214" s="79"/>
      <c r="V214" s="83" t="s">
        <v>525</v>
      </c>
      <c r="W214" s="81">
        <v>43511.09795138889</v>
      </c>
      <c r="X214" s="83" t="s">
        <v>632</v>
      </c>
      <c r="Y214" s="79"/>
      <c r="Z214" s="79"/>
      <c r="AA214" s="85" t="s">
        <v>744</v>
      </c>
      <c r="AB214" s="79"/>
      <c r="AC214" s="79" t="b">
        <v>0</v>
      </c>
      <c r="AD214" s="79">
        <v>0</v>
      </c>
      <c r="AE214" s="85" t="s">
        <v>780</v>
      </c>
      <c r="AF214" s="79" t="b">
        <v>0</v>
      </c>
      <c r="AG214" s="79" t="s">
        <v>787</v>
      </c>
      <c r="AH214" s="79"/>
      <c r="AI214" s="85" t="s">
        <v>780</v>
      </c>
      <c r="AJ214" s="79" t="b">
        <v>0</v>
      </c>
      <c r="AK214" s="79">
        <v>19</v>
      </c>
      <c r="AL214" s="85" t="s">
        <v>773</v>
      </c>
      <c r="AM214" s="79" t="s">
        <v>789</v>
      </c>
      <c r="AN214" s="79" t="b">
        <v>0</v>
      </c>
      <c r="AO214" s="85" t="s">
        <v>773</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2</v>
      </c>
      <c r="BC214" s="78" t="str">
        <f>REPLACE(INDEX(GroupVertices[Group],MATCH(Edges[[#This Row],[Vertex 2]],GroupVertices[Vertex],0)),1,1,"")</f>
        <v>2</v>
      </c>
      <c r="BD214" s="48">
        <v>1</v>
      </c>
      <c r="BE214" s="49">
        <v>4.3478260869565215</v>
      </c>
      <c r="BF214" s="48">
        <v>1</v>
      </c>
      <c r="BG214" s="49">
        <v>4.3478260869565215</v>
      </c>
      <c r="BH214" s="48">
        <v>0</v>
      </c>
      <c r="BI214" s="49">
        <v>0</v>
      </c>
      <c r="BJ214" s="48">
        <v>21</v>
      </c>
      <c r="BK214" s="49">
        <v>91.30434782608695</v>
      </c>
      <c r="BL214" s="48">
        <v>23</v>
      </c>
    </row>
    <row r="215" spans="1:64" ht="15">
      <c r="A215" s="64" t="s">
        <v>279</v>
      </c>
      <c r="B215" s="64" t="s">
        <v>222</v>
      </c>
      <c r="C215" s="65" t="s">
        <v>2334</v>
      </c>
      <c r="D215" s="66">
        <v>3</v>
      </c>
      <c r="E215" s="67" t="s">
        <v>132</v>
      </c>
      <c r="F215" s="68">
        <v>35</v>
      </c>
      <c r="G215" s="65"/>
      <c r="H215" s="69"/>
      <c r="I215" s="70"/>
      <c r="J215" s="70"/>
      <c r="K215" s="34" t="s">
        <v>65</v>
      </c>
      <c r="L215" s="77">
        <v>215</v>
      </c>
      <c r="M215" s="77"/>
      <c r="N215" s="72"/>
      <c r="O215" s="79" t="s">
        <v>348</v>
      </c>
      <c r="P215" s="81">
        <v>43511.26724537037</v>
      </c>
      <c r="Q215" s="79" t="s">
        <v>369</v>
      </c>
      <c r="R215" s="79"/>
      <c r="S215" s="79"/>
      <c r="T215" s="79"/>
      <c r="U215" s="79"/>
      <c r="V215" s="83" t="s">
        <v>526</v>
      </c>
      <c r="W215" s="81">
        <v>43511.26724537037</v>
      </c>
      <c r="X215" s="83" t="s">
        <v>633</v>
      </c>
      <c r="Y215" s="79"/>
      <c r="Z215" s="79"/>
      <c r="AA215" s="85" t="s">
        <v>745</v>
      </c>
      <c r="AB215" s="79"/>
      <c r="AC215" s="79" t="b">
        <v>0</v>
      </c>
      <c r="AD215" s="79">
        <v>0</v>
      </c>
      <c r="AE215" s="85" t="s">
        <v>780</v>
      </c>
      <c r="AF215" s="79" t="b">
        <v>0</v>
      </c>
      <c r="AG215" s="79" t="s">
        <v>787</v>
      </c>
      <c r="AH215" s="79"/>
      <c r="AI215" s="85" t="s">
        <v>780</v>
      </c>
      <c r="AJ215" s="79" t="b">
        <v>0</v>
      </c>
      <c r="AK215" s="79">
        <v>0</v>
      </c>
      <c r="AL215" s="85" t="s">
        <v>711</v>
      </c>
      <c r="AM215" s="79" t="s">
        <v>794</v>
      </c>
      <c r="AN215" s="79" t="b">
        <v>0</v>
      </c>
      <c r="AO215" s="85" t="s">
        <v>711</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279</v>
      </c>
      <c r="B216" s="64" t="s">
        <v>252</v>
      </c>
      <c r="C216" s="65" t="s">
        <v>2334</v>
      </c>
      <c r="D216" s="66">
        <v>3</v>
      </c>
      <c r="E216" s="67" t="s">
        <v>132</v>
      </c>
      <c r="F216" s="68">
        <v>35</v>
      </c>
      <c r="G216" s="65"/>
      <c r="H216" s="69"/>
      <c r="I216" s="70"/>
      <c r="J216" s="70"/>
      <c r="K216" s="34" t="s">
        <v>65</v>
      </c>
      <c r="L216" s="77">
        <v>216</v>
      </c>
      <c r="M216" s="77"/>
      <c r="N216" s="72"/>
      <c r="O216" s="79" t="s">
        <v>348</v>
      </c>
      <c r="P216" s="81">
        <v>43511.26724537037</v>
      </c>
      <c r="Q216" s="79" t="s">
        <v>369</v>
      </c>
      <c r="R216" s="79"/>
      <c r="S216" s="79"/>
      <c r="T216" s="79"/>
      <c r="U216" s="79"/>
      <c r="V216" s="83" t="s">
        <v>526</v>
      </c>
      <c r="W216" s="81">
        <v>43511.26724537037</v>
      </c>
      <c r="X216" s="83" t="s">
        <v>633</v>
      </c>
      <c r="Y216" s="79"/>
      <c r="Z216" s="79"/>
      <c r="AA216" s="85" t="s">
        <v>745</v>
      </c>
      <c r="AB216" s="79"/>
      <c r="AC216" s="79" t="b">
        <v>0</v>
      </c>
      <c r="AD216" s="79">
        <v>0</v>
      </c>
      <c r="AE216" s="85" t="s">
        <v>780</v>
      </c>
      <c r="AF216" s="79" t="b">
        <v>0</v>
      </c>
      <c r="AG216" s="79" t="s">
        <v>787</v>
      </c>
      <c r="AH216" s="79"/>
      <c r="AI216" s="85" t="s">
        <v>780</v>
      </c>
      <c r="AJ216" s="79" t="b">
        <v>0</v>
      </c>
      <c r="AK216" s="79">
        <v>0</v>
      </c>
      <c r="AL216" s="85" t="s">
        <v>711</v>
      </c>
      <c r="AM216" s="79" t="s">
        <v>794</v>
      </c>
      <c r="AN216" s="79" t="b">
        <v>0</v>
      </c>
      <c r="AO216" s="85" t="s">
        <v>711</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v>2</v>
      </c>
      <c r="BE216" s="49">
        <v>9.523809523809524</v>
      </c>
      <c r="BF216" s="48">
        <v>0</v>
      </c>
      <c r="BG216" s="49">
        <v>0</v>
      </c>
      <c r="BH216" s="48">
        <v>0</v>
      </c>
      <c r="BI216" s="49">
        <v>0</v>
      </c>
      <c r="BJ216" s="48">
        <v>19</v>
      </c>
      <c r="BK216" s="49">
        <v>90.47619047619048</v>
      </c>
      <c r="BL216" s="48">
        <v>21</v>
      </c>
    </row>
    <row r="217" spans="1:64" ht="15">
      <c r="A217" s="64" t="s">
        <v>280</v>
      </c>
      <c r="B217" s="64" t="s">
        <v>222</v>
      </c>
      <c r="C217" s="65" t="s">
        <v>2334</v>
      </c>
      <c r="D217" s="66">
        <v>3</v>
      </c>
      <c r="E217" s="67" t="s">
        <v>132</v>
      </c>
      <c r="F217" s="68">
        <v>35</v>
      </c>
      <c r="G217" s="65"/>
      <c r="H217" s="69"/>
      <c r="I217" s="70"/>
      <c r="J217" s="70"/>
      <c r="K217" s="34" t="s">
        <v>65</v>
      </c>
      <c r="L217" s="77">
        <v>217</v>
      </c>
      <c r="M217" s="77"/>
      <c r="N217" s="72"/>
      <c r="O217" s="79" t="s">
        <v>348</v>
      </c>
      <c r="P217" s="81">
        <v>43511.421585648146</v>
      </c>
      <c r="Q217" s="79" t="s">
        <v>394</v>
      </c>
      <c r="R217" s="83" t="s">
        <v>427</v>
      </c>
      <c r="S217" s="79" t="s">
        <v>434</v>
      </c>
      <c r="T217" s="79" t="s">
        <v>453</v>
      </c>
      <c r="U217" s="79"/>
      <c r="V217" s="83" t="s">
        <v>527</v>
      </c>
      <c r="W217" s="81">
        <v>43511.421585648146</v>
      </c>
      <c r="X217" s="83" t="s">
        <v>634</v>
      </c>
      <c r="Y217" s="79"/>
      <c r="Z217" s="79"/>
      <c r="AA217" s="85" t="s">
        <v>746</v>
      </c>
      <c r="AB217" s="79"/>
      <c r="AC217" s="79" t="b">
        <v>0</v>
      </c>
      <c r="AD217" s="79">
        <v>0</v>
      </c>
      <c r="AE217" s="85" t="s">
        <v>780</v>
      </c>
      <c r="AF217" s="79" t="b">
        <v>0</v>
      </c>
      <c r="AG217" s="79" t="s">
        <v>787</v>
      </c>
      <c r="AH217" s="79"/>
      <c r="AI217" s="85" t="s">
        <v>780</v>
      </c>
      <c r="AJ217" s="79" t="b">
        <v>0</v>
      </c>
      <c r="AK217" s="79">
        <v>0</v>
      </c>
      <c r="AL217" s="85" t="s">
        <v>780</v>
      </c>
      <c r="AM217" s="79" t="s">
        <v>795</v>
      </c>
      <c r="AN217" s="79" t="b">
        <v>0</v>
      </c>
      <c r="AO217" s="85" t="s">
        <v>746</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v>1</v>
      </c>
      <c r="BE217" s="49">
        <v>5.882352941176471</v>
      </c>
      <c r="BF217" s="48">
        <v>0</v>
      </c>
      <c r="BG217" s="49">
        <v>0</v>
      </c>
      <c r="BH217" s="48">
        <v>0</v>
      </c>
      <c r="BI217" s="49">
        <v>0</v>
      </c>
      <c r="BJ217" s="48">
        <v>16</v>
      </c>
      <c r="BK217" s="49">
        <v>94.11764705882354</v>
      </c>
      <c r="BL217" s="48">
        <v>17</v>
      </c>
    </row>
    <row r="218" spans="1:64" ht="15">
      <c r="A218" s="64" t="s">
        <v>222</v>
      </c>
      <c r="B218" s="64" t="s">
        <v>343</v>
      </c>
      <c r="C218" s="65" t="s">
        <v>2334</v>
      </c>
      <c r="D218" s="66">
        <v>3</v>
      </c>
      <c r="E218" s="67" t="s">
        <v>132</v>
      </c>
      <c r="F218" s="68">
        <v>35</v>
      </c>
      <c r="G218" s="65"/>
      <c r="H218" s="69"/>
      <c r="I218" s="70"/>
      <c r="J218" s="70"/>
      <c r="K218" s="34" t="s">
        <v>65</v>
      </c>
      <c r="L218" s="77">
        <v>218</v>
      </c>
      <c r="M218" s="77"/>
      <c r="N218" s="72"/>
      <c r="O218" s="79" t="s">
        <v>348</v>
      </c>
      <c r="P218" s="81">
        <v>43499.72642361111</v>
      </c>
      <c r="Q218" s="79" t="s">
        <v>395</v>
      </c>
      <c r="R218" s="79"/>
      <c r="S218" s="79"/>
      <c r="T218" s="79" t="s">
        <v>454</v>
      </c>
      <c r="U218" s="79"/>
      <c r="V218" s="83" t="s">
        <v>471</v>
      </c>
      <c r="W218" s="81">
        <v>43499.72642361111</v>
      </c>
      <c r="X218" s="83" t="s">
        <v>635</v>
      </c>
      <c r="Y218" s="79"/>
      <c r="Z218" s="79"/>
      <c r="AA218" s="85" t="s">
        <v>747</v>
      </c>
      <c r="AB218" s="79"/>
      <c r="AC218" s="79" t="b">
        <v>0</v>
      </c>
      <c r="AD218" s="79">
        <v>0</v>
      </c>
      <c r="AE218" s="85" t="s">
        <v>780</v>
      </c>
      <c r="AF218" s="79" t="b">
        <v>0</v>
      </c>
      <c r="AG218" s="79" t="s">
        <v>787</v>
      </c>
      <c r="AH218" s="79"/>
      <c r="AI218" s="85" t="s">
        <v>780</v>
      </c>
      <c r="AJ218" s="79" t="b">
        <v>0</v>
      </c>
      <c r="AK218" s="79">
        <v>2</v>
      </c>
      <c r="AL218" s="85" t="s">
        <v>748</v>
      </c>
      <c r="AM218" s="79" t="s">
        <v>789</v>
      </c>
      <c r="AN218" s="79" t="b">
        <v>0</v>
      </c>
      <c r="AO218" s="85" t="s">
        <v>748</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c r="BE218" s="49"/>
      <c r="BF218" s="48"/>
      <c r="BG218" s="49"/>
      <c r="BH218" s="48"/>
      <c r="BI218" s="49"/>
      <c r="BJ218" s="48"/>
      <c r="BK218" s="49"/>
      <c r="BL218" s="48"/>
    </row>
    <row r="219" spans="1:64" ht="15">
      <c r="A219" s="64" t="s">
        <v>281</v>
      </c>
      <c r="B219" s="64" t="s">
        <v>343</v>
      </c>
      <c r="C219" s="65" t="s">
        <v>2334</v>
      </c>
      <c r="D219" s="66">
        <v>3</v>
      </c>
      <c r="E219" s="67" t="s">
        <v>132</v>
      </c>
      <c r="F219" s="68">
        <v>35</v>
      </c>
      <c r="G219" s="65"/>
      <c r="H219" s="69"/>
      <c r="I219" s="70"/>
      <c r="J219" s="70"/>
      <c r="K219" s="34" t="s">
        <v>65</v>
      </c>
      <c r="L219" s="77">
        <v>219</v>
      </c>
      <c r="M219" s="77"/>
      <c r="N219" s="72"/>
      <c r="O219" s="79" t="s">
        <v>348</v>
      </c>
      <c r="P219" s="81">
        <v>43498.01981481481</v>
      </c>
      <c r="Q219" s="79" t="s">
        <v>396</v>
      </c>
      <c r="R219" s="83" t="s">
        <v>428</v>
      </c>
      <c r="S219" s="79" t="s">
        <v>434</v>
      </c>
      <c r="T219" s="79" t="s">
        <v>454</v>
      </c>
      <c r="U219" s="79"/>
      <c r="V219" s="83" t="s">
        <v>528</v>
      </c>
      <c r="W219" s="81">
        <v>43498.01981481481</v>
      </c>
      <c r="X219" s="83" t="s">
        <v>636</v>
      </c>
      <c r="Y219" s="79"/>
      <c r="Z219" s="79"/>
      <c r="AA219" s="85" t="s">
        <v>748</v>
      </c>
      <c r="AB219" s="79"/>
      <c r="AC219" s="79" t="b">
        <v>0</v>
      </c>
      <c r="AD219" s="79">
        <v>0</v>
      </c>
      <c r="AE219" s="85" t="s">
        <v>780</v>
      </c>
      <c r="AF219" s="79" t="b">
        <v>0</v>
      </c>
      <c r="AG219" s="79" t="s">
        <v>787</v>
      </c>
      <c r="AH219" s="79"/>
      <c r="AI219" s="85" t="s">
        <v>780</v>
      </c>
      <c r="AJ219" s="79" t="b">
        <v>0</v>
      </c>
      <c r="AK219" s="79">
        <v>2</v>
      </c>
      <c r="AL219" s="85" t="s">
        <v>780</v>
      </c>
      <c r="AM219" s="79" t="s">
        <v>789</v>
      </c>
      <c r="AN219" s="79" t="b">
        <v>0</v>
      </c>
      <c r="AO219" s="85" t="s">
        <v>748</v>
      </c>
      <c r="AP219" s="79" t="s">
        <v>802</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c r="BE219" s="49"/>
      <c r="BF219" s="48"/>
      <c r="BG219" s="49"/>
      <c r="BH219" s="48"/>
      <c r="BI219" s="49"/>
      <c r="BJ219" s="48"/>
      <c r="BK219" s="49"/>
      <c r="BL219" s="48"/>
    </row>
    <row r="220" spans="1:64" ht="15">
      <c r="A220" s="64" t="s">
        <v>222</v>
      </c>
      <c r="B220" s="64" t="s">
        <v>344</v>
      </c>
      <c r="C220" s="65" t="s">
        <v>2334</v>
      </c>
      <c r="D220" s="66">
        <v>3</v>
      </c>
      <c r="E220" s="67" t="s">
        <v>132</v>
      </c>
      <c r="F220" s="68">
        <v>35</v>
      </c>
      <c r="G220" s="65"/>
      <c r="H220" s="69"/>
      <c r="I220" s="70"/>
      <c r="J220" s="70"/>
      <c r="K220" s="34" t="s">
        <v>65</v>
      </c>
      <c r="L220" s="77">
        <v>220</v>
      </c>
      <c r="M220" s="77"/>
      <c r="N220" s="72"/>
      <c r="O220" s="79" t="s">
        <v>348</v>
      </c>
      <c r="P220" s="81">
        <v>43499.72642361111</v>
      </c>
      <c r="Q220" s="79" t="s">
        <v>395</v>
      </c>
      <c r="R220" s="79"/>
      <c r="S220" s="79"/>
      <c r="T220" s="79" t="s">
        <v>454</v>
      </c>
      <c r="U220" s="79"/>
      <c r="V220" s="83" t="s">
        <v>471</v>
      </c>
      <c r="W220" s="81">
        <v>43499.72642361111</v>
      </c>
      <c r="X220" s="83" t="s">
        <v>635</v>
      </c>
      <c r="Y220" s="79"/>
      <c r="Z220" s="79"/>
      <c r="AA220" s="85" t="s">
        <v>747</v>
      </c>
      <c r="AB220" s="79"/>
      <c r="AC220" s="79" t="b">
        <v>0</v>
      </c>
      <c r="AD220" s="79">
        <v>0</v>
      </c>
      <c r="AE220" s="85" t="s">
        <v>780</v>
      </c>
      <c r="AF220" s="79" t="b">
        <v>0</v>
      </c>
      <c r="AG220" s="79" t="s">
        <v>787</v>
      </c>
      <c r="AH220" s="79"/>
      <c r="AI220" s="85" t="s">
        <v>780</v>
      </c>
      <c r="AJ220" s="79" t="b">
        <v>0</v>
      </c>
      <c r="AK220" s="79">
        <v>2</v>
      </c>
      <c r="AL220" s="85" t="s">
        <v>748</v>
      </c>
      <c r="AM220" s="79" t="s">
        <v>789</v>
      </c>
      <c r="AN220" s="79" t="b">
        <v>0</v>
      </c>
      <c r="AO220" s="85" t="s">
        <v>748</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0</v>
      </c>
      <c r="BE220" s="49">
        <v>0</v>
      </c>
      <c r="BF220" s="48">
        <v>0</v>
      </c>
      <c r="BG220" s="49">
        <v>0</v>
      </c>
      <c r="BH220" s="48">
        <v>0</v>
      </c>
      <c r="BI220" s="49">
        <v>0</v>
      </c>
      <c r="BJ220" s="48">
        <v>17</v>
      </c>
      <c r="BK220" s="49">
        <v>100</v>
      </c>
      <c r="BL220" s="48">
        <v>17</v>
      </c>
    </row>
    <row r="221" spans="1:64" ht="15">
      <c r="A221" s="64" t="s">
        <v>281</v>
      </c>
      <c r="B221" s="64" t="s">
        <v>344</v>
      </c>
      <c r="C221" s="65" t="s">
        <v>2334</v>
      </c>
      <c r="D221" s="66">
        <v>3</v>
      </c>
      <c r="E221" s="67" t="s">
        <v>132</v>
      </c>
      <c r="F221" s="68">
        <v>35</v>
      </c>
      <c r="G221" s="65"/>
      <c r="H221" s="69"/>
      <c r="I221" s="70"/>
      <c r="J221" s="70"/>
      <c r="K221" s="34" t="s">
        <v>65</v>
      </c>
      <c r="L221" s="77">
        <v>221</v>
      </c>
      <c r="M221" s="77"/>
      <c r="N221" s="72"/>
      <c r="O221" s="79" t="s">
        <v>348</v>
      </c>
      <c r="P221" s="81">
        <v>43498.01981481481</v>
      </c>
      <c r="Q221" s="79" t="s">
        <v>396</v>
      </c>
      <c r="R221" s="83" t="s">
        <v>428</v>
      </c>
      <c r="S221" s="79" t="s">
        <v>434</v>
      </c>
      <c r="T221" s="79" t="s">
        <v>454</v>
      </c>
      <c r="U221" s="79"/>
      <c r="V221" s="83" t="s">
        <v>528</v>
      </c>
      <c r="W221" s="81">
        <v>43498.01981481481</v>
      </c>
      <c r="X221" s="83" t="s">
        <v>636</v>
      </c>
      <c r="Y221" s="79"/>
      <c r="Z221" s="79"/>
      <c r="AA221" s="85" t="s">
        <v>748</v>
      </c>
      <c r="AB221" s="79"/>
      <c r="AC221" s="79" t="b">
        <v>0</v>
      </c>
      <c r="AD221" s="79">
        <v>0</v>
      </c>
      <c r="AE221" s="85" t="s">
        <v>780</v>
      </c>
      <c r="AF221" s="79" t="b">
        <v>0</v>
      </c>
      <c r="AG221" s="79" t="s">
        <v>787</v>
      </c>
      <c r="AH221" s="79"/>
      <c r="AI221" s="85" t="s">
        <v>780</v>
      </c>
      <c r="AJ221" s="79" t="b">
        <v>0</v>
      </c>
      <c r="AK221" s="79">
        <v>2</v>
      </c>
      <c r="AL221" s="85" t="s">
        <v>780</v>
      </c>
      <c r="AM221" s="79" t="s">
        <v>789</v>
      </c>
      <c r="AN221" s="79" t="b">
        <v>0</v>
      </c>
      <c r="AO221" s="85" t="s">
        <v>748</v>
      </c>
      <c r="AP221" s="79" t="s">
        <v>802</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v>0</v>
      </c>
      <c r="BE221" s="49">
        <v>0</v>
      </c>
      <c r="BF221" s="48">
        <v>0</v>
      </c>
      <c r="BG221" s="49">
        <v>0</v>
      </c>
      <c r="BH221" s="48">
        <v>0</v>
      </c>
      <c r="BI221" s="49">
        <v>0</v>
      </c>
      <c r="BJ221" s="48">
        <v>14</v>
      </c>
      <c r="BK221" s="49">
        <v>100</v>
      </c>
      <c r="BL221" s="48">
        <v>14</v>
      </c>
    </row>
    <row r="222" spans="1:64" ht="15">
      <c r="A222" s="64" t="s">
        <v>222</v>
      </c>
      <c r="B222" s="64" t="s">
        <v>281</v>
      </c>
      <c r="C222" s="65" t="s">
        <v>2334</v>
      </c>
      <c r="D222" s="66">
        <v>3</v>
      </c>
      <c r="E222" s="67" t="s">
        <v>132</v>
      </c>
      <c r="F222" s="68">
        <v>35</v>
      </c>
      <c r="G222" s="65"/>
      <c r="H222" s="69"/>
      <c r="I222" s="70"/>
      <c r="J222" s="70"/>
      <c r="K222" s="34" t="s">
        <v>66</v>
      </c>
      <c r="L222" s="77">
        <v>222</v>
      </c>
      <c r="M222" s="77"/>
      <c r="N222" s="72"/>
      <c r="O222" s="79" t="s">
        <v>348</v>
      </c>
      <c r="P222" s="81">
        <v>43499.72642361111</v>
      </c>
      <c r="Q222" s="79" t="s">
        <v>395</v>
      </c>
      <c r="R222" s="79"/>
      <c r="S222" s="79"/>
      <c r="T222" s="79" t="s">
        <v>454</v>
      </c>
      <c r="U222" s="79"/>
      <c r="V222" s="83" t="s">
        <v>471</v>
      </c>
      <c r="W222" s="81">
        <v>43499.72642361111</v>
      </c>
      <c r="X222" s="83" t="s">
        <v>635</v>
      </c>
      <c r="Y222" s="79"/>
      <c r="Z222" s="79"/>
      <c r="AA222" s="85" t="s">
        <v>747</v>
      </c>
      <c r="AB222" s="79"/>
      <c r="AC222" s="79" t="b">
        <v>0</v>
      </c>
      <c r="AD222" s="79">
        <v>0</v>
      </c>
      <c r="AE222" s="85" t="s">
        <v>780</v>
      </c>
      <c r="AF222" s="79" t="b">
        <v>0</v>
      </c>
      <c r="AG222" s="79" t="s">
        <v>787</v>
      </c>
      <c r="AH222" s="79"/>
      <c r="AI222" s="85" t="s">
        <v>780</v>
      </c>
      <c r="AJ222" s="79" t="b">
        <v>0</v>
      </c>
      <c r="AK222" s="79">
        <v>2</v>
      </c>
      <c r="AL222" s="85" t="s">
        <v>748</v>
      </c>
      <c r="AM222" s="79" t="s">
        <v>789</v>
      </c>
      <c r="AN222" s="79" t="b">
        <v>0</v>
      </c>
      <c r="AO222" s="85" t="s">
        <v>748</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c r="BE222" s="49"/>
      <c r="BF222" s="48"/>
      <c r="BG222" s="49"/>
      <c r="BH222" s="48"/>
      <c r="BI222" s="49"/>
      <c r="BJ222" s="48"/>
      <c r="BK222" s="49"/>
      <c r="BL222" s="48"/>
    </row>
    <row r="223" spans="1:64" ht="15">
      <c r="A223" s="64" t="s">
        <v>281</v>
      </c>
      <c r="B223" s="64" t="s">
        <v>222</v>
      </c>
      <c r="C223" s="65" t="s">
        <v>2334</v>
      </c>
      <c r="D223" s="66">
        <v>3</v>
      </c>
      <c r="E223" s="67" t="s">
        <v>132</v>
      </c>
      <c r="F223" s="68">
        <v>35</v>
      </c>
      <c r="G223" s="65"/>
      <c r="H223" s="69"/>
      <c r="I223" s="70"/>
      <c r="J223" s="70"/>
      <c r="K223" s="34" t="s">
        <v>66</v>
      </c>
      <c r="L223" s="77">
        <v>223</v>
      </c>
      <c r="M223" s="77"/>
      <c r="N223" s="72"/>
      <c r="O223" s="79" t="s">
        <v>348</v>
      </c>
      <c r="P223" s="81">
        <v>43498.01981481481</v>
      </c>
      <c r="Q223" s="79" t="s">
        <v>396</v>
      </c>
      <c r="R223" s="83" t="s">
        <v>428</v>
      </c>
      <c r="S223" s="79" t="s">
        <v>434</v>
      </c>
      <c r="T223" s="79" t="s">
        <v>454</v>
      </c>
      <c r="U223" s="79"/>
      <c r="V223" s="83" t="s">
        <v>528</v>
      </c>
      <c r="W223" s="81">
        <v>43498.01981481481</v>
      </c>
      <c r="X223" s="83" t="s">
        <v>636</v>
      </c>
      <c r="Y223" s="79"/>
      <c r="Z223" s="79"/>
      <c r="AA223" s="85" t="s">
        <v>748</v>
      </c>
      <c r="AB223" s="79"/>
      <c r="AC223" s="79" t="b">
        <v>0</v>
      </c>
      <c r="AD223" s="79">
        <v>0</v>
      </c>
      <c r="AE223" s="85" t="s">
        <v>780</v>
      </c>
      <c r="AF223" s="79" t="b">
        <v>0</v>
      </c>
      <c r="AG223" s="79" t="s">
        <v>787</v>
      </c>
      <c r="AH223" s="79"/>
      <c r="AI223" s="85" t="s">
        <v>780</v>
      </c>
      <c r="AJ223" s="79" t="b">
        <v>0</v>
      </c>
      <c r="AK223" s="79">
        <v>2</v>
      </c>
      <c r="AL223" s="85" t="s">
        <v>780</v>
      </c>
      <c r="AM223" s="79" t="s">
        <v>789</v>
      </c>
      <c r="AN223" s="79" t="b">
        <v>0</v>
      </c>
      <c r="AO223" s="85" t="s">
        <v>748</v>
      </c>
      <c r="AP223" s="79" t="s">
        <v>802</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c r="BE223" s="49"/>
      <c r="BF223" s="48"/>
      <c r="BG223" s="49"/>
      <c r="BH223" s="48"/>
      <c r="BI223" s="49"/>
      <c r="BJ223" s="48"/>
      <c r="BK223" s="49"/>
      <c r="BL223" s="48"/>
    </row>
    <row r="224" spans="1:64" ht="15">
      <c r="A224" s="64" t="s">
        <v>281</v>
      </c>
      <c r="B224" s="64" t="s">
        <v>302</v>
      </c>
      <c r="C224" s="65" t="s">
        <v>2334</v>
      </c>
      <c r="D224" s="66">
        <v>3</v>
      </c>
      <c r="E224" s="67" t="s">
        <v>132</v>
      </c>
      <c r="F224" s="68">
        <v>35</v>
      </c>
      <c r="G224" s="65"/>
      <c r="H224" s="69"/>
      <c r="I224" s="70"/>
      <c r="J224" s="70"/>
      <c r="K224" s="34" t="s">
        <v>65</v>
      </c>
      <c r="L224" s="77">
        <v>224</v>
      </c>
      <c r="M224" s="77"/>
      <c r="N224" s="72"/>
      <c r="O224" s="79" t="s">
        <v>348</v>
      </c>
      <c r="P224" s="81">
        <v>43511.47721064815</v>
      </c>
      <c r="Q224" s="79" t="s">
        <v>393</v>
      </c>
      <c r="R224" s="79"/>
      <c r="S224" s="79"/>
      <c r="T224" s="79"/>
      <c r="U224" s="79"/>
      <c r="V224" s="83" t="s">
        <v>528</v>
      </c>
      <c r="W224" s="81">
        <v>43511.47721064815</v>
      </c>
      <c r="X224" s="83" t="s">
        <v>637</v>
      </c>
      <c r="Y224" s="79"/>
      <c r="Z224" s="79"/>
      <c r="AA224" s="85" t="s">
        <v>749</v>
      </c>
      <c r="AB224" s="79"/>
      <c r="AC224" s="79" t="b">
        <v>0</v>
      </c>
      <c r="AD224" s="79">
        <v>0</v>
      </c>
      <c r="AE224" s="85" t="s">
        <v>780</v>
      </c>
      <c r="AF224" s="79" t="b">
        <v>0</v>
      </c>
      <c r="AG224" s="79" t="s">
        <v>787</v>
      </c>
      <c r="AH224" s="79"/>
      <c r="AI224" s="85" t="s">
        <v>780</v>
      </c>
      <c r="AJ224" s="79" t="b">
        <v>0</v>
      </c>
      <c r="AK224" s="79">
        <v>19</v>
      </c>
      <c r="AL224" s="85" t="s">
        <v>773</v>
      </c>
      <c r="AM224" s="79" t="s">
        <v>789</v>
      </c>
      <c r="AN224" s="79" t="b">
        <v>0</v>
      </c>
      <c r="AO224" s="85" t="s">
        <v>773</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2</v>
      </c>
      <c r="BD224" s="48">
        <v>1</v>
      </c>
      <c r="BE224" s="49">
        <v>4.3478260869565215</v>
      </c>
      <c r="BF224" s="48">
        <v>1</v>
      </c>
      <c r="BG224" s="49">
        <v>4.3478260869565215</v>
      </c>
      <c r="BH224" s="48">
        <v>0</v>
      </c>
      <c r="BI224" s="49">
        <v>0</v>
      </c>
      <c r="BJ224" s="48">
        <v>21</v>
      </c>
      <c r="BK224" s="49">
        <v>91.30434782608695</v>
      </c>
      <c r="BL224" s="48">
        <v>23</v>
      </c>
    </row>
    <row r="225" spans="1:64" ht="15">
      <c r="A225" s="64" t="s">
        <v>282</v>
      </c>
      <c r="B225" s="64" t="s">
        <v>222</v>
      </c>
      <c r="C225" s="65" t="s">
        <v>2334</v>
      </c>
      <c r="D225" s="66">
        <v>3</v>
      </c>
      <c r="E225" s="67" t="s">
        <v>132</v>
      </c>
      <c r="F225" s="68">
        <v>35</v>
      </c>
      <c r="G225" s="65"/>
      <c r="H225" s="69"/>
      <c r="I225" s="70"/>
      <c r="J225" s="70"/>
      <c r="K225" s="34" t="s">
        <v>65</v>
      </c>
      <c r="L225" s="77">
        <v>225</v>
      </c>
      <c r="M225" s="77"/>
      <c r="N225" s="72"/>
      <c r="O225" s="79" t="s">
        <v>348</v>
      </c>
      <c r="P225" s="81">
        <v>43511.535462962966</v>
      </c>
      <c r="Q225" s="79" t="s">
        <v>397</v>
      </c>
      <c r="R225" s="83" t="s">
        <v>429</v>
      </c>
      <c r="S225" s="79" t="s">
        <v>434</v>
      </c>
      <c r="T225" s="79"/>
      <c r="U225" s="79"/>
      <c r="V225" s="83" t="s">
        <v>529</v>
      </c>
      <c r="W225" s="81">
        <v>43511.535462962966</v>
      </c>
      <c r="X225" s="83" t="s">
        <v>638</v>
      </c>
      <c r="Y225" s="79"/>
      <c r="Z225" s="79"/>
      <c r="AA225" s="85" t="s">
        <v>750</v>
      </c>
      <c r="AB225" s="79"/>
      <c r="AC225" s="79" t="b">
        <v>0</v>
      </c>
      <c r="AD225" s="79">
        <v>0</v>
      </c>
      <c r="AE225" s="85" t="s">
        <v>780</v>
      </c>
      <c r="AF225" s="79" t="b">
        <v>0</v>
      </c>
      <c r="AG225" s="79" t="s">
        <v>787</v>
      </c>
      <c r="AH225" s="79"/>
      <c r="AI225" s="85" t="s">
        <v>780</v>
      </c>
      <c r="AJ225" s="79" t="b">
        <v>0</v>
      </c>
      <c r="AK225" s="79">
        <v>0</v>
      </c>
      <c r="AL225" s="85" t="s">
        <v>780</v>
      </c>
      <c r="AM225" s="79" t="s">
        <v>794</v>
      </c>
      <c r="AN225" s="79" t="b">
        <v>0</v>
      </c>
      <c r="AO225" s="85" t="s">
        <v>750</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1</v>
      </c>
      <c r="BD225" s="48">
        <v>1</v>
      </c>
      <c r="BE225" s="49">
        <v>7.142857142857143</v>
      </c>
      <c r="BF225" s="48">
        <v>0</v>
      </c>
      <c r="BG225" s="49">
        <v>0</v>
      </c>
      <c r="BH225" s="48">
        <v>0</v>
      </c>
      <c r="BI225" s="49">
        <v>0</v>
      </c>
      <c r="BJ225" s="48">
        <v>13</v>
      </c>
      <c r="BK225" s="49">
        <v>92.85714285714286</v>
      </c>
      <c r="BL225" s="48">
        <v>14</v>
      </c>
    </row>
    <row r="226" spans="1:64" ht="15">
      <c r="A226" s="64" t="s">
        <v>283</v>
      </c>
      <c r="B226" s="64" t="s">
        <v>302</v>
      </c>
      <c r="C226" s="65" t="s">
        <v>2334</v>
      </c>
      <c r="D226" s="66">
        <v>3</v>
      </c>
      <c r="E226" s="67" t="s">
        <v>132</v>
      </c>
      <c r="F226" s="68">
        <v>35</v>
      </c>
      <c r="G226" s="65"/>
      <c r="H226" s="69"/>
      <c r="I226" s="70"/>
      <c r="J226" s="70"/>
      <c r="K226" s="34" t="s">
        <v>65</v>
      </c>
      <c r="L226" s="77">
        <v>226</v>
      </c>
      <c r="M226" s="77"/>
      <c r="N226" s="72"/>
      <c r="O226" s="79" t="s">
        <v>348</v>
      </c>
      <c r="P226" s="81">
        <v>43511.59340277778</v>
      </c>
      <c r="Q226" s="79" t="s">
        <v>393</v>
      </c>
      <c r="R226" s="79"/>
      <c r="S226" s="79"/>
      <c r="T226" s="79"/>
      <c r="U226" s="79"/>
      <c r="V226" s="83" t="s">
        <v>530</v>
      </c>
      <c r="W226" s="81">
        <v>43511.59340277778</v>
      </c>
      <c r="X226" s="83" t="s">
        <v>639</v>
      </c>
      <c r="Y226" s="79"/>
      <c r="Z226" s="79"/>
      <c r="AA226" s="85" t="s">
        <v>751</v>
      </c>
      <c r="AB226" s="79"/>
      <c r="AC226" s="79" t="b">
        <v>0</v>
      </c>
      <c r="AD226" s="79">
        <v>0</v>
      </c>
      <c r="AE226" s="85" t="s">
        <v>780</v>
      </c>
      <c r="AF226" s="79" t="b">
        <v>0</v>
      </c>
      <c r="AG226" s="79" t="s">
        <v>787</v>
      </c>
      <c r="AH226" s="79"/>
      <c r="AI226" s="85" t="s">
        <v>780</v>
      </c>
      <c r="AJ226" s="79" t="b">
        <v>0</v>
      </c>
      <c r="AK226" s="79">
        <v>19</v>
      </c>
      <c r="AL226" s="85" t="s">
        <v>773</v>
      </c>
      <c r="AM226" s="79" t="s">
        <v>789</v>
      </c>
      <c r="AN226" s="79" t="b">
        <v>0</v>
      </c>
      <c r="AO226" s="85" t="s">
        <v>773</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2</v>
      </c>
      <c r="BC226" s="78" t="str">
        <f>REPLACE(INDEX(GroupVertices[Group],MATCH(Edges[[#This Row],[Vertex 2]],GroupVertices[Vertex],0)),1,1,"")</f>
        <v>2</v>
      </c>
      <c r="BD226" s="48">
        <v>1</v>
      </c>
      <c r="BE226" s="49">
        <v>4.3478260869565215</v>
      </c>
      <c r="BF226" s="48">
        <v>1</v>
      </c>
      <c r="BG226" s="49">
        <v>4.3478260869565215</v>
      </c>
      <c r="BH226" s="48">
        <v>0</v>
      </c>
      <c r="BI226" s="49">
        <v>0</v>
      </c>
      <c r="BJ226" s="48">
        <v>21</v>
      </c>
      <c r="BK226" s="49">
        <v>91.30434782608695</v>
      </c>
      <c r="BL226" s="48">
        <v>23</v>
      </c>
    </row>
    <row r="227" spans="1:64" ht="15">
      <c r="A227" s="64" t="s">
        <v>284</v>
      </c>
      <c r="B227" s="64" t="s">
        <v>302</v>
      </c>
      <c r="C227" s="65" t="s">
        <v>2334</v>
      </c>
      <c r="D227" s="66">
        <v>3</v>
      </c>
      <c r="E227" s="67" t="s">
        <v>132</v>
      </c>
      <c r="F227" s="68">
        <v>35</v>
      </c>
      <c r="G227" s="65"/>
      <c r="H227" s="69"/>
      <c r="I227" s="70"/>
      <c r="J227" s="70"/>
      <c r="K227" s="34" t="s">
        <v>65</v>
      </c>
      <c r="L227" s="77">
        <v>227</v>
      </c>
      <c r="M227" s="77"/>
      <c r="N227" s="72"/>
      <c r="O227" s="79" t="s">
        <v>348</v>
      </c>
      <c r="P227" s="81">
        <v>43511.601585648146</v>
      </c>
      <c r="Q227" s="79" t="s">
        <v>393</v>
      </c>
      <c r="R227" s="79"/>
      <c r="S227" s="79"/>
      <c r="T227" s="79"/>
      <c r="U227" s="79"/>
      <c r="V227" s="83" t="s">
        <v>531</v>
      </c>
      <c r="W227" s="81">
        <v>43511.601585648146</v>
      </c>
      <c r="X227" s="83" t="s">
        <v>640</v>
      </c>
      <c r="Y227" s="79"/>
      <c r="Z227" s="79"/>
      <c r="AA227" s="85" t="s">
        <v>752</v>
      </c>
      <c r="AB227" s="79"/>
      <c r="AC227" s="79" t="b">
        <v>0</v>
      </c>
      <c r="AD227" s="79">
        <v>0</v>
      </c>
      <c r="AE227" s="85" t="s">
        <v>780</v>
      </c>
      <c r="AF227" s="79" t="b">
        <v>0</v>
      </c>
      <c r="AG227" s="79" t="s">
        <v>787</v>
      </c>
      <c r="AH227" s="79"/>
      <c r="AI227" s="85" t="s">
        <v>780</v>
      </c>
      <c r="AJ227" s="79" t="b">
        <v>0</v>
      </c>
      <c r="AK227" s="79">
        <v>19</v>
      </c>
      <c r="AL227" s="85" t="s">
        <v>773</v>
      </c>
      <c r="AM227" s="79" t="s">
        <v>789</v>
      </c>
      <c r="AN227" s="79" t="b">
        <v>0</v>
      </c>
      <c r="AO227" s="85" t="s">
        <v>773</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2</v>
      </c>
      <c r="BC227" s="78" t="str">
        <f>REPLACE(INDEX(GroupVertices[Group],MATCH(Edges[[#This Row],[Vertex 2]],GroupVertices[Vertex],0)),1,1,"")</f>
        <v>2</v>
      </c>
      <c r="BD227" s="48">
        <v>1</v>
      </c>
      <c r="BE227" s="49">
        <v>4.3478260869565215</v>
      </c>
      <c r="BF227" s="48">
        <v>1</v>
      </c>
      <c r="BG227" s="49">
        <v>4.3478260869565215</v>
      </c>
      <c r="BH227" s="48">
        <v>0</v>
      </c>
      <c r="BI227" s="49">
        <v>0</v>
      </c>
      <c r="BJ227" s="48">
        <v>21</v>
      </c>
      <c r="BK227" s="49">
        <v>91.30434782608695</v>
      </c>
      <c r="BL227" s="48">
        <v>23</v>
      </c>
    </row>
    <row r="228" spans="1:64" ht="15">
      <c r="A228" s="64" t="s">
        <v>285</v>
      </c>
      <c r="B228" s="64" t="s">
        <v>302</v>
      </c>
      <c r="C228" s="65" t="s">
        <v>2334</v>
      </c>
      <c r="D228" s="66">
        <v>3</v>
      </c>
      <c r="E228" s="67" t="s">
        <v>132</v>
      </c>
      <c r="F228" s="68">
        <v>35</v>
      </c>
      <c r="G228" s="65"/>
      <c r="H228" s="69"/>
      <c r="I228" s="70"/>
      <c r="J228" s="70"/>
      <c r="K228" s="34" t="s">
        <v>65</v>
      </c>
      <c r="L228" s="77">
        <v>228</v>
      </c>
      <c r="M228" s="77"/>
      <c r="N228" s="72"/>
      <c r="O228" s="79" t="s">
        <v>348</v>
      </c>
      <c r="P228" s="81">
        <v>43511.61053240741</v>
      </c>
      <c r="Q228" s="79" t="s">
        <v>393</v>
      </c>
      <c r="R228" s="79"/>
      <c r="S228" s="79"/>
      <c r="T228" s="79"/>
      <c r="U228" s="79"/>
      <c r="V228" s="83" t="s">
        <v>532</v>
      </c>
      <c r="W228" s="81">
        <v>43511.61053240741</v>
      </c>
      <c r="X228" s="83" t="s">
        <v>641</v>
      </c>
      <c r="Y228" s="79"/>
      <c r="Z228" s="79"/>
      <c r="AA228" s="85" t="s">
        <v>753</v>
      </c>
      <c r="AB228" s="79"/>
      <c r="AC228" s="79" t="b">
        <v>0</v>
      </c>
      <c r="AD228" s="79">
        <v>0</v>
      </c>
      <c r="AE228" s="85" t="s">
        <v>780</v>
      </c>
      <c r="AF228" s="79" t="b">
        <v>0</v>
      </c>
      <c r="AG228" s="79" t="s">
        <v>787</v>
      </c>
      <c r="AH228" s="79"/>
      <c r="AI228" s="85" t="s">
        <v>780</v>
      </c>
      <c r="AJ228" s="79" t="b">
        <v>0</v>
      </c>
      <c r="AK228" s="79">
        <v>19</v>
      </c>
      <c r="AL228" s="85" t="s">
        <v>773</v>
      </c>
      <c r="AM228" s="79" t="s">
        <v>789</v>
      </c>
      <c r="AN228" s="79" t="b">
        <v>0</v>
      </c>
      <c r="AO228" s="85" t="s">
        <v>773</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2</v>
      </c>
      <c r="BC228" s="78" t="str">
        <f>REPLACE(INDEX(GroupVertices[Group],MATCH(Edges[[#This Row],[Vertex 2]],GroupVertices[Vertex],0)),1,1,"")</f>
        <v>2</v>
      </c>
      <c r="BD228" s="48">
        <v>1</v>
      </c>
      <c r="BE228" s="49">
        <v>4.3478260869565215</v>
      </c>
      <c r="BF228" s="48">
        <v>1</v>
      </c>
      <c r="BG228" s="49">
        <v>4.3478260869565215</v>
      </c>
      <c r="BH228" s="48">
        <v>0</v>
      </c>
      <c r="BI228" s="49">
        <v>0</v>
      </c>
      <c r="BJ228" s="48">
        <v>21</v>
      </c>
      <c r="BK228" s="49">
        <v>91.30434782608695</v>
      </c>
      <c r="BL228" s="48">
        <v>23</v>
      </c>
    </row>
    <row r="229" spans="1:64" ht="15">
      <c r="A229" s="64" t="s">
        <v>286</v>
      </c>
      <c r="B229" s="64" t="s">
        <v>302</v>
      </c>
      <c r="C229" s="65" t="s">
        <v>2334</v>
      </c>
      <c r="D229" s="66">
        <v>3</v>
      </c>
      <c r="E229" s="67" t="s">
        <v>132</v>
      </c>
      <c r="F229" s="68">
        <v>35</v>
      </c>
      <c r="G229" s="65"/>
      <c r="H229" s="69"/>
      <c r="I229" s="70"/>
      <c r="J229" s="70"/>
      <c r="K229" s="34" t="s">
        <v>65</v>
      </c>
      <c r="L229" s="77">
        <v>229</v>
      </c>
      <c r="M229" s="77"/>
      <c r="N229" s="72"/>
      <c r="O229" s="79" t="s">
        <v>348</v>
      </c>
      <c r="P229" s="81">
        <v>43511.613344907404</v>
      </c>
      <c r="Q229" s="79" t="s">
        <v>393</v>
      </c>
      <c r="R229" s="79"/>
      <c r="S229" s="79"/>
      <c r="T229" s="79"/>
      <c r="U229" s="79"/>
      <c r="V229" s="83" t="s">
        <v>533</v>
      </c>
      <c r="W229" s="81">
        <v>43511.613344907404</v>
      </c>
      <c r="X229" s="83" t="s">
        <v>642</v>
      </c>
      <c r="Y229" s="79"/>
      <c r="Z229" s="79"/>
      <c r="AA229" s="85" t="s">
        <v>754</v>
      </c>
      <c r="AB229" s="79"/>
      <c r="AC229" s="79" t="b">
        <v>0</v>
      </c>
      <c r="AD229" s="79">
        <v>0</v>
      </c>
      <c r="AE229" s="85" t="s">
        <v>780</v>
      </c>
      <c r="AF229" s="79" t="b">
        <v>0</v>
      </c>
      <c r="AG229" s="79" t="s">
        <v>787</v>
      </c>
      <c r="AH229" s="79"/>
      <c r="AI229" s="85" t="s">
        <v>780</v>
      </c>
      <c r="AJ229" s="79" t="b">
        <v>0</v>
      </c>
      <c r="AK229" s="79">
        <v>19</v>
      </c>
      <c r="AL229" s="85" t="s">
        <v>773</v>
      </c>
      <c r="AM229" s="79" t="s">
        <v>790</v>
      </c>
      <c r="AN229" s="79" t="b">
        <v>0</v>
      </c>
      <c r="AO229" s="85" t="s">
        <v>773</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2</v>
      </c>
      <c r="BD229" s="48">
        <v>1</v>
      </c>
      <c r="BE229" s="49">
        <v>4.3478260869565215</v>
      </c>
      <c r="BF229" s="48">
        <v>1</v>
      </c>
      <c r="BG229" s="49">
        <v>4.3478260869565215</v>
      </c>
      <c r="BH229" s="48">
        <v>0</v>
      </c>
      <c r="BI229" s="49">
        <v>0</v>
      </c>
      <c r="BJ229" s="48">
        <v>21</v>
      </c>
      <c r="BK229" s="49">
        <v>91.30434782608695</v>
      </c>
      <c r="BL229" s="48">
        <v>23</v>
      </c>
    </row>
    <row r="230" spans="1:64" ht="15">
      <c r="A230" s="64" t="s">
        <v>287</v>
      </c>
      <c r="B230" s="64" t="s">
        <v>302</v>
      </c>
      <c r="C230" s="65" t="s">
        <v>2334</v>
      </c>
      <c r="D230" s="66">
        <v>3</v>
      </c>
      <c r="E230" s="67" t="s">
        <v>132</v>
      </c>
      <c r="F230" s="68">
        <v>35</v>
      </c>
      <c r="G230" s="65"/>
      <c r="H230" s="69"/>
      <c r="I230" s="70"/>
      <c r="J230" s="70"/>
      <c r="K230" s="34" t="s">
        <v>65</v>
      </c>
      <c r="L230" s="77">
        <v>230</v>
      </c>
      <c r="M230" s="77"/>
      <c r="N230" s="72"/>
      <c r="O230" s="79" t="s">
        <v>348</v>
      </c>
      <c r="P230" s="81">
        <v>43511.615798611114</v>
      </c>
      <c r="Q230" s="79" t="s">
        <v>393</v>
      </c>
      <c r="R230" s="79"/>
      <c r="S230" s="79"/>
      <c r="T230" s="79"/>
      <c r="U230" s="79"/>
      <c r="V230" s="83" t="s">
        <v>534</v>
      </c>
      <c r="W230" s="81">
        <v>43511.615798611114</v>
      </c>
      <c r="X230" s="83" t="s">
        <v>643</v>
      </c>
      <c r="Y230" s="79"/>
      <c r="Z230" s="79"/>
      <c r="AA230" s="85" t="s">
        <v>755</v>
      </c>
      <c r="AB230" s="79"/>
      <c r="AC230" s="79" t="b">
        <v>0</v>
      </c>
      <c r="AD230" s="79">
        <v>0</v>
      </c>
      <c r="AE230" s="85" t="s">
        <v>780</v>
      </c>
      <c r="AF230" s="79" t="b">
        <v>0</v>
      </c>
      <c r="AG230" s="79" t="s">
        <v>787</v>
      </c>
      <c r="AH230" s="79"/>
      <c r="AI230" s="85" t="s">
        <v>780</v>
      </c>
      <c r="AJ230" s="79" t="b">
        <v>0</v>
      </c>
      <c r="AK230" s="79">
        <v>19</v>
      </c>
      <c r="AL230" s="85" t="s">
        <v>773</v>
      </c>
      <c r="AM230" s="79" t="s">
        <v>789</v>
      </c>
      <c r="AN230" s="79" t="b">
        <v>0</v>
      </c>
      <c r="AO230" s="85" t="s">
        <v>773</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2</v>
      </c>
      <c r="BD230" s="48">
        <v>1</v>
      </c>
      <c r="BE230" s="49">
        <v>4.3478260869565215</v>
      </c>
      <c r="BF230" s="48">
        <v>1</v>
      </c>
      <c r="BG230" s="49">
        <v>4.3478260869565215</v>
      </c>
      <c r="BH230" s="48">
        <v>0</v>
      </c>
      <c r="BI230" s="49">
        <v>0</v>
      </c>
      <c r="BJ230" s="48">
        <v>21</v>
      </c>
      <c r="BK230" s="49">
        <v>91.30434782608695</v>
      </c>
      <c r="BL230" s="48">
        <v>23</v>
      </c>
    </row>
    <row r="231" spans="1:64" ht="15">
      <c r="A231" s="64" t="s">
        <v>288</v>
      </c>
      <c r="B231" s="64" t="s">
        <v>222</v>
      </c>
      <c r="C231" s="65" t="s">
        <v>2334</v>
      </c>
      <c r="D231" s="66">
        <v>3</v>
      </c>
      <c r="E231" s="67" t="s">
        <v>132</v>
      </c>
      <c r="F231" s="68">
        <v>35</v>
      </c>
      <c r="G231" s="65"/>
      <c r="H231" s="69"/>
      <c r="I231" s="70"/>
      <c r="J231" s="70"/>
      <c r="K231" s="34" t="s">
        <v>65</v>
      </c>
      <c r="L231" s="77">
        <v>231</v>
      </c>
      <c r="M231" s="77"/>
      <c r="N231" s="72"/>
      <c r="O231" s="79" t="s">
        <v>348</v>
      </c>
      <c r="P231" s="81">
        <v>43510.62180555556</v>
      </c>
      <c r="Q231" s="79" t="s">
        <v>369</v>
      </c>
      <c r="R231" s="79"/>
      <c r="S231" s="79"/>
      <c r="T231" s="79"/>
      <c r="U231" s="79"/>
      <c r="V231" s="83" t="s">
        <v>535</v>
      </c>
      <c r="W231" s="81">
        <v>43510.62180555556</v>
      </c>
      <c r="X231" s="83" t="s">
        <v>644</v>
      </c>
      <c r="Y231" s="79"/>
      <c r="Z231" s="79"/>
      <c r="AA231" s="85" t="s">
        <v>756</v>
      </c>
      <c r="AB231" s="79"/>
      <c r="AC231" s="79" t="b">
        <v>0</v>
      </c>
      <c r="AD231" s="79">
        <v>0</v>
      </c>
      <c r="AE231" s="85" t="s">
        <v>780</v>
      </c>
      <c r="AF231" s="79" t="b">
        <v>0</v>
      </c>
      <c r="AG231" s="79" t="s">
        <v>787</v>
      </c>
      <c r="AH231" s="79"/>
      <c r="AI231" s="85" t="s">
        <v>780</v>
      </c>
      <c r="AJ231" s="79" t="b">
        <v>0</v>
      </c>
      <c r="AK231" s="79">
        <v>17</v>
      </c>
      <c r="AL231" s="85" t="s">
        <v>711</v>
      </c>
      <c r="AM231" s="79" t="s">
        <v>789</v>
      </c>
      <c r="AN231" s="79" t="b">
        <v>0</v>
      </c>
      <c r="AO231" s="85" t="s">
        <v>711</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2</v>
      </c>
      <c r="BC231" s="78" t="str">
        <f>REPLACE(INDEX(GroupVertices[Group],MATCH(Edges[[#This Row],[Vertex 2]],GroupVertices[Vertex],0)),1,1,"")</f>
        <v>1</v>
      </c>
      <c r="BD231" s="48"/>
      <c r="BE231" s="49"/>
      <c r="BF231" s="48"/>
      <c r="BG231" s="49"/>
      <c r="BH231" s="48"/>
      <c r="BI231" s="49"/>
      <c r="BJ231" s="48"/>
      <c r="BK231" s="49"/>
      <c r="BL231" s="48"/>
    </row>
    <row r="232" spans="1:64" ht="15">
      <c r="A232" s="64" t="s">
        <v>288</v>
      </c>
      <c r="B232" s="64" t="s">
        <v>252</v>
      </c>
      <c r="C232" s="65" t="s">
        <v>2334</v>
      </c>
      <c r="D232" s="66">
        <v>3</v>
      </c>
      <c r="E232" s="67" t="s">
        <v>132</v>
      </c>
      <c r="F232" s="68">
        <v>35</v>
      </c>
      <c r="G232" s="65"/>
      <c r="H232" s="69"/>
      <c r="I232" s="70"/>
      <c r="J232" s="70"/>
      <c r="K232" s="34" t="s">
        <v>65</v>
      </c>
      <c r="L232" s="77">
        <v>232</v>
      </c>
      <c r="M232" s="77"/>
      <c r="N232" s="72"/>
      <c r="O232" s="79" t="s">
        <v>348</v>
      </c>
      <c r="P232" s="81">
        <v>43510.62180555556</v>
      </c>
      <c r="Q232" s="79" t="s">
        <v>369</v>
      </c>
      <c r="R232" s="79"/>
      <c r="S232" s="79"/>
      <c r="T232" s="79"/>
      <c r="U232" s="79"/>
      <c r="V232" s="83" t="s">
        <v>535</v>
      </c>
      <c r="W232" s="81">
        <v>43510.62180555556</v>
      </c>
      <c r="X232" s="83" t="s">
        <v>644</v>
      </c>
      <c r="Y232" s="79"/>
      <c r="Z232" s="79"/>
      <c r="AA232" s="85" t="s">
        <v>756</v>
      </c>
      <c r="AB232" s="79"/>
      <c r="AC232" s="79" t="b">
        <v>0</v>
      </c>
      <c r="AD232" s="79">
        <v>0</v>
      </c>
      <c r="AE232" s="85" t="s">
        <v>780</v>
      </c>
      <c r="AF232" s="79" t="b">
        <v>0</v>
      </c>
      <c r="AG232" s="79" t="s">
        <v>787</v>
      </c>
      <c r="AH232" s="79"/>
      <c r="AI232" s="85" t="s">
        <v>780</v>
      </c>
      <c r="AJ232" s="79" t="b">
        <v>0</v>
      </c>
      <c r="AK232" s="79">
        <v>17</v>
      </c>
      <c r="AL232" s="85" t="s">
        <v>711</v>
      </c>
      <c r="AM232" s="79" t="s">
        <v>789</v>
      </c>
      <c r="AN232" s="79" t="b">
        <v>0</v>
      </c>
      <c r="AO232" s="85" t="s">
        <v>711</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1</v>
      </c>
      <c r="BD232" s="48">
        <v>2</v>
      </c>
      <c r="BE232" s="49">
        <v>9.523809523809524</v>
      </c>
      <c r="BF232" s="48">
        <v>0</v>
      </c>
      <c r="BG232" s="49">
        <v>0</v>
      </c>
      <c r="BH232" s="48">
        <v>0</v>
      </c>
      <c r="BI232" s="49">
        <v>0</v>
      </c>
      <c r="BJ232" s="48">
        <v>19</v>
      </c>
      <c r="BK232" s="49">
        <v>90.47619047619048</v>
      </c>
      <c r="BL232" s="48">
        <v>21</v>
      </c>
    </row>
    <row r="233" spans="1:64" ht="15">
      <c r="A233" s="64" t="s">
        <v>288</v>
      </c>
      <c r="B233" s="64" t="s">
        <v>302</v>
      </c>
      <c r="C233" s="65" t="s">
        <v>2334</v>
      </c>
      <c r="D233" s="66">
        <v>3</v>
      </c>
      <c r="E233" s="67" t="s">
        <v>132</v>
      </c>
      <c r="F233" s="68">
        <v>35</v>
      </c>
      <c r="G233" s="65"/>
      <c r="H233" s="69"/>
      <c r="I233" s="70"/>
      <c r="J233" s="70"/>
      <c r="K233" s="34" t="s">
        <v>65</v>
      </c>
      <c r="L233" s="77">
        <v>233</v>
      </c>
      <c r="M233" s="77"/>
      <c r="N233" s="72"/>
      <c r="O233" s="79" t="s">
        <v>348</v>
      </c>
      <c r="P233" s="81">
        <v>43511.624930555554</v>
      </c>
      <c r="Q233" s="79" t="s">
        <v>393</v>
      </c>
      <c r="R233" s="79"/>
      <c r="S233" s="79"/>
      <c r="T233" s="79"/>
      <c r="U233" s="79"/>
      <c r="V233" s="83" t="s">
        <v>535</v>
      </c>
      <c r="W233" s="81">
        <v>43511.624930555554</v>
      </c>
      <c r="X233" s="83" t="s">
        <v>645</v>
      </c>
      <c r="Y233" s="79"/>
      <c r="Z233" s="79"/>
      <c r="AA233" s="85" t="s">
        <v>757</v>
      </c>
      <c r="AB233" s="79"/>
      <c r="AC233" s="79" t="b">
        <v>0</v>
      </c>
      <c r="AD233" s="79">
        <v>0</v>
      </c>
      <c r="AE233" s="85" t="s">
        <v>780</v>
      </c>
      <c r="AF233" s="79" t="b">
        <v>0</v>
      </c>
      <c r="AG233" s="79" t="s">
        <v>787</v>
      </c>
      <c r="AH233" s="79"/>
      <c r="AI233" s="85" t="s">
        <v>780</v>
      </c>
      <c r="AJ233" s="79" t="b">
        <v>0</v>
      </c>
      <c r="AK233" s="79">
        <v>19</v>
      </c>
      <c r="AL233" s="85" t="s">
        <v>773</v>
      </c>
      <c r="AM233" s="79" t="s">
        <v>789</v>
      </c>
      <c r="AN233" s="79" t="b">
        <v>0</v>
      </c>
      <c r="AO233" s="85" t="s">
        <v>773</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2</v>
      </c>
      <c r="BD233" s="48">
        <v>1</v>
      </c>
      <c r="BE233" s="49">
        <v>4.3478260869565215</v>
      </c>
      <c r="BF233" s="48">
        <v>1</v>
      </c>
      <c r="BG233" s="49">
        <v>4.3478260869565215</v>
      </c>
      <c r="BH233" s="48">
        <v>0</v>
      </c>
      <c r="BI233" s="49">
        <v>0</v>
      </c>
      <c r="BJ233" s="48">
        <v>21</v>
      </c>
      <c r="BK233" s="49">
        <v>91.30434782608695</v>
      </c>
      <c r="BL233" s="48">
        <v>23</v>
      </c>
    </row>
    <row r="234" spans="1:64" ht="15">
      <c r="A234" s="64" t="s">
        <v>289</v>
      </c>
      <c r="B234" s="64" t="s">
        <v>302</v>
      </c>
      <c r="C234" s="65" t="s">
        <v>2334</v>
      </c>
      <c r="D234" s="66">
        <v>3</v>
      </c>
      <c r="E234" s="67" t="s">
        <v>132</v>
      </c>
      <c r="F234" s="68">
        <v>35</v>
      </c>
      <c r="G234" s="65"/>
      <c r="H234" s="69"/>
      <c r="I234" s="70"/>
      <c r="J234" s="70"/>
      <c r="K234" s="34" t="s">
        <v>65</v>
      </c>
      <c r="L234" s="77">
        <v>234</v>
      </c>
      <c r="M234" s="77"/>
      <c r="N234" s="72"/>
      <c r="O234" s="79" t="s">
        <v>348</v>
      </c>
      <c r="P234" s="81">
        <v>43511.63421296296</v>
      </c>
      <c r="Q234" s="79" t="s">
        <v>393</v>
      </c>
      <c r="R234" s="79"/>
      <c r="S234" s="79"/>
      <c r="T234" s="79"/>
      <c r="U234" s="79"/>
      <c r="V234" s="83" t="s">
        <v>536</v>
      </c>
      <c r="W234" s="81">
        <v>43511.63421296296</v>
      </c>
      <c r="X234" s="83" t="s">
        <v>646</v>
      </c>
      <c r="Y234" s="79"/>
      <c r="Z234" s="79"/>
      <c r="AA234" s="85" t="s">
        <v>758</v>
      </c>
      <c r="AB234" s="79"/>
      <c r="AC234" s="79" t="b">
        <v>0</v>
      </c>
      <c r="AD234" s="79">
        <v>0</v>
      </c>
      <c r="AE234" s="85" t="s">
        <v>780</v>
      </c>
      <c r="AF234" s="79" t="b">
        <v>0</v>
      </c>
      <c r="AG234" s="79" t="s">
        <v>787</v>
      </c>
      <c r="AH234" s="79"/>
      <c r="AI234" s="85" t="s">
        <v>780</v>
      </c>
      <c r="AJ234" s="79" t="b">
        <v>0</v>
      </c>
      <c r="AK234" s="79">
        <v>19</v>
      </c>
      <c r="AL234" s="85" t="s">
        <v>773</v>
      </c>
      <c r="AM234" s="79" t="s">
        <v>789</v>
      </c>
      <c r="AN234" s="79" t="b">
        <v>0</v>
      </c>
      <c r="AO234" s="85" t="s">
        <v>773</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2</v>
      </c>
      <c r="BD234" s="48">
        <v>1</v>
      </c>
      <c r="BE234" s="49">
        <v>4.3478260869565215</v>
      </c>
      <c r="BF234" s="48">
        <v>1</v>
      </c>
      <c r="BG234" s="49">
        <v>4.3478260869565215</v>
      </c>
      <c r="BH234" s="48">
        <v>0</v>
      </c>
      <c r="BI234" s="49">
        <v>0</v>
      </c>
      <c r="BJ234" s="48">
        <v>21</v>
      </c>
      <c r="BK234" s="49">
        <v>91.30434782608695</v>
      </c>
      <c r="BL234" s="48">
        <v>23</v>
      </c>
    </row>
    <row r="235" spans="1:64" ht="15">
      <c r="A235" s="64" t="s">
        <v>290</v>
      </c>
      <c r="B235" s="64" t="s">
        <v>302</v>
      </c>
      <c r="C235" s="65" t="s">
        <v>2334</v>
      </c>
      <c r="D235" s="66">
        <v>3</v>
      </c>
      <c r="E235" s="67" t="s">
        <v>132</v>
      </c>
      <c r="F235" s="68">
        <v>35</v>
      </c>
      <c r="G235" s="65"/>
      <c r="H235" s="69"/>
      <c r="I235" s="70"/>
      <c r="J235" s="70"/>
      <c r="K235" s="34" t="s">
        <v>65</v>
      </c>
      <c r="L235" s="77">
        <v>235</v>
      </c>
      <c r="M235" s="77"/>
      <c r="N235" s="72"/>
      <c r="O235" s="79" t="s">
        <v>348</v>
      </c>
      <c r="P235" s="81">
        <v>43511.68802083333</v>
      </c>
      <c r="Q235" s="79" t="s">
        <v>393</v>
      </c>
      <c r="R235" s="79"/>
      <c r="S235" s="79"/>
      <c r="T235" s="79"/>
      <c r="U235" s="79"/>
      <c r="V235" s="83" t="s">
        <v>537</v>
      </c>
      <c r="W235" s="81">
        <v>43511.68802083333</v>
      </c>
      <c r="X235" s="83" t="s">
        <v>647</v>
      </c>
      <c r="Y235" s="79"/>
      <c r="Z235" s="79"/>
      <c r="AA235" s="85" t="s">
        <v>759</v>
      </c>
      <c r="AB235" s="79"/>
      <c r="AC235" s="79" t="b">
        <v>0</v>
      </c>
      <c r="AD235" s="79">
        <v>0</v>
      </c>
      <c r="AE235" s="85" t="s">
        <v>780</v>
      </c>
      <c r="AF235" s="79" t="b">
        <v>0</v>
      </c>
      <c r="AG235" s="79" t="s">
        <v>787</v>
      </c>
      <c r="AH235" s="79"/>
      <c r="AI235" s="85" t="s">
        <v>780</v>
      </c>
      <c r="AJ235" s="79" t="b">
        <v>0</v>
      </c>
      <c r="AK235" s="79">
        <v>19</v>
      </c>
      <c r="AL235" s="85" t="s">
        <v>773</v>
      </c>
      <c r="AM235" s="79" t="s">
        <v>790</v>
      </c>
      <c r="AN235" s="79" t="b">
        <v>0</v>
      </c>
      <c r="AO235" s="85" t="s">
        <v>773</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2</v>
      </c>
      <c r="BD235" s="48">
        <v>1</v>
      </c>
      <c r="BE235" s="49">
        <v>4.3478260869565215</v>
      </c>
      <c r="BF235" s="48">
        <v>1</v>
      </c>
      <c r="BG235" s="49">
        <v>4.3478260869565215</v>
      </c>
      <c r="BH235" s="48">
        <v>0</v>
      </c>
      <c r="BI235" s="49">
        <v>0</v>
      </c>
      <c r="BJ235" s="48">
        <v>21</v>
      </c>
      <c r="BK235" s="49">
        <v>91.30434782608695</v>
      </c>
      <c r="BL235" s="48">
        <v>23</v>
      </c>
    </row>
    <row r="236" spans="1:64" ht="15">
      <c r="A236" s="64" t="s">
        <v>291</v>
      </c>
      <c r="B236" s="64" t="s">
        <v>302</v>
      </c>
      <c r="C236" s="65" t="s">
        <v>2334</v>
      </c>
      <c r="D236" s="66">
        <v>3</v>
      </c>
      <c r="E236" s="67" t="s">
        <v>132</v>
      </c>
      <c r="F236" s="68">
        <v>35</v>
      </c>
      <c r="G236" s="65"/>
      <c r="H236" s="69"/>
      <c r="I236" s="70"/>
      <c r="J236" s="70"/>
      <c r="K236" s="34" t="s">
        <v>65</v>
      </c>
      <c r="L236" s="77">
        <v>236</v>
      </c>
      <c r="M236" s="77"/>
      <c r="N236" s="72"/>
      <c r="O236" s="79" t="s">
        <v>348</v>
      </c>
      <c r="P236" s="81">
        <v>43511.68848379629</v>
      </c>
      <c r="Q236" s="79" t="s">
        <v>393</v>
      </c>
      <c r="R236" s="79"/>
      <c r="S236" s="79"/>
      <c r="T236" s="79"/>
      <c r="U236" s="79"/>
      <c r="V236" s="83" t="s">
        <v>538</v>
      </c>
      <c r="W236" s="81">
        <v>43511.68848379629</v>
      </c>
      <c r="X236" s="83" t="s">
        <v>648</v>
      </c>
      <c r="Y236" s="79"/>
      <c r="Z236" s="79"/>
      <c r="AA236" s="85" t="s">
        <v>760</v>
      </c>
      <c r="AB236" s="79"/>
      <c r="AC236" s="79" t="b">
        <v>0</v>
      </c>
      <c r="AD236" s="79">
        <v>0</v>
      </c>
      <c r="AE236" s="85" t="s">
        <v>780</v>
      </c>
      <c r="AF236" s="79" t="b">
        <v>0</v>
      </c>
      <c r="AG236" s="79" t="s">
        <v>787</v>
      </c>
      <c r="AH236" s="79"/>
      <c r="AI236" s="85" t="s">
        <v>780</v>
      </c>
      <c r="AJ236" s="79" t="b">
        <v>0</v>
      </c>
      <c r="AK236" s="79">
        <v>19</v>
      </c>
      <c r="AL236" s="85" t="s">
        <v>773</v>
      </c>
      <c r="AM236" s="79" t="s">
        <v>792</v>
      </c>
      <c r="AN236" s="79" t="b">
        <v>0</v>
      </c>
      <c r="AO236" s="85" t="s">
        <v>773</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2</v>
      </c>
      <c r="BD236" s="48">
        <v>1</v>
      </c>
      <c r="BE236" s="49">
        <v>4.3478260869565215</v>
      </c>
      <c r="BF236" s="48">
        <v>1</v>
      </c>
      <c r="BG236" s="49">
        <v>4.3478260869565215</v>
      </c>
      <c r="BH236" s="48">
        <v>0</v>
      </c>
      <c r="BI236" s="49">
        <v>0</v>
      </c>
      <c r="BJ236" s="48">
        <v>21</v>
      </c>
      <c r="BK236" s="49">
        <v>91.30434782608695</v>
      </c>
      <c r="BL236" s="48">
        <v>23</v>
      </c>
    </row>
    <row r="237" spans="1:64" ht="15">
      <c r="A237" s="64" t="s">
        <v>292</v>
      </c>
      <c r="B237" s="64" t="s">
        <v>302</v>
      </c>
      <c r="C237" s="65" t="s">
        <v>2334</v>
      </c>
      <c r="D237" s="66">
        <v>3</v>
      </c>
      <c r="E237" s="67" t="s">
        <v>132</v>
      </c>
      <c r="F237" s="68">
        <v>35</v>
      </c>
      <c r="G237" s="65"/>
      <c r="H237" s="69"/>
      <c r="I237" s="70"/>
      <c r="J237" s="70"/>
      <c r="K237" s="34" t="s">
        <v>65</v>
      </c>
      <c r="L237" s="77">
        <v>237</v>
      </c>
      <c r="M237" s="77"/>
      <c r="N237" s="72"/>
      <c r="O237" s="79" t="s">
        <v>348</v>
      </c>
      <c r="P237" s="81">
        <v>43511.68848379629</v>
      </c>
      <c r="Q237" s="79" t="s">
        <v>393</v>
      </c>
      <c r="R237" s="79"/>
      <c r="S237" s="79"/>
      <c r="T237" s="79"/>
      <c r="U237" s="79"/>
      <c r="V237" s="83" t="s">
        <v>539</v>
      </c>
      <c r="W237" s="81">
        <v>43511.68848379629</v>
      </c>
      <c r="X237" s="83" t="s">
        <v>649</v>
      </c>
      <c r="Y237" s="79"/>
      <c r="Z237" s="79"/>
      <c r="AA237" s="85" t="s">
        <v>761</v>
      </c>
      <c r="AB237" s="79"/>
      <c r="AC237" s="79" t="b">
        <v>0</v>
      </c>
      <c r="AD237" s="79">
        <v>0</v>
      </c>
      <c r="AE237" s="85" t="s">
        <v>780</v>
      </c>
      <c r="AF237" s="79" t="b">
        <v>0</v>
      </c>
      <c r="AG237" s="79" t="s">
        <v>787</v>
      </c>
      <c r="AH237" s="79"/>
      <c r="AI237" s="85" t="s">
        <v>780</v>
      </c>
      <c r="AJ237" s="79" t="b">
        <v>0</v>
      </c>
      <c r="AK237" s="79">
        <v>19</v>
      </c>
      <c r="AL237" s="85" t="s">
        <v>773</v>
      </c>
      <c r="AM237" s="79" t="s">
        <v>790</v>
      </c>
      <c r="AN237" s="79" t="b">
        <v>0</v>
      </c>
      <c r="AO237" s="85" t="s">
        <v>773</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2</v>
      </c>
      <c r="BD237" s="48">
        <v>1</v>
      </c>
      <c r="BE237" s="49">
        <v>4.3478260869565215</v>
      </c>
      <c r="BF237" s="48">
        <v>1</v>
      </c>
      <c r="BG237" s="49">
        <v>4.3478260869565215</v>
      </c>
      <c r="BH237" s="48">
        <v>0</v>
      </c>
      <c r="BI237" s="49">
        <v>0</v>
      </c>
      <c r="BJ237" s="48">
        <v>21</v>
      </c>
      <c r="BK237" s="49">
        <v>91.30434782608695</v>
      </c>
      <c r="BL237" s="48">
        <v>23</v>
      </c>
    </row>
    <row r="238" spans="1:64" ht="15">
      <c r="A238" s="64" t="s">
        <v>293</v>
      </c>
      <c r="B238" s="64" t="s">
        <v>302</v>
      </c>
      <c r="C238" s="65" t="s">
        <v>2334</v>
      </c>
      <c r="D238" s="66">
        <v>3</v>
      </c>
      <c r="E238" s="67" t="s">
        <v>132</v>
      </c>
      <c r="F238" s="68">
        <v>35</v>
      </c>
      <c r="G238" s="65"/>
      <c r="H238" s="69"/>
      <c r="I238" s="70"/>
      <c r="J238" s="70"/>
      <c r="K238" s="34" t="s">
        <v>65</v>
      </c>
      <c r="L238" s="77">
        <v>238</v>
      </c>
      <c r="M238" s="77"/>
      <c r="N238" s="72"/>
      <c r="O238" s="79" t="s">
        <v>348</v>
      </c>
      <c r="P238" s="81">
        <v>43511.68895833333</v>
      </c>
      <c r="Q238" s="79" t="s">
        <v>393</v>
      </c>
      <c r="R238" s="79"/>
      <c r="S238" s="79"/>
      <c r="T238" s="79"/>
      <c r="U238" s="79"/>
      <c r="V238" s="83" t="s">
        <v>540</v>
      </c>
      <c r="W238" s="81">
        <v>43511.68895833333</v>
      </c>
      <c r="X238" s="83" t="s">
        <v>650</v>
      </c>
      <c r="Y238" s="79"/>
      <c r="Z238" s="79"/>
      <c r="AA238" s="85" t="s">
        <v>762</v>
      </c>
      <c r="AB238" s="79"/>
      <c r="AC238" s="79" t="b">
        <v>0</v>
      </c>
      <c r="AD238" s="79">
        <v>0</v>
      </c>
      <c r="AE238" s="85" t="s">
        <v>780</v>
      </c>
      <c r="AF238" s="79" t="b">
        <v>0</v>
      </c>
      <c r="AG238" s="79" t="s">
        <v>787</v>
      </c>
      <c r="AH238" s="79"/>
      <c r="AI238" s="85" t="s">
        <v>780</v>
      </c>
      <c r="AJ238" s="79" t="b">
        <v>0</v>
      </c>
      <c r="AK238" s="79">
        <v>19</v>
      </c>
      <c r="AL238" s="85" t="s">
        <v>773</v>
      </c>
      <c r="AM238" s="79" t="s">
        <v>790</v>
      </c>
      <c r="AN238" s="79" t="b">
        <v>0</v>
      </c>
      <c r="AO238" s="85" t="s">
        <v>773</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v>1</v>
      </c>
      <c r="BE238" s="49">
        <v>4.3478260869565215</v>
      </c>
      <c r="BF238" s="48">
        <v>1</v>
      </c>
      <c r="BG238" s="49">
        <v>4.3478260869565215</v>
      </c>
      <c r="BH238" s="48">
        <v>0</v>
      </c>
      <c r="BI238" s="49">
        <v>0</v>
      </c>
      <c r="BJ238" s="48">
        <v>21</v>
      </c>
      <c r="BK238" s="49">
        <v>91.30434782608695</v>
      </c>
      <c r="BL238" s="48">
        <v>23</v>
      </c>
    </row>
    <row r="239" spans="1:64" ht="15">
      <c r="A239" s="64" t="s">
        <v>294</v>
      </c>
      <c r="B239" s="64" t="s">
        <v>302</v>
      </c>
      <c r="C239" s="65" t="s">
        <v>2334</v>
      </c>
      <c r="D239" s="66">
        <v>3</v>
      </c>
      <c r="E239" s="67" t="s">
        <v>132</v>
      </c>
      <c r="F239" s="68">
        <v>35</v>
      </c>
      <c r="G239" s="65"/>
      <c r="H239" s="69"/>
      <c r="I239" s="70"/>
      <c r="J239" s="70"/>
      <c r="K239" s="34" t="s">
        <v>65</v>
      </c>
      <c r="L239" s="77">
        <v>239</v>
      </c>
      <c r="M239" s="77"/>
      <c r="N239" s="72"/>
      <c r="O239" s="79" t="s">
        <v>348</v>
      </c>
      <c r="P239" s="81">
        <v>43511.731041666666</v>
      </c>
      <c r="Q239" s="79" t="s">
        <v>393</v>
      </c>
      <c r="R239" s="79"/>
      <c r="S239" s="79"/>
      <c r="T239" s="79"/>
      <c r="U239" s="79"/>
      <c r="V239" s="83" t="s">
        <v>541</v>
      </c>
      <c r="W239" s="81">
        <v>43511.731041666666</v>
      </c>
      <c r="X239" s="83" t="s">
        <v>651</v>
      </c>
      <c r="Y239" s="79"/>
      <c r="Z239" s="79"/>
      <c r="AA239" s="85" t="s">
        <v>763</v>
      </c>
      <c r="AB239" s="79"/>
      <c r="AC239" s="79" t="b">
        <v>0</v>
      </c>
      <c r="AD239" s="79">
        <v>0</v>
      </c>
      <c r="AE239" s="85" t="s">
        <v>780</v>
      </c>
      <c r="AF239" s="79" t="b">
        <v>0</v>
      </c>
      <c r="AG239" s="79" t="s">
        <v>787</v>
      </c>
      <c r="AH239" s="79"/>
      <c r="AI239" s="85" t="s">
        <v>780</v>
      </c>
      <c r="AJ239" s="79" t="b">
        <v>0</v>
      </c>
      <c r="AK239" s="79">
        <v>19</v>
      </c>
      <c r="AL239" s="85" t="s">
        <v>773</v>
      </c>
      <c r="AM239" s="79" t="s">
        <v>789</v>
      </c>
      <c r="AN239" s="79" t="b">
        <v>0</v>
      </c>
      <c r="AO239" s="85" t="s">
        <v>773</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2</v>
      </c>
      <c r="BD239" s="48">
        <v>1</v>
      </c>
      <c r="BE239" s="49">
        <v>4.3478260869565215</v>
      </c>
      <c r="BF239" s="48">
        <v>1</v>
      </c>
      <c r="BG239" s="49">
        <v>4.3478260869565215</v>
      </c>
      <c r="BH239" s="48">
        <v>0</v>
      </c>
      <c r="BI239" s="49">
        <v>0</v>
      </c>
      <c r="BJ239" s="48">
        <v>21</v>
      </c>
      <c r="BK239" s="49">
        <v>91.30434782608695</v>
      </c>
      <c r="BL239" s="48">
        <v>23</v>
      </c>
    </row>
    <row r="240" spans="1:64" ht="15">
      <c r="A240" s="64" t="s">
        <v>295</v>
      </c>
      <c r="B240" s="64" t="s">
        <v>302</v>
      </c>
      <c r="C240" s="65" t="s">
        <v>2334</v>
      </c>
      <c r="D240" s="66">
        <v>3</v>
      </c>
      <c r="E240" s="67" t="s">
        <v>132</v>
      </c>
      <c r="F240" s="68">
        <v>35</v>
      </c>
      <c r="G240" s="65"/>
      <c r="H240" s="69"/>
      <c r="I240" s="70"/>
      <c r="J240" s="70"/>
      <c r="K240" s="34" t="s">
        <v>65</v>
      </c>
      <c r="L240" s="77">
        <v>240</v>
      </c>
      <c r="M240" s="77"/>
      <c r="N240" s="72"/>
      <c r="O240" s="79" t="s">
        <v>348</v>
      </c>
      <c r="P240" s="81">
        <v>43511.74806712963</v>
      </c>
      <c r="Q240" s="79" t="s">
        <v>393</v>
      </c>
      <c r="R240" s="79"/>
      <c r="S240" s="79"/>
      <c r="T240" s="79"/>
      <c r="U240" s="79"/>
      <c r="V240" s="83" t="s">
        <v>542</v>
      </c>
      <c r="W240" s="81">
        <v>43511.74806712963</v>
      </c>
      <c r="X240" s="83" t="s">
        <v>652</v>
      </c>
      <c r="Y240" s="79"/>
      <c r="Z240" s="79"/>
      <c r="AA240" s="85" t="s">
        <v>764</v>
      </c>
      <c r="AB240" s="79"/>
      <c r="AC240" s="79" t="b">
        <v>0</v>
      </c>
      <c r="AD240" s="79">
        <v>0</v>
      </c>
      <c r="AE240" s="85" t="s">
        <v>780</v>
      </c>
      <c r="AF240" s="79" t="b">
        <v>0</v>
      </c>
      <c r="AG240" s="79" t="s">
        <v>787</v>
      </c>
      <c r="AH240" s="79"/>
      <c r="AI240" s="85" t="s">
        <v>780</v>
      </c>
      <c r="AJ240" s="79" t="b">
        <v>0</v>
      </c>
      <c r="AK240" s="79">
        <v>19</v>
      </c>
      <c r="AL240" s="85" t="s">
        <v>773</v>
      </c>
      <c r="AM240" s="79" t="s">
        <v>789</v>
      </c>
      <c r="AN240" s="79" t="b">
        <v>0</v>
      </c>
      <c r="AO240" s="85" t="s">
        <v>773</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2</v>
      </c>
      <c r="BD240" s="48">
        <v>1</v>
      </c>
      <c r="BE240" s="49">
        <v>4.3478260869565215</v>
      </c>
      <c r="BF240" s="48">
        <v>1</v>
      </c>
      <c r="BG240" s="49">
        <v>4.3478260869565215</v>
      </c>
      <c r="BH240" s="48">
        <v>0</v>
      </c>
      <c r="BI240" s="49">
        <v>0</v>
      </c>
      <c r="BJ240" s="48">
        <v>21</v>
      </c>
      <c r="BK240" s="49">
        <v>91.30434782608695</v>
      </c>
      <c r="BL240" s="48">
        <v>23</v>
      </c>
    </row>
    <row r="241" spans="1:64" ht="15">
      <c r="A241" s="64" t="s">
        <v>296</v>
      </c>
      <c r="B241" s="64" t="s">
        <v>302</v>
      </c>
      <c r="C241" s="65" t="s">
        <v>2334</v>
      </c>
      <c r="D241" s="66">
        <v>3</v>
      </c>
      <c r="E241" s="67" t="s">
        <v>132</v>
      </c>
      <c r="F241" s="68">
        <v>35</v>
      </c>
      <c r="G241" s="65"/>
      <c r="H241" s="69"/>
      <c r="I241" s="70"/>
      <c r="J241" s="70"/>
      <c r="K241" s="34" t="s">
        <v>65</v>
      </c>
      <c r="L241" s="77">
        <v>241</v>
      </c>
      <c r="M241" s="77"/>
      <c r="N241" s="72"/>
      <c r="O241" s="79" t="s">
        <v>348</v>
      </c>
      <c r="P241" s="81">
        <v>43511.77694444444</v>
      </c>
      <c r="Q241" s="79" t="s">
        <v>393</v>
      </c>
      <c r="R241" s="79"/>
      <c r="S241" s="79"/>
      <c r="T241" s="79"/>
      <c r="U241" s="79"/>
      <c r="V241" s="83" t="s">
        <v>543</v>
      </c>
      <c r="W241" s="81">
        <v>43511.77694444444</v>
      </c>
      <c r="X241" s="83" t="s">
        <v>653</v>
      </c>
      <c r="Y241" s="79"/>
      <c r="Z241" s="79"/>
      <c r="AA241" s="85" t="s">
        <v>765</v>
      </c>
      <c r="AB241" s="79"/>
      <c r="AC241" s="79" t="b">
        <v>0</v>
      </c>
      <c r="AD241" s="79">
        <v>0</v>
      </c>
      <c r="AE241" s="85" t="s">
        <v>780</v>
      </c>
      <c r="AF241" s="79" t="b">
        <v>0</v>
      </c>
      <c r="AG241" s="79" t="s">
        <v>787</v>
      </c>
      <c r="AH241" s="79"/>
      <c r="AI241" s="85" t="s">
        <v>780</v>
      </c>
      <c r="AJ241" s="79" t="b">
        <v>0</v>
      </c>
      <c r="AK241" s="79">
        <v>23</v>
      </c>
      <c r="AL241" s="85" t="s">
        <v>773</v>
      </c>
      <c r="AM241" s="79" t="s">
        <v>789</v>
      </c>
      <c r="AN241" s="79" t="b">
        <v>0</v>
      </c>
      <c r="AO241" s="85" t="s">
        <v>773</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2</v>
      </c>
      <c r="BD241" s="48">
        <v>1</v>
      </c>
      <c r="BE241" s="49">
        <v>4.3478260869565215</v>
      </c>
      <c r="BF241" s="48">
        <v>1</v>
      </c>
      <c r="BG241" s="49">
        <v>4.3478260869565215</v>
      </c>
      <c r="BH241" s="48">
        <v>0</v>
      </c>
      <c r="BI241" s="49">
        <v>0</v>
      </c>
      <c r="BJ241" s="48">
        <v>21</v>
      </c>
      <c r="BK241" s="49">
        <v>91.30434782608695</v>
      </c>
      <c r="BL241" s="48">
        <v>23</v>
      </c>
    </row>
    <row r="242" spans="1:64" ht="15">
      <c r="A242" s="64" t="s">
        <v>297</v>
      </c>
      <c r="B242" s="64" t="s">
        <v>302</v>
      </c>
      <c r="C242" s="65" t="s">
        <v>2334</v>
      </c>
      <c r="D242" s="66">
        <v>3</v>
      </c>
      <c r="E242" s="67" t="s">
        <v>132</v>
      </c>
      <c r="F242" s="68">
        <v>35</v>
      </c>
      <c r="G242" s="65"/>
      <c r="H242" s="69"/>
      <c r="I242" s="70"/>
      <c r="J242" s="70"/>
      <c r="K242" s="34" t="s">
        <v>65</v>
      </c>
      <c r="L242" s="77">
        <v>242</v>
      </c>
      <c r="M242" s="77"/>
      <c r="N242" s="72"/>
      <c r="O242" s="79" t="s">
        <v>348</v>
      </c>
      <c r="P242" s="81">
        <v>43511.78380787037</v>
      </c>
      <c r="Q242" s="79" t="s">
        <v>393</v>
      </c>
      <c r="R242" s="79"/>
      <c r="S242" s="79"/>
      <c r="T242" s="79"/>
      <c r="U242" s="79"/>
      <c r="V242" s="83" t="s">
        <v>544</v>
      </c>
      <c r="W242" s="81">
        <v>43511.78380787037</v>
      </c>
      <c r="X242" s="83" t="s">
        <v>654</v>
      </c>
      <c r="Y242" s="79"/>
      <c r="Z242" s="79"/>
      <c r="AA242" s="85" t="s">
        <v>766</v>
      </c>
      <c r="AB242" s="79"/>
      <c r="AC242" s="79" t="b">
        <v>0</v>
      </c>
      <c r="AD242" s="79">
        <v>0</v>
      </c>
      <c r="AE242" s="85" t="s">
        <v>780</v>
      </c>
      <c r="AF242" s="79" t="b">
        <v>0</v>
      </c>
      <c r="AG242" s="79" t="s">
        <v>787</v>
      </c>
      <c r="AH242" s="79"/>
      <c r="AI242" s="85" t="s">
        <v>780</v>
      </c>
      <c r="AJ242" s="79" t="b">
        <v>0</v>
      </c>
      <c r="AK242" s="79">
        <v>23</v>
      </c>
      <c r="AL242" s="85" t="s">
        <v>773</v>
      </c>
      <c r="AM242" s="79" t="s">
        <v>795</v>
      </c>
      <c r="AN242" s="79" t="b">
        <v>0</v>
      </c>
      <c r="AO242" s="85" t="s">
        <v>773</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2</v>
      </c>
      <c r="BD242" s="48">
        <v>1</v>
      </c>
      <c r="BE242" s="49">
        <v>4.3478260869565215</v>
      </c>
      <c r="BF242" s="48">
        <v>1</v>
      </c>
      <c r="BG242" s="49">
        <v>4.3478260869565215</v>
      </c>
      <c r="BH242" s="48">
        <v>0</v>
      </c>
      <c r="BI242" s="49">
        <v>0</v>
      </c>
      <c r="BJ242" s="48">
        <v>21</v>
      </c>
      <c r="BK242" s="49">
        <v>91.30434782608695</v>
      </c>
      <c r="BL242" s="48">
        <v>23</v>
      </c>
    </row>
    <row r="243" spans="1:64" ht="15">
      <c r="A243" s="64" t="s">
        <v>298</v>
      </c>
      <c r="B243" s="64" t="s">
        <v>299</v>
      </c>
      <c r="C243" s="65" t="s">
        <v>2334</v>
      </c>
      <c r="D243" s="66">
        <v>3</v>
      </c>
      <c r="E243" s="67" t="s">
        <v>132</v>
      </c>
      <c r="F243" s="68">
        <v>35</v>
      </c>
      <c r="G243" s="65"/>
      <c r="H243" s="69"/>
      <c r="I243" s="70"/>
      <c r="J243" s="70"/>
      <c r="K243" s="34" t="s">
        <v>66</v>
      </c>
      <c r="L243" s="77">
        <v>243</v>
      </c>
      <c r="M243" s="77"/>
      <c r="N243" s="72"/>
      <c r="O243" s="79" t="s">
        <v>348</v>
      </c>
      <c r="P243" s="81">
        <v>43510.51732638889</v>
      </c>
      <c r="Q243" s="79" t="s">
        <v>398</v>
      </c>
      <c r="R243" s="83" t="s">
        <v>430</v>
      </c>
      <c r="S243" s="79" t="s">
        <v>435</v>
      </c>
      <c r="T243" s="79"/>
      <c r="U243" s="79"/>
      <c r="V243" s="83" t="s">
        <v>545</v>
      </c>
      <c r="W243" s="81">
        <v>43510.51732638889</v>
      </c>
      <c r="X243" s="83" t="s">
        <v>655</v>
      </c>
      <c r="Y243" s="79"/>
      <c r="Z243" s="79"/>
      <c r="AA243" s="85" t="s">
        <v>767</v>
      </c>
      <c r="AB243" s="79"/>
      <c r="AC243" s="79" t="b">
        <v>0</v>
      </c>
      <c r="AD243" s="79">
        <v>0</v>
      </c>
      <c r="AE243" s="85" t="s">
        <v>780</v>
      </c>
      <c r="AF243" s="79" t="b">
        <v>0</v>
      </c>
      <c r="AG243" s="79" t="s">
        <v>787</v>
      </c>
      <c r="AH243" s="79"/>
      <c r="AI243" s="85" t="s">
        <v>780</v>
      </c>
      <c r="AJ243" s="79" t="b">
        <v>0</v>
      </c>
      <c r="AK243" s="79">
        <v>0</v>
      </c>
      <c r="AL243" s="85" t="s">
        <v>780</v>
      </c>
      <c r="AM243" s="79" t="s">
        <v>789</v>
      </c>
      <c r="AN243" s="79" t="b">
        <v>1</v>
      </c>
      <c r="AO243" s="85" t="s">
        <v>767</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7</v>
      </c>
      <c r="BC243" s="78" t="str">
        <f>REPLACE(INDEX(GroupVertices[Group],MATCH(Edges[[#This Row],[Vertex 2]],GroupVertices[Vertex],0)),1,1,"")</f>
        <v>7</v>
      </c>
      <c r="BD243" s="48">
        <v>0</v>
      </c>
      <c r="BE243" s="49">
        <v>0</v>
      </c>
      <c r="BF243" s="48">
        <v>2</v>
      </c>
      <c r="BG243" s="49">
        <v>11.764705882352942</v>
      </c>
      <c r="BH243" s="48">
        <v>0</v>
      </c>
      <c r="BI243" s="49">
        <v>0</v>
      </c>
      <c r="BJ243" s="48">
        <v>15</v>
      </c>
      <c r="BK243" s="49">
        <v>88.23529411764706</v>
      </c>
      <c r="BL243" s="48">
        <v>17</v>
      </c>
    </row>
    <row r="244" spans="1:64" ht="15">
      <c r="A244" s="64" t="s">
        <v>299</v>
      </c>
      <c r="B244" s="64" t="s">
        <v>298</v>
      </c>
      <c r="C244" s="65" t="s">
        <v>2334</v>
      </c>
      <c r="D244" s="66">
        <v>3</v>
      </c>
      <c r="E244" s="67" t="s">
        <v>132</v>
      </c>
      <c r="F244" s="68">
        <v>35</v>
      </c>
      <c r="G244" s="65"/>
      <c r="H244" s="69"/>
      <c r="I244" s="70"/>
      <c r="J244" s="70"/>
      <c r="K244" s="34" t="s">
        <v>66</v>
      </c>
      <c r="L244" s="77">
        <v>244</v>
      </c>
      <c r="M244" s="77"/>
      <c r="N244" s="72"/>
      <c r="O244" s="79" t="s">
        <v>348</v>
      </c>
      <c r="P244" s="81">
        <v>43510.54688657408</v>
      </c>
      <c r="Q244" s="79" t="s">
        <v>363</v>
      </c>
      <c r="R244" s="79"/>
      <c r="S244" s="79"/>
      <c r="T244" s="79"/>
      <c r="U244" s="79"/>
      <c r="V244" s="83" t="s">
        <v>546</v>
      </c>
      <c r="W244" s="81">
        <v>43510.54688657408</v>
      </c>
      <c r="X244" s="83" t="s">
        <v>656</v>
      </c>
      <c r="Y244" s="79"/>
      <c r="Z244" s="79"/>
      <c r="AA244" s="85" t="s">
        <v>768</v>
      </c>
      <c r="AB244" s="79"/>
      <c r="AC244" s="79" t="b">
        <v>0</v>
      </c>
      <c r="AD244" s="79">
        <v>0</v>
      </c>
      <c r="AE244" s="85" t="s">
        <v>780</v>
      </c>
      <c r="AF244" s="79" t="b">
        <v>0</v>
      </c>
      <c r="AG244" s="79" t="s">
        <v>787</v>
      </c>
      <c r="AH244" s="79"/>
      <c r="AI244" s="85" t="s">
        <v>780</v>
      </c>
      <c r="AJ244" s="79" t="b">
        <v>0</v>
      </c>
      <c r="AK244" s="79">
        <v>5</v>
      </c>
      <c r="AL244" s="85" t="s">
        <v>767</v>
      </c>
      <c r="AM244" s="79" t="s">
        <v>801</v>
      </c>
      <c r="AN244" s="79" t="b">
        <v>0</v>
      </c>
      <c r="AO244" s="85" t="s">
        <v>767</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7</v>
      </c>
      <c r="BC244" s="78" t="str">
        <f>REPLACE(INDEX(GroupVertices[Group],MATCH(Edges[[#This Row],[Vertex 2]],GroupVertices[Vertex],0)),1,1,"")</f>
        <v>7</v>
      </c>
      <c r="BD244" s="48">
        <v>1</v>
      </c>
      <c r="BE244" s="49">
        <v>4.761904761904762</v>
      </c>
      <c r="BF244" s="48">
        <v>2</v>
      </c>
      <c r="BG244" s="49">
        <v>9.523809523809524</v>
      </c>
      <c r="BH244" s="48">
        <v>0</v>
      </c>
      <c r="BI244" s="49">
        <v>0</v>
      </c>
      <c r="BJ244" s="48">
        <v>18</v>
      </c>
      <c r="BK244" s="49">
        <v>85.71428571428571</v>
      </c>
      <c r="BL244" s="48">
        <v>21</v>
      </c>
    </row>
    <row r="245" spans="1:64" ht="15">
      <c r="A245" s="64" t="s">
        <v>300</v>
      </c>
      <c r="B245" s="64" t="s">
        <v>299</v>
      </c>
      <c r="C245" s="65" t="s">
        <v>2334</v>
      </c>
      <c r="D245" s="66">
        <v>3</v>
      </c>
      <c r="E245" s="67" t="s">
        <v>132</v>
      </c>
      <c r="F245" s="68">
        <v>35</v>
      </c>
      <c r="G245" s="65"/>
      <c r="H245" s="69"/>
      <c r="I245" s="70"/>
      <c r="J245" s="70"/>
      <c r="K245" s="34" t="s">
        <v>65</v>
      </c>
      <c r="L245" s="77">
        <v>245</v>
      </c>
      <c r="M245" s="77"/>
      <c r="N245" s="72"/>
      <c r="O245" s="79" t="s">
        <v>348</v>
      </c>
      <c r="P245" s="81">
        <v>43512.06861111111</v>
      </c>
      <c r="Q245" s="79" t="s">
        <v>363</v>
      </c>
      <c r="R245" s="79"/>
      <c r="S245" s="79"/>
      <c r="T245" s="79"/>
      <c r="U245" s="79"/>
      <c r="V245" s="83" t="s">
        <v>547</v>
      </c>
      <c r="W245" s="81">
        <v>43512.06861111111</v>
      </c>
      <c r="X245" s="83" t="s">
        <v>657</v>
      </c>
      <c r="Y245" s="79"/>
      <c r="Z245" s="79"/>
      <c r="AA245" s="85" t="s">
        <v>769</v>
      </c>
      <c r="AB245" s="79"/>
      <c r="AC245" s="79" t="b">
        <v>0</v>
      </c>
      <c r="AD245" s="79">
        <v>0</v>
      </c>
      <c r="AE245" s="85" t="s">
        <v>780</v>
      </c>
      <c r="AF245" s="79" t="b">
        <v>0</v>
      </c>
      <c r="AG245" s="79" t="s">
        <v>787</v>
      </c>
      <c r="AH245" s="79"/>
      <c r="AI245" s="85" t="s">
        <v>780</v>
      </c>
      <c r="AJ245" s="79" t="b">
        <v>0</v>
      </c>
      <c r="AK245" s="79">
        <v>6</v>
      </c>
      <c r="AL245" s="85" t="s">
        <v>767</v>
      </c>
      <c r="AM245" s="79" t="s">
        <v>789</v>
      </c>
      <c r="AN245" s="79" t="b">
        <v>0</v>
      </c>
      <c r="AO245" s="85" t="s">
        <v>767</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7</v>
      </c>
      <c r="BC245" s="78" t="str">
        <f>REPLACE(INDEX(GroupVertices[Group],MATCH(Edges[[#This Row],[Vertex 2]],GroupVertices[Vertex],0)),1,1,"")</f>
        <v>7</v>
      </c>
      <c r="BD245" s="48"/>
      <c r="BE245" s="49"/>
      <c r="BF245" s="48"/>
      <c r="BG245" s="49"/>
      <c r="BH245" s="48"/>
      <c r="BI245" s="49"/>
      <c r="BJ245" s="48"/>
      <c r="BK245" s="49"/>
      <c r="BL245" s="48"/>
    </row>
    <row r="246" spans="1:64" ht="15">
      <c r="A246" s="64" t="s">
        <v>300</v>
      </c>
      <c r="B246" s="64" t="s">
        <v>298</v>
      </c>
      <c r="C246" s="65" t="s">
        <v>2334</v>
      </c>
      <c r="D246" s="66">
        <v>3</v>
      </c>
      <c r="E246" s="67" t="s">
        <v>132</v>
      </c>
      <c r="F246" s="68">
        <v>35</v>
      </c>
      <c r="G246" s="65"/>
      <c r="H246" s="69"/>
      <c r="I246" s="70"/>
      <c r="J246" s="70"/>
      <c r="K246" s="34" t="s">
        <v>65</v>
      </c>
      <c r="L246" s="77">
        <v>246</v>
      </c>
      <c r="M246" s="77"/>
      <c r="N246" s="72"/>
      <c r="O246" s="79" t="s">
        <v>348</v>
      </c>
      <c r="P246" s="81">
        <v>43512.06861111111</v>
      </c>
      <c r="Q246" s="79" t="s">
        <v>363</v>
      </c>
      <c r="R246" s="79"/>
      <c r="S246" s="79"/>
      <c r="T246" s="79"/>
      <c r="U246" s="79"/>
      <c r="V246" s="83" t="s">
        <v>547</v>
      </c>
      <c r="W246" s="81">
        <v>43512.06861111111</v>
      </c>
      <c r="X246" s="83" t="s">
        <v>657</v>
      </c>
      <c r="Y246" s="79"/>
      <c r="Z246" s="79"/>
      <c r="AA246" s="85" t="s">
        <v>769</v>
      </c>
      <c r="AB246" s="79"/>
      <c r="AC246" s="79" t="b">
        <v>0</v>
      </c>
      <c r="AD246" s="79">
        <v>0</v>
      </c>
      <c r="AE246" s="85" t="s">
        <v>780</v>
      </c>
      <c r="AF246" s="79" t="b">
        <v>0</v>
      </c>
      <c r="AG246" s="79" t="s">
        <v>787</v>
      </c>
      <c r="AH246" s="79"/>
      <c r="AI246" s="85" t="s">
        <v>780</v>
      </c>
      <c r="AJ246" s="79" t="b">
        <v>0</v>
      </c>
      <c r="AK246" s="79">
        <v>6</v>
      </c>
      <c r="AL246" s="85" t="s">
        <v>767</v>
      </c>
      <c r="AM246" s="79" t="s">
        <v>789</v>
      </c>
      <c r="AN246" s="79" t="b">
        <v>0</v>
      </c>
      <c r="AO246" s="85" t="s">
        <v>767</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7</v>
      </c>
      <c r="BC246" s="78" t="str">
        <f>REPLACE(INDEX(GroupVertices[Group],MATCH(Edges[[#This Row],[Vertex 2]],GroupVertices[Vertex],0)),1,1,"")</f>
        <v>7</v>
      </c>
      <c r="BD246" s="48">
        <v>1</v>
      </c>
      <c r="BE246" s="49">
        <v>4.761904761904762</v>
      </c>
      <c r="BF246" s="48">
        <v>2</v>
      </c>
      <c r="BG246" s="49">
        <v>9.523809523809524</v>
      </c>
      <c r="BH246" s="48">
        <v>0</v>
      </c>
      <c r="BI246" s="49">
        <v>0</v>
      </c>
      <c r="BJ246" s="48">
        <v>18</v>
      </c>
      <c r="BK246" s="49">
        <v>85.71428571428571</v>
      </c>
      <c r="BL246" s="48">
        <v>21</v>
      </c>
    </row>
    <row r="247" spans="1:64" ht="15">
      <c r="A247" s="64" t="s">
        <v>252</v>
      </c>
      <c r="B247" s="64" t="s">
        <v>222</v>
      </c>
      <c r="C247" s="65" t="s">
        <v>2335</v>
      </c>
      <c r="D247" s="66">
        <v>10</v>
      </c>
      <c r="E247" s="67" t="s">
        <v>136</v>
      </c>
      <c r="F247" s="68">
        <v>12</v>
      </c>
      <c r="G247" s="65"/>
      <c r="H247" s="69"/>
      <c r="I247" s="70"/>
      <c r="J247" s="70"/>
      <c r="K247" s="34" t="s">
        <v>65</v>
      </c>
      <c r="L247" s="77">
        <v>247</v>
      </c>
      <c r="M247" s="77"/>
      <c r="N247" s="72"/>
      <c r="O247" s="79" t="s">
        <v>348</v>
      </c>
      <c r="P247" s="81">
        <v>43510.62159722222</v>
      </c>
      <c r="Q247" s="79" t="s">
        <v>375</v>
      </c>
      <c r="R247" s="83" t="s">
        <v>414</v>
      </c>
      <c r="S247" s="79" t="s">
        <v>437</v>
      </c>
      <c r="T247" s="79"/>
      <c r="U247" s="83" t="s">
        <v>459</v>
      </c>
      <c r="V247" s="83" t="s">
        <v>459</v>
      </c>
      <c r="W247" s="81">
        <v>43510.62159722222</v>
      </c>
      <c r="X247" s="83" t="s">
        <v>599</v>
      </c>
      <c r="Y247" s="79"/>
      <c r="Z247" s="79"/>
      <c r="AA247" s="85" t="s">
        <v>711</v>
      </c>
      <c r="AB247" s="85" t="s">
        <v>778</v>
      </c>
      <c r="AC247" s="79" t="b">
        <v>0</v>
      </c>
      <c r="AD247" s="79">
        <v>25</v>
      </c>
      <c r="AE247" s="85" t="s">
        <v>785</v>
      </c>
      <c r="AF247" s="79" t="b">
        <v>0</v>
      </c>
      <c r="AG247" s="79" t="s">
        <v>787</v>
      </c>
      <c r="AH247" s="79"/>
      <c r="AI247" s="85" t="s">
        <v>780</v>
      </c>
      <c r="AJ247" s="79" t="b">
        <v>0</v>
      </c>
      <c r="AK247" s="79">
        <v>17</v>
      </c>
      <c r="AL247" s="85" t="s">
        <v>780</v>
      </c>
      <c r="AM247" s="79" t="s">
        <v>790</v>
      </c>
      <c r="AN247" s="79" t="b">
        <v>0</v>
      </c>
      <c r="AO247" s="85" t="s">
        <v>778</v>
      </c>
      <c r="AP247" s="79" t="s">
        <v>176</v>
      </c>
      <c r="AQ247" s="79">
        <v>0</v>
      </c>
      <c r="AR247" s="79">
        <v>0</v>
      </c>
      <c r="AS247" s="79"/>
      <c r="AT247" s="79"/>
      <c r="AU247" s="79"/>
      <c r="AV247" s="79"/>
      <c r="AW247" s="79"/>
      <c r="AX247" s="79"/>
      <c r="AY247" s="79"/>
      <c r="AZ247" s="79"/>
      <c r="BA247">
        <v>2</v>
      </c>
      <c r="BB247" s="78" t="str">
        <f>REPLACE(INDEX(GroupVertices[Group],MATCH(Edges[[#This Row],[Vertex 1]],GroupVertices[Vertex],0)),1,1,"")</f>
        <v>1</v>
      </c>
      <c r="BC247" s="78" t="str">
        <f>REPLACE(INDEX(GroupVertices[Group],MATCH(Edges[[#This Row],[Vertex 2]],GroupVertices[Vertex],0)),1,1,"")</f>
        <v>1</v>
      </c>
      <c r="BD247" s="48"/>
      <c r="BE247" s="49"/>
      <c r="BF247" s="48"/>
      <c r="BG247" s="49"/>
      <c r="BH247" s="48"/>
      <c r="BI247" s="49"/>
      <c r="BJ247" s="48"/>
      <c r="BK247" s="49"/>
      <c r="BL247" s="48"/>
    </row>
    <row r="248" spans="1:64" ht="15">
      <c r="A248" s="64" t="s">
        <v>252</v>
      </c>
      <c r="B248" s="64" t="s">
        <v>252</v>
      </c>
      <c r="C248" s="65" t="s">
        <v>2334</v>
      </c>
      <c r="D248" s="66">
        <v>3</v>
      </c>
      <c r="E248" s="67" t="s">
        <v>132</v>
      </c>
      <c r="F248" s="68">
        <v>35</v>
      </c>
      <c r="G248" s="65"/>
      <c r="H248" s="69"/>
      <c r="I248" s="70"/>
      <c r="J248" s="70"/>
      <c r="K248" s="34" t="s">
        <v>65</v>
      </c>
      <c r="L248" s="77">
        <v>248</v>
      </c>
      <c r="M248" s="77"/>
      <c r="N248" s="72"/>
      <c r="O248" s="79" t="s">
        <v>176</v>
      </c>
      <c r="P248" s="81">
        <v>43510.62903935185</v>
      </c>
      <c r="Q248" s="79" t="s">
        <v>399</v>
      </c>
      <c r="R248" s="83" t="s">
        <v>431</v>
      </c>
      <c r="S248" s="79" t="s">
        <v>435</v>
      </c>
      <c r="T248" s="79"/>
      <c r="U248" s="79"/>
      <c r="V248" s="83" t="s">
        <v>500</v>
      </c>
      <c r="W248" s="81">
        <v>43510.62903935185</v>
      </c>
      <c r="X248" s="83" t="s">
        <v>658</v>
      </c>
      <c r="Y248" s="79"/>
      <c r="Z248" s="79"/>
      <c r="AA248" s="85" t="s">
        <v>770</v>
      </c>
      <c r="AB248" s="79"/>
      <c r="AC248" s="79" t="b">
        <v>0</v>
      </c>
      <c r="AD248" s="79">
        <v>0</v>
      </c>
      <c r="AE248" s="85" t="s">
        <v>780</v>
      </c>
      <c r="AF248" s="79" t="b">
        <v>0</v>
      </c>
      <c r="AG248" s="79" t="s">
        <v>787</v>
      </c>
      <c r="AH248" s="79"/>
      <c r="AI248" s="85" t="s">
        <v>780</v>
      </c>
      <c r="AJ248" s="79" t="b">
        <v>0</v>
      </c>
      <c r="AK248" s="79">
        <v>0</v>
      </c>
      <c r="AL248" s="85" t="s">
        <v>780</v>
      </c>
      <c r="AM248" s="79" t="s">
        <v>790</v>
      </c>
      <c r="AN248" s="79" t="b">
        <v>1</v>
      </c>
      <c r="AO248" s="85" t="s">
        <v>770</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v>
      </c>
      <c r="BC248" s="78" t="str">
        <f>REPLACE(INDEX(GroupVertices[Group],MATCH(Edges[[#This Row],[Vertex 2]],GroupVertices[Vertex],0)),1,1,"")</f>
        <v>1</v>
      </c>
      <c r="BD248" s="48">
        <v>0</v>
      </c>
      <c r="BE248" s="49">
        <v>0</v>
      </c>
      <c r="BF248" s="48">
        <v>1</v>
      </c>
      <c r="BG248" s="49">
        <v>5</v>
      </c>
      <c r="BH248" s="48">
        <v>0</v>
      </c>
      <c r="BI248" s="49">
        <v>0</v>
      </c>
      <c r="BJ248" s="48">
        <v>19</v>
      </c>
      <c r="BK248" s="49">
        <v>95</v>
      </c>
      <c r="BL248" s="48">
        <v>20</v>
      </c>
    </row>
    <row r="249" spans="1:64" ht="15">
      <c r="A249" s="64" t="s">
        <v>252</v>
      </c>
      <c r="B249" s="64" t="s">
        <v>222</v>
      </c>
      <c r="C249" s="65" t="s">
        <v>2335</v>
      </c>
      <c r="D249" s="66">
        <v>10</v>
      </c>
      <c r="E249" s="67" t="s">
        <v>136</v>
      </c>
      <c r="F249" s="68">
        <v>12</v>
      </c>
      <c r="G249" s="65"/>
      <c r="H249" s="69"/>
      <c r="I249" s="70"/>
      <c r="J249" s="70"/>
      <c r="K249" s="34" t="s">
        <v>65</v>
      </c>
      <c r="L249" s="77">
        <v>249</v>
      </c>
      <c r="M249" s="77"/>
      <c r="N249" s="72"/>
      <c r="O249" s="79" t="s">
        <v>348</v>
      </c>
      <c r="P249" s="81">
        <v>43510.66695601852</v>
      </c>
      <c r="Q249" s="79" t="s">
        <v>369</v>
      </c>
      <c r="R249" s="79"/>
      <c r="S249" s="79"/>
      <c r="T249" s="79"/>
      <c r="U249" s="79"/>
      <c r="V249" s="83" t="s">
        <v>500</v>
      </c>
      <c r="W249" s="81">
        <v>43510.66695601852</v>
      </c>
      <c r="X249" s="83" t="s">
        <v>659</v>
      </c>
      <c r="Y249" s="79"/>
      <c r="Z249" s="79"/>
      <c r="AA249" s="85" t="s">
        <v>771</v>
      </c>
      <c r="AB249" s="79"/>
      <c r="AC249" s="79" t="b">
        <v>0</v>
      </c>
      <c r="AD249" s="79">
        <v>0</v>
      </c>
      <c r="AE249" s="85" t="s">
        <v>780</v>
      </c>
      <c r="AF249" s="79" t="b">
        <v>0</v>
      </c>
      <c r="AG249" s="79" t="s">
        <v>787</v>
      </c>
      <c r="AH249" s="79"/>
      <c r="AI249" s="85" t="s">
        <v>780</v>
      </c>
      <c r="AJ249" s="79" t="b">
        <v>0</v>
      </c>
      <c r="AK249" s="79">
        <v>17</v>
      </c>
      <c r="AL249" s="85" t="s">
        <v>711</v>
      </c>
      <c r="AM249" s="79" t="s">
        <v>789</v>
      </c>
      <c r="AN249" s="79" t="b">
        <v>0</v>
      </c>
      <c r="AO249" s="85" t="s">
        <v>711</v>
      </c>
      <c r="AP249" s="79" t="s">
        <v>176</v>
      </c>
      <c r="AQ249" s="79">
        <v>0</v>
      </c>
      <c r="AR249" s="79">
        <v>0</v>
      </c>
      <c r="AS249" s="79"/>
      <c r="AT249" s="79"/>
      <c r="AU249" s="79"/>
      <c r="AV249" s="79"/>
      <c r="AW249" s="79"/>
      <c r="AX249" s="79"/>
      <c r="AY249" s="79"/>
      <c r="AZ249" s="79"/>
      <c r="BA249">
        <v>2</v>
      </c>
      <c r="BB249" s="78" t="str">
        <f>REPLACE(INDEX(GroupVertices[Group],MATCH(Edges[[#This Row],[Vertex 1]],GroupVertices[Vertex],0)),1,1,"")</f>
        <v>1</v>
      </c>
      <c r="BC249" s="78" t="str">
        <f>REPLACE(INDEX(GroupVertices[Group],MATCH(Edges[[#This Row],[Vertex 2]],GroupVertices[Vertex],0)),1,1,"")</f>
        <v>1</v>
      </c>
      <c r="BD249" s="48">
        <v>2</v>
      </c>
      <c r="BE249" s="49">
        <v>9.523809523809524</v>
      </c>
      <c r="BF249" s="48">
        <v>0</v>
      </c>
      <c r="BG249" s="49">
        <v>0</v>
      </c>
      <c r="BH249" s="48">
        <v>0</v>
      </c>
      <c r="BI249" s="49">
        <v>0</v>
      </c>
      <c r="BJ249" s="48">
        <v>19</v>
      </c>
      <c r="BK249" s="49">
        <v>90.47619047619048</v>
      </c>
      <c r="BL249" s="48">
        <v>21</v>
      </c>
    </row>
    <row r="250" spans="1:64" ht="15">
      <c r="A250" s="64" t="s">
        <v>301</v>
      </c>
      <c r="B250" s="64" t="s">
        <v>252</v>
      </c>
      <c r="C250" s="65" t="s">
        <v>2334</v>
      </c>
      <c r="D250" s="66">
        <v>3</v>
      </c>
      <c r="E250" s="67" t="s">
        <v>132</v>
      </c>
      <c r="F250" s="68">
        <v>35</v>
      </c>
      <c r="G250" s="65"/>
      <c r="H250" s="69"/>
      <c r="I250" s="70"/>
      <c r="J250" s="70"/>
      <c r="K250" s="34" t="s">
        <v>65</v>
      </c>
      <c r="L250" s="77">
        <v>250</v>
      </c>
      <c r="M250" s="77"/>
      <c r="N250" s="72"/>
      <c r="O250" s="79" t="s">
        <v>348</v>
      </c>
      <c r="P250" s="81">
        <v>43512.17123842592</v>
      </c>
      <c r="Q250" s="79" t="s">
        <v>369</v>
      </c>
      <c r="R250" s="79"/>
      <c r="S250" s="79"/>
      <c r="T250" s="79"/>
      <c r="U250" s="79"/>
      <c r="V250" s="83" t="s">
        <v>548</v>
      </c>
      <c r="W250" s="81">
        <v>43512.17123842592</v>
      </c>
      <c r="X250" s="83" t="s">
        <v>660</v>
      </c>
      <c r="Y250" s="79"/>
      <c r="Z250" s="79"/>
      <c r="AA250" s="85" t="s">
        <v>772</v>
      </c>
      <c r="AB250" s="79"/>
      <c r="AC250" s="79" t="b">
        <v>0</v>
      </c>
      <c r="AD250" s="79">
        <v>0</v>
      </c>
      <c r="AE250" s="85" t="s">
        <v>780</v>
      </c>
      <c r="AF250" s="79" t="b">
        <v>0</v>
      </c>
      <c r="AG250" s="79" t="s">
        <v>787</v>
      </c>
      <c r="AH250" s="79"/>
      <c r="AI250" s="85" t="s">
        <v>780</v>
      </c>
      <c r="AJ250" s="79" t="b">
        <v>0</v>
      </c>
      <c r="AK250" s="79">
        <v>0</v>
      </c>
      <c r="AL250" s="85" t="s">
        <v>711</v>
      </c>
      <c r="AM250" s="79" t="s">
        <v>789</v>
      </c>
      <c r="AN250" s="79" t="b">
        <v>0</v>
      </c>
      <c r="AO250" s="85" t="s">
        <v>711</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c r="BE250" s="49"/>
      <c r="BF250" s="48"/>
      <c r="BG250" s="49"/>
      <c r="BH250" s="48"/>
      <c r="BI250" s="49"/>
      <c r="BJ250" s="48"/>
      <c r="BK250" s="49"/>
      <c r="BL250" s="48"/>
    </row>
    <row r="251" spans="1:64" ht="15">
      <c r="A251" s="64" t="s">
        <v>301</v>
      </c>
      <c r="B251" s="64" t="s">
        <v>222</v>
      </c>
      <c r="C251" s="65" t="s">
        <v>2334</v>
      </c>
      <c r="D251" s="66">
        <v>3</v>
      </c>
      <c r="E251" s="67" t="s">
        <v>132</v>
      </c>
      <c r="F251" s="68">
        <v>35</v>
      </c>
      <c r="G251" s="65"/>
      <c r="H251" s="69"/>
      <c r="I251" s="70"/>
      <c r="J251" s="70"/>
      <c r="K251" s="34" t="s">
        <v>65</v>
      </c>
      <c r="L251" s="77">
        <v>251</v>
      </c>
      <c r="M251" s="77"/>
      <c r="N251" s="72"/>
      <c r="O251" s="79" t="s">
        <v>348</v>
      </c>
      <c r="P251" s="81">
        <v>43512.17123842592</v>
      </c>
      <c r="Q251" s="79" t="s">
        <v>369</v>
      </c>
      <c r="R251" s="79"/>
      <c r="S251" s="79"/>
      <c r="T251" s="79"/>
      <c r="U251" s="79"/>
      <c r="V251" s="83" t="s">
        <v>548</v>
      </c>
      <c r="W251" s="81">
        <v>43512.17123842592</v>
      </c>
      <c r="X251" s="83" t="s">
        <v>660</v>
      </c>
      <c r="Y251" s="79"/>
      <c r="Z251" s="79"/>
      <c r="AA251" s="85" t="s">
        <v>772</v>
      </c>
      <c r="AB251" s="79"/>
      <c r="AC251" s="79" t="b">
        <v>0</v>
      </c>
      <c r="AD251" s="79">
        <v>0</v>
      </c>
      <c r="AE251" s="85" t="s">
        <v>780</v>
      </c>
      <c r="AF251" s="79" t="b">
        <v>0</v>
      </c>
      <c r="AG251" s="79" t="s">
        <v>787</v>
      </c>
      <c r="AH251" s="79"/>
      <c r="AI251" s="85" t="s">
        <v>780</v>
      </c>
      <c r="AJ251" s="79" t="b">
        <v>0</v>
      </c>
      <c r="AK251" s="79">
        <v>0</v>
      </c>
      <c r="AL251" s="85" t="s">
        <v>711</v>
      </c>
      <c r="AM251" s="79" t="s">
        <v>789</v>
      </c>
      <c r="AN251" s="79" t="b">
        <v>0</v>
      </c>
      <c r="AO251" s="85" t="s">
        <v>711</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v>
      </c>
      <c r="BD251" s="48">
        <v>2</v>
      </c>
      <c r="BE251" s="49">
        <v>9.523809523809524</v>
      </c>
      <c r="BF251" s="48">
        <v>0</v>
      </c>
      <c r="BG251" s="49">
        <v>0</v>
      </c>
      <c r="BH251" s="48">
        <v>0</v>
      </c>
      <c r="BI251" s="49">
        <v>0</v>
      </c>
      <c r="BJ251" s="48">
        <v>19</v>
      </c>
      <c r="BK251" s="49">
        <v>90.47619047619048</v>
      </c>
      <c r="BL251" s="48">
        <v>21</v>
      </c>
    </row>
    <row r="252" spans="1:64" ht="15">
      <c r="A252" s="64" t="s">
        <v>302</v>
      </c>
      <c r="B252" s="64" t="s">
        <v>302</v>
      </c>
      <c r="C252" s="65" t="s">
        <v>2334</v>
      </c>
      <c r="D252" s="66">
        <v>3</v>
      </c>
      <c r="E252" s="67" t="s">
        <v>132</v>
      </c>
      <c r="F252" s="68">
        <v>35</v>
      </c>
      <c r="G252" s="65"/>
      <c r="H252" s="69"/>
      <c r="I252" s="70"/>
      <c r="J252" s="70"/>
      <c r="K252" s="34" t="s">
        <v>65</v>
      </c>
      <c r="L252" s="77">
        <v>252</v>
      </c>
      <c r="M252" s="77"/>
      <c r="N252" s="72"/>
      <c r="O252" s="79" t="s">
        <v>176</v>
      </c>
      <c r="P252" s="81">
        <v>43510.95489583333</v>
      </c>
      <c r="Q252" s="79" t="s">
        <v>400</v>
      </c>
      <c r="R252" s="83" t="s">
        <v>432</v>
      </c>
      <c r="S252" s="79" t="s">
        <v>435</v>
      </c>
      <c r="T252" s="79"/>
      <c r="U252" s="79"/>
      <c r="V252" s="83" t="s">
        <v>549</v>
      </c>
      <c r="W252" s="81">
        <v>43510.95489583333</v>
      </c>
      <c r="X252" s="83" t="s">
        <v>661</v>
      </c>
      <c r="Y252" s="79"/>
      <c r="Z252" s="79"/>
      <c r="AA252" s="85" t="s">
        <v>773</v>
      </c>
      <c r="AB252" s="79"/>
      <c r="AC252" s="79" t="b">
        <v>0</v>
      </c>
      <c r="AD252" s="79">
        <v>0</v>
      </c>
      <c r="AE252" s="85" t="s">
        <v>780</v>
      </c>
      <c r="AF252" s="79" t="b">
        <v>0</v>
      </c>
      <c r="AG252" s="79" t="s">
        <v>787</v>
      </c>
      <c r="AH252" s="79"/>
      <c r="AI252" s="85" t="s">
        <v>780</v>
      </c>
      <c r="AJ252" s="79" t="b">
        <v>0</v>
      </c>
      <c r="AK252" s="79">
        <v>0</v>
      </c>
      <c r="AL252" s="85" t="s">
        <v>780</v>
      </c>
      <c r="AM252" s="79" t="s">
        <v>791</v>
      </c>
      <c r="AN252" s="79" t="b">
        <v>1</v>
      </c>
      <c r="AO252" s="85" t="s">
        <v>773</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2</v>
      </c>
      <c r="BC252" s="78" t="str">
        <f>REPLACE(INDEX(GroupVertices[Group],MATCH(Edges[[#This Row],[Vertex 2]],GroupVertices[Vertex],0)),1,1,"")</f>
        <v>2</v>
      </c>
      <c r="BD252" s="48">
        <v>1</v>
      </c>
      <c r="BE252" s="49">
        <v>5</v>
      </c>
      <c r="BF252" s="48">
        <v>1</v>
      </c>
      <c r="BG252" s="49">
        <v>5</v>
      </c>
      <c r="BH252" s="48">
        <v>0</v>
      </c>
      <c r="BI252" s="49">
        <v>0</v>
      </c>
      <c r="BJ252" s="48">
        <v>18</v>
      </c>
      <c r="BK252" s="49">
        <v>90</v>
      </c>
      <c r="BL252" s="48">
        <v>20</v>
      </c>
    </row>
    <row r="253" spans="1:64" ht="15">
      <c r="A253" s="64" t="s">
        <v>303</v>
      </c>
      <c r="B253" s="64" t="s">
        <v>302</v>
      </c>
      <c r="C253" s="65" t="s">
        <v>2334</v>
      </c>
      <c r="D253" s="66">
        <v>3</v>
      </c>
      <c r="E253" s="67" t="s">
        <v>132</v>
      </c>
      <c r="F253" s="68">
        <v>35</v>
      </c>
      <c r="G253" s="65"/>
      <c r="H253" s="69"/>
      <c r="I253" s="70"/>
      <c r="J253" s="70"/>
      <c r="K253" s="34" t="s">
        <v>65</v>
      </c>
      <c r="L253" s="77">
        <v>253</v>
      </c>
      <c r="M253" s="77"/>
      <c r="N253" s="72"/>
      <c r="O253" s="79" t="s">
        <v>348</v>
      </c>
      <c r="P253" s="81">
        <v>43512.63748842593</v>
      </c>
      <c r="Q253" s="79" t="s">
        <v>393</v>
      </c>
      <c r="R253" s="79"/>
      <c r="S253" s="79"/>
      <c r="T253" s="79"/>
      <c r="U253" s="79"/>
      <c r="V253" s="83" t="s">
        <v>550</v>
      </c>
      <c r="W253" s="81">
        <v>43512.63748842593</v>
      </c>
      <c r="X253" s="83" t="s">
        <v>662</v>
      </c>
      <c r="Y253" s="79"/>
      <c r="Z253" s="79"/>
      <c r="AA253" s="85" t="s">
        <v>774</v>
      </c>
      <c r="AB253" s="79"/>
      <c r="AC253" s="79" t="b">
        <v>0</v>
      </c>
      <c r="AD253" s="79">
        <v>0</v>
      </c>
      <c r="AE253" s="85" t="s">
        <v>780</v>
      </c>
      <c r="AF253" s="79" t="b">
        <v>0</v>
      </c>
      <c r="AG253" s="79" t="s">
        <v>787</v>
      </c>
      <c r="AH253" s="79"/>
      <c r="AI253" s="85" t="s">
        <v>780</v>
      </c>
      <c r="AJ253" s="79" t="b">
        <v>0</v>
      </c>
      <c r="AK253" s="79">
        <v>23</v>
      </c>
      <c r="AL253" s="85" t="s">
        <v>773</v>
      </c>
      <c r="AM253" s="79" t="s">
        <v>789</v>
      </c>
      <c r="AN253" s="79" t="b">
        <v>0</v>
      </c>
      <c r="AO253" s="85" t="s">
        <v>773</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2</v>
      </c>
      <c r="BC253" s="78" t="str">
        <f>REPLACE(INDEX(GroupVertices[Group],MATCH(Edges[[#This Row],[Vertex 2]],GroupVertices[Vertex],0)),1,1,"")</f>
        <v>2</v>
      </c>
      <c r="BD253" s="48">
        <v>1</v>
      </c>
      <c r="BE253" s="49">
        <v>4.3478260869565215</v>
      </c>
      <c r="BF253" s="48">
        <v>1</v>
      </c>
      <c r="BG253" s="49">
        <v>4.3478260869565215</v>
      </c>
      <c r="BH253" s="48">
        <v>0</v>
      </c>
      <c r="BI253" s="49">
        <v>0</v>
      </c>
      <c r="BJ253" s="48">
        <v>21</v>
      </c>
      <c r="BK253" s="49">
        <v>91.30434782608695</v>
      </c>
      <c r="BL253" s="48">
        <v>23</v>
      </c>
    </row>
    <row r="254" spans="1:64" ht="15">
      <c r="A254" s="64" t="s">
        <v>304</v>
      </c>
      <c r="B254" s="64" t="s">
        <v>222</v>
      </c>
      <c r="C254" s="65" t="s">
        <v>2334</v>
      </c>
      <c r="D254" s="66">
        <v>3</v>
      </c>
      <c r="E254" s="67" t="s">
        <v>132</v>
      </c>
      <c r="F254" s="68">
        <v>35</v>
      </c>
      <c r="G254" s="65"/>
      <c r="H254" s="69"/>
      <c r="I254" s="70"/>
      <c r="J254" s="70"/>
      <c r="K254" s="34" t="s">
        <v>65</v>
      </c>
      <c r="L254" s="77">
        <v>254</v>
      </c>
      <c r="M254" s="77"/>
      <c r="N254" s="72"/>
      <c r="O254" s="79" t="s">
        <v>348</v>
      </c>
      <c r="P254" s="81">
        <v>43512.92072916667</v>
      </c>
      <c r="Q254" s="79" t="s">
        <v>401</v>
      </c>
      <c r="R254" s="83" t="s">
        <v>433</v>
      </c>
      <c r="S254" s="79" t="s">
        <v>440</v>
      </c>
      <c r="T254" s="79" t="s">
        <v>455</v>
      </c>
      <c r="U254" s="79"/>
      <c r="V254" s="83" t="s">
        <v>551</v>
      </c>
      <c r="W254" s="81">
        <v>43512.92072916667</v>
      </c>
      <c r="X254" s="83" t="s">
        <v>663</v>
      </c>
      <c r="Y254" s="79"/>
      <c r="Z254" s="79"/>
      <c r="AA254" s="85" t="s">
        <v>775</v>
      </c>
      <c r="AB254" s="79"/>
      <c r="AC254" s="79" t="b">
        <v>0</v>
      </c>
      <c r="AD254" s="79">
        <v>0</v>
      </c>
      <c r="AE254" s="85" t="s">
        <v>780</v>
      </c>
      <c r="AF254" s="79" t="b">
        <v>0</v>
      </c>
      <c r="AG254" s="79" t="s">
        <v>787</v>
      </c>
      <c r="AH254" s="79"/>
      <c r="AI254" s="85" t="s">
        <v>780</v>
      </c>
      <c r="AJ254" s="79" t="b">
        <v>0</v>
      </c>
      <c r="AK254" s="79">
        <v>0</v>
      </c>
      <c r="AL254" s="85" t="s">
        <v>780</v>
      </c>
      <c r="AM254" s="79" t="s">
        <v>789</v>
      </c>
      <c r="AN254" s="79" t="b">
        <v>0</v>
      </c>
      <c r="AO254" s="85" t="s">
        <v>775</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10</v>
      </c>
      <c r="BC254" s="78" t="str">
        <f>REPLACE(INDEX(GroupVertices[Group],MATCH(Edges[[#This Row],[Vertex 2]],GroupVertices[Vertex],0)),1,1,"")</f>
        <v>1</v>
      </c>
      <c r="BD254" s="48"/>
      <c r="BE254" s="49"/>
      <c r="BF254" s="48"/>
      <c r="BG254" s="49"/>
      <c r="BH254" s="48"/>
      <c r="BI254" s="49"/>
      <c r="BJ254" s="48"/>
      <c r="BK254" s="49"/>
      <c r="BL254" s="48"/>
    </row>
    <row r="255" spans="1:64" ht="15">
      <c r="A255" s="64" t="s">
        <v>304</v>
      </c>
      <c r="B255" s="64" t="s">
        <v>345</v>
      </c>
      <c r="C255" s="65" t="s">
        <v>2334</v>
      </c>
      <c r="D255" s="66">
        <v>3</v>
      </c>
      <c r="E255" s="67" t="s">
        <v>132</v>
      </c>
      <c r="F255" s="68">
        <v>35</v>
      </c>
      <c r="G255" s="65"/>
      <c r="H255" s="69"/>
      <c r="I255" s="70"/>
      <c r="J255" s="70"/>
      <c r="K255" s="34" t="s">
        <v>65</v>
      </c>
      <c r="L255" s="77">
        <v>255</v>
      </c>
      <c r="M255" s="77"/>
      <c r="N255" s="72"/>
      <c r="O255" s="79" t="s">
        <v>348</v>
      </c>
      <c r="P255" s="81">
        <v>43512.92072916667</v>
      </c>
      <c r="Q255" s="79" t="s">
        <v>401</v>
      </c>
      <c r="R255" s="83" t="s">
        <v>433</v>
      </c>
      <c r="S255" s="79" t="s">
        <v>440</v>
      </c>
      <c r="T255" s="79" t="s">
        <v>455</v>
      </c>
      <c r="U255" s="79"/>
      <c r="V255" s="83" t="s">
        <v>551</v>
      </c>
      <c r="W255" s="81">
        <v>43512.92072916667</v>
      </c>
      <c r="X255" s="83" t="s">
        <v>663</v>
      </c>
      <c r="Y255" s="79"/>
      <c r="Z255" s="79"/>
      <c r="AA255" s="85" t="s">
        <v>775</v>
      </c>
      <c r="AB255" s="79"/>
      <c r="AC255" s="79" t="b">
        <v>0</v>
      </c>
      <c r="AD255" s="79">
        <v>0</v>
      </c>
      <c r="AE255" s="85" t="s">
        <v>780</v>
      </c>
      <c r="AF255" s="79" t="b">
        <v>0</v>
      </c>
      <c r="AG255" s="79" t="s">
        <v>787</v>
      </c>
      <c r="AH255" s="79"/>
      <c r="AI255" s="85" t="s">
        <v>780</v>
      </c>
      <c r="AJ255" s="79" t="b">
        <v>0</v>
      </c>
      <c r="AK255" s="79">
        <v>0</v>
      </c>
      <c r="AL255" s="85" t="s">
        <v>780</v>
      </c>
      <c r="AM255" s="79" t="s">
        <v>789</v>
      </c>
      <c r="AN255" s="79" t="b">
        <v>0</v>
      </c>
      <c r="AO255" s="85" t="s">
        <v>775</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10</v>
      </c>
      <c r="BC255" s="78" t="str">
        <f>REPLACE(INDEX(GroupVertices[Group],MATCH(Edges[[#This Row],[Vertex 2]],GroupVertices[Vertex],0)),1,1,"")</f>
        <v>10</v>
      </c>
      <c r="BD255" s="48"/>
      <c r="BE255" s="49"/>
      <c r="BF255" s="48"/>
      <c r="BG255" s="49"/>
      <c r="BH255" s="48"/>
      <c r="BI255" s="49"/>
      <c r="BJ255" s="48"/>
      <c r="BK255" s="49"/>
      <c r="BL255" s="48"/>
    </row>
    <row r="256" spans="1:64" ht="15">
      <c r="A256" s="64" t="s">
        <v>304</v>
      </c>
      <c r="B256" s="64" t="s">
        <v>346</v>
      </c>
      <c r="C256" s="65" t="s">
        <v>2334</v>
      </c>
      <c r="D256" s="66">
        <v>3</v>
      </c>
      <c r="E256" s="67" t="s">
        <v>132</v>
      </c>
      <c r="F256" s="68">
        <v>35</v>
      </c>
      <c r="G256" s="65"/>
      <c r="H256" s="69"/>
      <c r="I256" s="70"/>
      <c r="J256" s="70"/>
      <c r="K256" s="34" t="s">
        <v>65</v>
      </c>
      <c r="L256" s="77">
        <v>256</v>
      </c>
      <c r="M256" s="77"/>
      <c r="N256" s="72"/>
      <c r="O256" s="79" t="s">
        <v>348</v>
      </c>
      <c r="P256" s="81">
        <v>43512.92072916667</v>
      </c>
      <c r="Q256" s="79" t="s">
        <v>401</v>
      </c>
      <c r="R256" s="83" t="s">
        <v>433</v>
      </c>
      <c r="S256" s="79" t="s">
        <v>440</v>
      </c>
      <c r="T256" s="79" t="s">
        <v>455</v>
      </c>
      <c r="U256" s="79"/>
      <c r="V256" s="83" t="s">
        <v>551</v>
      </c>
      <c r="W256" s="81">
        <v>43512.92072916667</v>
      </c>
      <c r="X256" s="83" t="s">
        <v>663</v>
      </c>
      <c r="Y256" s="79"/>
      <c r="Z256" s="79"/>
      <c r="AA256" s="85" t="s">
        <v>775</v>
      </c>
      <c r="AB256" s="79"/>
      <c r="AC256" s="79" t="b">
        <v>0</v>
      </c>
      <c r="AD256" s="79">
        <v>0</v>
      </c>
      <c r="AE256" s="85" t="s">
        <v>780</v>
      </c>
      <c r="AF256" s="79" t="b">
        <v>0</v>
      </c>
      <c r="AG256" s="79" t="s">
        <v>787</v>
      </c>
      <c r="AH256" s="79"/>
      <c r="AI256" s="85" t="s">
        <v>780</v>
      </c>
      <c r="AJ256" s="79" t="b">
        <v>0</v>
      </c>
      <c r="AK256" s="79">
        <v>0</v>
      </c>
      <c r="AL256" s="85" t="s">
        <v>780</v>
      </c>
      <c r="AM256" s="79" t="s">
        <v>789</v>
      </c>
      <c r="AN256" s="79" t="b">
        <v>0</v>
      </c>
      <c r="AO256" s="85" t="s">
        <v>775</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10</v>
      </c>
      <c r="BC256" s="78" t="str">
        <f>REPLACE(INDEX(GroupVertices[Group],MATCH(Edges[[#This Row],[Vertex 2]],GroupVertices[Vertex],0)),1,1,"")</f>
        <v>10</v>
      </c>
      <c r="BD256" s="48"/>
      <c r="BE256" s="49"/>
      <c r="BF256" s="48"/>
      <c r="BG256" s="49"/>
      <c r="BH256" s="48"/>
      <c r="BI256" s="49"/>
      <c r="BJ256" s="48"/>
      <c r="BK256" s="49"/>
      <c r="BL256" s="48"/>
    </row>
    <row r="257" spans="1:64" ht="15">
      <c r="A257" s="64" t="s">
        <v>304</v>
      </c>
      <c r="B257" s="64" t="s">
        <v>347</v>
      </c>
      <c r="C257" s="65" t="s">
        <v>2334</v>
      </c>
      <c r="D257" s="66">
        <v>3</v>
      </c>
      <c r="E257" s="67" t="s">
        <v>132</v>
      </c>
      <c r="F257" s="68">
        <v>35</v>
      </c>
      <c r="G257" s="65"/>
      <c r="H257" s="69"/>
      <c r="I257" s="70"/>
      <c r="J257" s="70"/>
      <c r="K257" s="34" t="s">
        <v>65</v>
      </c>
      <c r="L257" s="77">
        <v>257</v>
      </c>
      <c r="M257" s="77"/>
      <c r="N257" s="72"/>
      <c r="O257" s="79" t="s">
        <v>348</v>
      </c>
      <c r="P257" s="81">
        <v>43512.92072916667</v>
      </c>
      <c r="Q257" s="79" t="s">
        <v>401</v>
      </c>
      <c r="R257" s="83" t="s">
        <v>433</v>
      </c>
      <c r="S257" s="79" t="s">
        <v>440</v>
      </c>
      <c r="T257" s="79" t="s">
        <v>455</v>
      </c>
      <c r="U257" s="79"/>
      <c r="V257" s="83" t="s">
        <v>551</v>
      </c>
      <c r="W257" s="81">
        <v>43512.92072916667</v>
      </c>
      <c r="X257" s="83" t="s">
        <v>663</v>
      </c>
      <c r="Y257" s="79"/>
      <c r="Z257" s="79"/>
      <c r="AA257" s="85" t="s">
        <v>775</v>
      </c>
      <c r="AB257" s="79"/>
      <c r="AC257" s="79" t="b">
        <v>0</v>
      </c>
      <c r="AD257" s="79">
        <v>0</v>
      </c>
      <c r="AE257" s="85" t="s">
        <v>780</v>
      </c>
      <c r="AF257" s="79" t="b">
        <v>0</v>
      </c>
      <c r="AG257" s="79" t="s">
        <v>787</v>
      </c>
      <c r="AH257" s="79"/>
      <c r="AI257" s="85" t="s">
        <v>780</v>
      </c>
      <c r="AJ257" s="79" t="b">
        <v>0</v>
      </c>
      <c r="AK257" s="79">
        <v>0</v>
      </c>
      <c r="AL257" s="85" t="s">
        <v>780</v>
      </c>
      <c r="AM257" s="79" t="s">
        <v>789</v>
      </c>
      <c r="AN257" s="79" t="b">
        <v>0</v>
      </c>
      <c r="AO257" s="85" t="s">
        <v>775</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10</v>
      </c>
      <c r="BC257" s="78" t="str">
        <f>REPLACE(INDEX(GroupVertices[Group],MATCH(Edges[[#This Row],[Vertex 2]],GroupVertices[Vertex],0)),1,1,"")</f>
        <v>10</v>
      </c>
      <c r="BD257" s="48">
        <v>0</v>
      </c>
      <c r="BE257" s="49">
        <v>0</v>
      </c>
      <c r="BF257" s="48">
        <v>0</v>
      </c>
      <c r="BG257" s="49">
        <v>0</v>
      </c>
      <c r="BH257" s="48">
        <v>0</v>
      </c>
      <c r="BI257" s="49">
        <v>0</v>
      </c>
      <c r="BJ257" s="48">
        <v>13</v>
      </c>
      <c r="BK257" s="49">
        <v>100</v>
      </c>
      <c r="BL257" s="48">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7"/>
    <dataValidation allowBlank="1" showErrorMessage="1" sqref="N2:N2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7"/>
    <dataValidation allowBlank="1" showInputMessage="1" promptTitle="Edge Color" prompt="To select an optional edge color, right-click and select Select Color on the right-click menu." sqref="C3:C257"/>
    <dataValidation allowBlank="1" showInputMessage="1" promptTitle="Edge Width" prompt="Enter an optional edge width between 1 and 10." errorTitle="Invalid Edge Width" error="The optional edge width must be a whole number between 1 and 10." sqref="D3:D257"/>
    <dataValidation allowBlank="1" showInputMessage="1" promptTitle="Edge Opacity" prompt="Enter an optional edge opacity between 0 (transparent) and 100 (opaque)." errorTitle="Invalid Edge Opacity" error="The optional edge opacity must be a whole number between 0 and 10." sqref="F3:F2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7">
      <formula1>ValidEdgeVisibilities</formula1>
    </dataValidation>
    <dataValidation allowBlank="1" showInputMessage="1" showErrorMessage="1" promptTitle="Vertex 1 Name" prompt="Enter the name of the edge's first vertex." sqref="A3:A257"/>
    <dataValidation allowBlank="1" showInputMessage="1" showErrorMessage="1" promptTitle="Vertex 2 Name" prompt="Enter the name of the edge's second vertex." sqref="B3:B257"/>
    <dataValidation allowBlank="1" showInputMessage="1" showErrorMessage="1" promptTitle="Edge Label" prompt="Enter an optional edge label." errorTitle="Invalid Edge Visibility" error="You have entered an unrecognized edge visibility.  Try selecting from the drop-down list instead." sqref="H3:H2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7"/>
  </dataValidations>
  <hyperlinks>
    <hyperlink ref="R3" r:id="rId1" display="https://eagleeye.news/news/yearbook-adviser-sarah-lerner-releases-parkland-speaks-book-featuring-msd-students/"/>
    <hyperlink ref="R4" r:id="rId2" display="https://eagleeye.news/news/yearbook-adviser-sarah-lerner-releases-parkland-speaks-book-featuring-msd-students/"/>
    <hyperlink ref="R21" r:id="rId3" display="https://twitter.com/i/web/status/1093934309990256641"/>
    <hyperlink ref="R22" r:id="rId4" display="https://twitter.com/i/web/status/1094958258580873216"/>
    <hyperlink ref="R27" r:id="rId5" display="https://twitter.com/i/web/status/1094958258580873216"/>
    <hyperlink ref="R28" r:id="rId6" display="https://twitter.com/i/web/status/1094958258580873216"/>
    <hyperlink ref="R29" r:id="rId7" display="https://twitter.com/i/web/status/1094958258580873216"/>
    <hyperlink ref="R30" r:id="rId8" display="https://twitter.com/i/web/status/1094958258580873216"/>
    <hyperlink ref="R31" r:id="rId9" display="https://twitter.com/i/web/status/1094958258580873216"/>
    <hyperlink ref="R32" r:id="rId10" display="https://twitter.com/i/web/status/1090357689895567362"/>
    <hyperlink ref="R34" r:id="rId11" display="https://twitter.com/i/web/status/1090357689895567362"/>
    <hyperlink ref="R35" r:id="rId12" display="https://twitter.com/i/web/status/1090357689895567362"/>
    <hyperlink ref="R39" r:id="rId13" display="https://twitter.com/i/web/status/1095852099215257601"/>
    <hyperlink ref="R40" r:id="rId14" display="https://twitter.com/i/web/status/1095852099215257601"/>
    <hyperlink ref="R41" r:id="rId15" display="https://twitter.com/i/web/status/1095852099215257601"/>
    <hyperlink ref="R42" r:id="rId16" display="https://twitter.com/i/web/status/1095852099215257601"/>
    <hyperlink ref="R43" r:id="rId17" display="https://twitter.com/i/web/status/1095852099215257601"/>
    <hyperlink ref="R44" r:id="rId18" display="https://twitter.com/i/web/status/1095852099215257601"/>
    <hyperlink ref="R45" r:id="rId19" display="https://twitter.com/i/web/status/1095852099215257601"/>
    <hyperlink ref="R46" r:id="rId20" display="https://twitter.com/i/web/status/1095852099215257601"/>
    <hyperlink ref="R47" r:id="rId21" display="https://twitter.com/i/web/status/1095890466011258881"/>
    <hyperlink ref="R48" r:id="rId22" display="https://twitter.com/i/web/status/1095890466011258881"/>
    <hyperlink ref="R49" r:id="rId23" display="https://twitter.com/i/web/status/1095890466011258881"/>
    <hyperlink ref="R50" r:id="rId24" display="https://twitter.com/i/web/status/1095890466011258881"/>
    <hyperlink ref="R51" r:id="rId25" display="https://twitter.com/i/web/status/1095890466011258881"/>
    <hyperlink ref="R52" r:id="rId26" display="https://www.snap-raise.com/fundraisers/msd-tv-production-2018-19"/>
    <hyperlink ref="R54" r:id="rId27" display="https://twitter.com/i/web/status/1095890466011258881"/>
    <hyperlink ref="R55" r:id="rId28" display="https://twitter.com/i/web/status/1095890466011258881"/>
    <hyperlink ref="R56" r:id="rId29" display="https://twitter.com/i/web/status/1095890466011258881"/>
    <hyperlink ref="R57" r:id="rId30" display="https://twitter.com/i/web/status/1095293440039047168"/>
    <hyperlink ref="R62" r:id="rId31" display="https://twitter.com/i/web/status/1095293440039047168"/>
    <hyperlink ref="R63" r:id="rId32" display="https://twitter.com/i/web/status/1095654822181666816"/>
    <hyperlink ref="R64" r:id="rId33" display="https://twitter.com/i/web/status/1096017209456029696"/>
    <hyperlink ref="R67" r:id="rId34" display="https://twitter.com/i/web/status/1096037508461326336"/>
    <hyperlink ref="R68" r:id="rId35" display="https://twitter.com/i/web/status/1096037670269190144"/>
    <hyperlink ref="R119" r:id="rId36" display="https://www.theguardian.com/us-news/2019/feb/13/parkland-shooting-anniversary-students-own-words"/>
    <hyperlink ref="R120" r:id="rId37" display="https://twitter.com/i/web/status/1096064245769224193"/>
    <hyperlink ref="R126" r:id="rId38" display="https://issuu.com/melissafalkowski4/docs/full2ndquarter2?utm_source=twitter&amp;utm_medium=issuu-social&amp;utm_campaign=expressyourselfmsd"/>
    <hyperlink ref="R127" r:id="rId39" display="https://twitter.com/i/web/status/1096078908208934913"/>
    <hyperlink ref="R157" r:id="rId40" display="https://twitter.com/i/web/status/1096125977745334273"/>
    <hyperlink ref="R158" r:id="rId41" display="https://sinceparkland.org/"/>
    <hyperlink ref="R159" r:id="rId42" display="https://sinceparkland.org/"/>
    <hyperlink ref="R160" r:id="rId43" display="https://sinceparkland.org/"/>
    <hyperlink ref="R161" r:id="rId44" display="https://twitter.com/i/web/status/1096126805738692608"/>
    <hyperlink ref="R162" r:id="rId45" display="https://sinceparkland.org/"/>
    <hyperlink ref="R163" r:id="rId46" display="https://twitter.com/i/web/status/1096126805738692608"/>
    <hyperlink ref="R164" r:id="rId47" display="https://www.youtube.com/watch?v=qLrgTEJm__w&amp;feature=youtu.be"/>
    <hyperlink ref="R165" r:id="rId48" display="https://sinceparkland.org/"/>
    <hyperlink ref="R166" r:id="rId49" display="https://twitter.com/i/web/status/1096126805738692608"/>
    <hyperlink ref="R167" r:id="rId50" display="https://www.youtube.com/watch?v=yxGrsxpcqeA&amp;feature=youtu.be"/>
    <hyperlink ref="R168" r:id="rId51" display="https://www.youtube.com/watch?v=qLrgTEJm__w&amp;feature=youtu.be"/>
    <hyperlink ref="R169" r:id="rId52" display="https://sinceparkland.org/"/>
    <hyperlink ref="R170" r:id="rId53" display="https://twitter.com/i/web/status/1096126805738692608"/>
    <hyperlink ref="R171" r:id="rId54" display="https://www.youtube.com/watch?v=yxGrsxpcqeA&amp;feature=youtu.be"/>
    <hyperlink ref="R172" r:id="rId55" display="https://www.youtube.com/watch?v=qLrgTEJm__w&amp;feature=youtu.be"/>
    <hyperlink ref="R173" r:id="rId56" display="https://sinceparkland.org/"/>
    <hyperlink ref="R174" r:id="rId57" display="https://twitter.com/i/web/status/1096126805738692608"/>
    <hyperlink ref="R175" r:id="rId58" display="https://twitter.com/i/web/status/1096065103328411648"/>
    <hyperlink ref="R176" r:id="rId59" display="https://www.youtube.com/watch?v=yxGrsxpcqeA&amp;feature=youtu.be"/>
    <hyperlink ref="R177" r:id="rId60" display="https://www.youtube.com/watch?v=qLrgTEJm__w&amp;feature=youtu.be"/>
    <hyperlink ref="R178" r:id="rId61" display="https://sinceparkland.org/"/>
    <hyperlink ref="R179" r:id="rId62" display="https://twitter.com/i/web/status/1096126805738692608"/>
    <hyperlink ref="R180" r:id="rId63" display="https://twitter.com/i/web/status/1096065103328411648"/>
    <hyperlink ref="R181" r:id="rId64" display="https://www.youtube.com/watch?v=yxGrsxpcqeA&amp;feature=youtu.be"/>
    <hyperlink ref="R182" r:id="rId65" display="https://www.youtube.com/watch?v=qLrgTEJm__w&amp;feature=youtu.be"/>
    <hyperlink ref="R183" r:id="rId66" display="https://sinceparkland.org/"/>
    <hyperlink ref="R184" r:id="rId67" display="https://twitter.com/i/web/status/1096126805738692608"/>
    <hyperlink ref="R185" r:id="rId68" display="https://twitter.com/i/web/status/1096065103328411648"/>
    <hyperlink ref="R186" r:id="rId69" display="https://www.youtube.com/watch?v=yxGrsxpcqeA&amp;feature=youtu.be"/>
    <hyperlink ref="R187" r:id="rId70" display="https://www.youtube.com/watch?v=qLrgTEJm__w&amp;feature=youtu.be"/>
    <hyperlink ref="R188" r:id="rId71" display="https://sinceparkland.org/"/>
    <hyperlink ref="R189" r:id="rId72" display="https://twitter.com/i/web/status/1096126805738692608"/>
    <hyperlink ref="R190" r:id="rId73" display="https://www.youtube.com/watch?v=yxGrsxpcqeA&amp;feature=youtu.be"/>
    <hyperlink ref="R191" r:id="rId74" display="https://www.youtube.com/watch?v=qLrgTEJm__w&amp;feature=youtu.be"/>
    <hyperlink ref="R192" r:id="rId75" display="https://sinceparkland.org/"/>
    <hyperlink ref="R193" r:id="rId76" display="https://twitter.com/i/web/status/1096126805738692608"/>
    <hyperlink ref="R196" r:id="rId77" display="https://www.issuu.com/melissafalkowski4/docs/memorial_donate/s/69165"/>
    <hyperlink ref="R197" r:id="rId78" display="https://www.issuu.com/melissafalkowski4/docs/memorial_donate/s/69165"/>
    <hyperlink ref="R198" r:id="rId79" display="https://www.issuu.com/melissafalkowski4/docs/memorial_donate/s/69165"/>
    <hyperlink ref="R199" r:id="rId80" display="https://www.issuu.com/melissafalkowski4/docs/memorial_donate/s/69165"/>
    <hyperlink ref="R200" r:id="rId81" display="https://twitter.com/i/web/status/1096098815579348992"/>
    <hyperlink ref="R201" r:id="rId82" display="https://www.issuu.com/melissafalkowski4/docs/memorial_donate/s/69165"/>
    <hyperlink ref="R211" r:id="rId83" display="https://twitter.com/i/web/status/1096200416730247169"/>
    <hyperlink ref="R217" r:id="rId84" display="https://eagleeye.news/news/msd-alumna-liz-stout-creates-17dayofcelebration-to-honor-victims-of-the-shooting/"/>
    <hyperlink ref="R219" r:id="rId85" display="https://eagleeye.news/news/superintendent-runcie-begins-meetings-with-parents-of-msd-students/"/>
    <hyperlink ref="R221" r:id="rId86" display="https://eagleeye.news/news/superintendent-runcie-begins-meetings-with-parents-of-msd-students/"/>
    <hyperlink ref="R223" r:id="rId87" display="https://eagleeye.news/news/superintendent-runcie-begins-meetings-with-parents-of-msd-students/"/>
    <hyperlink ref="R225" r:id="rId88" display="https://eagleeye.news/editorial/what-its-like-walking-the-halls-of-msd/"/>
    <hyperlink ref="R243" r:id="rId89" display="https://twitter.com/i/web/status/1096022480144265216"/>
    <hyperlink ref="R247" r:id="rId90" display="https://www.theguardian.com/us-news/2019/feb/13/parkland-shooting-anniversary-students-own-words"/>
    <hyperlink ref="R248" r:id="rId91" display="https://twitter.com/i/web/status/1096062964325478405"/>
    <hyperlink ref="R252" r:id="rId92" display="https://twitter.com/i/web/status/1096181050898829312"/>
    <hyperlink ref="R254" r:id="rId93" display="https://www.youtube.com/watch?v=Khks3pzDnik&amp;feature=youtu.be"/>
    <hyperlink ref="R255" r:id="rId94" display="https://www.youtube.com/watch?v=Khks3pzDnik&amp;feature=youtu.be"/>
    <hyperlink ref="R256" r:id="rId95" display="https://www.youtube.com/watch?v=Khks3pzDnik&amp;feature=youtu.be"/>
    <hyperlink ref="R257" r:id="rId96" display="https://www.youtube.com/watch?v=Khks3pzDnik&amp;feature=youtu.be"/>
    <hyperlink ref="U9" r:id="rId97" display="https://pbs.twimg.com/media/Dy09mqPXQAAo7Iq.jpg"/>
    <hyperlink ref="U10" r:id="rId98" display="https://pbs.twimg.com/media/Dy0-Xj2X0AApKkZ.jpg"/>
    <hyperlink ref="U11" r:id="rId99" display="https://pbs.twimg.com/media/Dy09mqPXQAAo7Iq.jpg"/>
    <hyperlink ref="U12" r:id="rId100" display="https://pbs.twimg.com/media/Dy0-Xj2X0AApKkZ.jpg"/>
    <hyperlink ref="U13" r:id="rId101" display="https://pbs.twimg.com/media/Dy09mqPXQAAo7Iq.jpg"/>
    <hyperlink ref="U14" r:id="rId102" display="https://pbs.twimg.com/media/Dy0-Xj2X0AApKkZ.jpg"/>
    <hyperlink ref="U15" r:id="rId103" display="https://pbs.twimg.com/media/Dy09mqPXQAAo7Iq.jpg"/>
    <hyperlink ref="U16" r:id="rId104" display="https://pbs.twimg.com/media/Dy0-Xj2X0AApKkZ.jpg"/>
    <hyperlink ref="U17" r:id="rId105" display="https://pbs.twimg.com/media/Dy09mqPXQAAo7Iq.jpg"/>
    <hyperlink ref="U18" r:id="rId106" display="https://pbs.twimg.com/media/Dy09mqPXQAAo7Iq.jpg"/>
    <hyperlink ref="U19" r:id="rId107" display="https://pbs.twimg.com/media/Dy0-Xj2X0AApKkZ.jpg"/>
    <hyperlink ref="U20" r:id="rId108" display="https://pbs.twimg.com/media/Dy0-Xj2X0AApKkZ.jpg"/>
    <hyperlink ref="U101" r:id="rId109" display="https://pbs.twimg.com/media/DzYG42sXcAAc5bj.jpg"/>
    <hyperlink ref="U102" r:id="rId110" display="https://pbs.twimg.com/media/DzYG42sXcAAc5bj.jpg"/>
    <hyperlink ref="U119" r:id="rId111" display="https://pbs.twimg.com/media/DzX87aMVsAA9hs-.png"/>
    <hyperlink ref="U126" r:id="rId112" display="https://pbs.twimg.com/tweet_video_thumb/DywXuSOXcAEasXA.jpg"/>
    <hyperlink ref="U154" r:id="rId113" display="https://pbs.twimg.com/media/DaIBsQTVwAE4YxI.jpg"/>
    <hyperlink ref="U247" r:id="rId114" display="https://pbs.twimg.com/media/DzX87aMVsAA9hs-.png"/>
    <hyperlink ref="V3" r:id="rId115" display="http://pbs.twimg.com/profile_images/1096599774432759809/pUluK2dx_normal.jpg"/>
    <hyperlink ref="V4" r:id="rId116" display="http://pbs.twimg.com/profile_images/1096599774432759809/pUluK2dx_normal.jpg"/>
    <hyperlink ref="V5" r:id="rId117" display="http://pbs.twimg.com/profile_images/3376664713/1298e7c833bddbfd96fffd4ed1faef69_normal.jpeg"/>
    <hyperlink ref="V6" r:id="rId118" display="http://pbs.twimg.com/profile_images/3376664713/1298e7c833bddbfd96fffd4ed1faef69_normal.jpeg"/>
    <hyperlink ref="V7" r:id="rId119" display="http://pbs.twimg.com/profile_images/3376664713/1298e7c833bddbfd96fffd4ed1faef69_normal.jpeg"/>
    <hyperlink ref="V8" r:id="rId120" display="http://pbs.twimg.com/profile_images/3376664713/1298e7c833bddbfd96fffd4ed1faef69_normal.jpeg"/>
    <hyperlink ref="V9" r:id="rId121" display="https://pbs.twimg.com/media/Dy09mqPXQAAo7Iq.jpg"/>
    <hyperlink ref="V10" r:id="rId122" display="https://pbs.twimg.com/media/Dy0-Xj2X0AApKkZ.jpg"/>
    <hyperlink ref="V11" r:id="rId123" display="https://pbs.twimg.com/media/Dy09mqPXQAAo7Iq.jpg"/>
    <hyperlink ref="V12" r:id="rId124" display="https://pbs.twimg.com/media/Dy0-Xj2X0AApKkZ.jpg"/>
    <hyperlink ref="V13" r:id="rId125" display="https://pbs.twimg.com/media/Dy09mqPXQAAo7Iq.jpg"/>
    <hyperlink ref="V14" r:id="rId126" display="https://pbs.twimg.com/media/Dy0-Xj2X0AApKkZ.jpg"/>
    <hyperlink ref="V15" r:id="rId127" display="https://pbs.twimg.com/media/Dy09mqPXQAAo7Iq.jpg"/>
    <hyperlink ref="V16" r:id="rId128" display="https://pbs.twimg.com/media/Dy0-Xj2X0AApKkZ.jpg"/>
    <hyperlink ref="V17" r:id="rId129" display="https://pbs.twimg.com/media/Dy09mqPXQAAo7Iq.jpg"/>
    <hyperlink ref="V18" r:id="rId130" display="https://pbs.twimg.com/media/Dy09mqPXQAAo7Iq.jpg"/>
    <hyperlink ref="V19" r:id="rId131" display="https://pbs.twimg.com/media/Dy0-Xj2X0AApKkZ.jpg"/>
    <hyperlink ref="V20" r:id="rId132" display="https://pbs.twimg.com/media/Dy0-Xj2X0AApKkZ.jpg"/>
    <hyperlink ref="V21" r:id="rId133" display="http://pbs.twimg.com/profile_images/955744293989244928/wFDDvPMb_normal.jpg"/>
    <hyperlink ref="V22" r:id="rId134" display="http://pbs.twimg.com/profile_images/3699910274/4994426b69ffb7c21ef9d9f6ab02ad61_normal.jpeg"/>
    <hyperlink ref="V23" r:id="rId135" display="http://pbs.twimg.com/profile_images/3699910274/4994426b69ffb7c21ef9d9f6ab02ad61_normal.jpeg"/>
    <hyperlink ref="V24" r:id="rId136" display="http://pbs.twimg.com/profile_images/3699910274/4994426b69ffb7c21ef9d9f6ab02ad61_normal.jpeg"/>
    <hyperlink ref="V25" r:id="rId137" display="http://pbs.twimg.com/profile_images/3699910274/4994426b69ffb7c21ef9d9f6ab02ad61_normal.jpeg"/>
    <hyperlink ref="V26" r:id="rId138" display="http://pbs.twimg.com/profile_images/3699910274/4994426b69ffb7c21ef9d9f6ab02ad61_normal.jpeg"/>
    <hyperlink ref="V27" r:id="rId139" display="http://pbs.twimg.com/profile_images/3699910274/4994426b69ffb7c21ef9d9f6ab02ad61_normal.jpeg"/>
    <hyperlink ref="V28" r:id="rId140" display="http://pbs.twimg.com/profile_images/3699910274/4994426b69ffb7c21ef9d9f6ab02ad61_normal.jpeg"/>
    <hyperlink ref="V29" r:id="rId141" display="http://pbs.twimg.com/profile_images/3699910274/4994426b69ffb7c21ef9d9f6ab02ad61_normal.jpeg"/>
    <hyperlink ref="V30" r:id="rId142" display="http://pbs.twimg.com/profile_images/3699910274/4994426b69ffb7c21ef9d9f6ab02ad61_normal.jpeg"/>
    <hyperlink ref="V31" r:id="rId143" display="http://pbs.twimg.com/profile_images/3699910274/4994426b69ffb7c21ef9d9f6ab02ad61_normal.jpeg"/>
    <hyperlink ref="V32" r:id="rId144" display="http://pbs.twimg.com/profile_images/959223190902923264/yJGznYd4_normal.jpg"/>
    <hyperlink ref="V33" r:id="rId145" display="http://pbs.twimg.com/profile_images/594596677962616832/BQyPFJ7I_normal.png"/>
    <hyperlink ref="V34" r:id="rId146" display="http://pbs.twimg.com/profile_images/959223190902923264/yJGznYd4_normal.jpg"/>
    <hyperlink ref="V35" r:id="rId147" display="http://pbs.twimg.com/profile_images/959223190902923264/yJGznYd4_normal.jpg"/>
    <hyperlink ref="V36" r:id="rId148" display="http://pbs.twimg.com/profile_images/594596677962616832/BQyPFJ7I_normal.png"/>
    <hyperlink ref="V37" r:id="rId149" display="http://pbs.twimg.com/profile_images/594596677962616832/BQyPFJ7I_normal.png"/>
    <hyperlink ref="V38" r:id="rId150" display="http://pbs.twimg.com/profile_images/594596677962616832/BQyPFJ7I_normal.png"/>
    <hyperlink ref="V39" r:id="rId151" display="http://pbs.twimg.com/profile_images/631867254401994752/5C99ApqG_normal.jpg"/>
    <hyperlink ref="V40" r:id="rId152" display="http://pbs.twimg.com/profile_images/631867254401994752/5C99ApqG_normal.jpg"/>
    <hyperlink ref="V41" r:id="rId153" display="http://pbs.twimg.com/profile_images/631867254401994752/5C99ApqG_normal.jpg"/>
    <hyperlink ref="V42" r:id="rId154" display="http://pbs.twimg.com/profile_images/631867254401994752/5C99ApqG_normal.jpg"/>
    <hyperlink ref="V43" r:id="rId155" display="http://pbs.twimg.com/profile_images/631867254401994752/5C99ApqG_normal.jpg"/>
    <hyperlink ref="V44" r:id="rId156" display="http://pbs.twimg.com/profile_images/631867254401994752/5C99ApqG_normal.jpg"/>
    <hyperlink ref="V45" r:id="rId157" display="http://pbs.twimg.com/profile_images/631867254401994752/5C99ApqG_normal.jpg"/>
    <hyperlink ref="V46" r:id="rId158" display="http://pbs.twimg.com/profile_images/631867254401994752/5C99ApqG_normal.jpg"/>
    <hyperlink ref="V47" r:id="rId159" display="http://pbs.twimg.com/profile_images/964339839427637248/tFg3vxsD_normal.jpg"/>
    <hyperlink ref="V48" r:id="rId160" display="http://pbs.twimg.com/profile_images/964339839427637248/tFg3vxsD_normal.jpg"/>
    <hyperlink ref="V49" r:id="rId161" display="http://pbs.twimg.com/profile_images/964339839427637248/tFg3vxsD_normal.jpg"/>
    <hyperlink ref="V50" r:id="rId162" display="http://pbs.twimg.com/profile_images/964339839427637248/tFg3vxsD_normal.jpg"/>
    <hyperlink ref="V51" r:id="rId163" display="http://pbs.twimg.com/profile_images/964339839427637248/tFg3vxsD_normal.jpg"/>
    <hyperlink ref="V52" r:id="rId164" display="http://pbs.twimg.com/profile_images/771076478587068416/qXJ0jHK2_normal.jpg"/>
    <hyperlink ref="V53" r:id="rId165" display="http://pbs.twimg.com/profile_images/644337895164219392/u-_fRFTv_normal.jpg"/>
    <hyperlink ref="V54" r:id="rId166" display="http://pbs.twimg.com/profile_images/964339839427637248/tFg3vxsD_normal.jpg"/>
    <hyperlink ref="V55" r:id="rId167" display="http://pbs.twimg.com/profile_images/964339839427637248/tFg3vxsD_normal.jpg"/>
    <hyperlink ref="V56" r:id="rId168" display="http://pbs.twimg.com/profile_images/964339839427637248/tFg3vxsD_normal.jpg"/>
    <hyperlink ref="V57" r:id="rId169" display="http://pbs.twimg.com/profile_images/616242583241682944/PMgn-PGA_normal.jpg"/>
    <hyperlink ref="V58" r:id="rId170" display="http://pbs.twimg.com/profile_images/1092983237167714304/j7b37NIF_normal.jpg"/>
    <hyperlink ref="V59" r:id="rId171" display="http://pbs.twimg.com/profile_images/1092983237167714304/j7b37NIF_normal.jpg"/>
    <hyperlink ref="V60" r:id="rId172" display="http://pbs.twimg.com/profile_images/779718259738288128/6McL8UTk_normal.jpg"/>
    <hyperlink ref="V61" r:id="rId173" display="http://pbs.twimg.com/profile_images/779718259738288128/6McL8UTk_normal.jpg"/>
    <hyperlink ref="V62" r:id="rId174" display="http://pbs.twimg.com/profile_images/616242583241682944/PMgn-PGA_normal.jpg"/>
    <hyperlink ref="V63" r:id="rId175" display="http://pbs.twimg.com/profile_images/616242583241682944/PMgn-PGA_normal.jpg"/>
    <hyperlink ref="V64" r:id="rId176" display="http://pbs.twimg.com/profile_images/616242583241682944/PMgn-PGA_normal.jpg"/>
    <hyperlink ref="V65" r:id="rId177" display="http://pbs.twimg.com/profile_images/950041760977309697/2A9fT8eQ_normal.jpg"/>
    <hyperlink ref="V66" r:id="rId178" display="http://pbs.twimg.com/profile_images/950041760977309697/2A9fT8eQ_normal.jpg"/>
    <hyperlink ref="V67" r:id="rId179" display="http://pbs.twimg.com/profile_images/1093261487907504141/-TOIL8wz_normal.jpg"/>
    <hyperlink ref="V68" r:id="rId180" display="http://pbs.twimg.com/profile_images/1093261487907504141/-TOIL8wz_normal.jpg"/>
    <hyperlink ref="V69" r:id="rId181" display="http://pbs.twimg.com/profile_images/1044249639447396352/WYwc7SQ9_normal.jpg"/>
    <hyperlink ref="V70" r:id="rId182" display="http://pbs.twimg.com/profile_images/1044249639447396352/WYwc7SQ9_normal.jpg"/>
    <hyperlink ref="V71" r:id="rId183" display="http://pbs.twimg.com/profile_images/1000212163171151872/KFeQpkEx_normal.jpg"/>
    <hyperlink ref="V72" r:id="rId184" display="http://pbs.twimg.com/profile_images/1000212163171151872/KFeQpkEx_normal.jpg"/>
    <hyperlink ref="V73" r:id="rId185" display="http://pbs.twimg.com/profile_images/1092803009325813771/HvCW0DXH_normal.jpg"/>
    <hyperlink ref="V74" r:id="rId186" display="http://pbs.twimg.com/profile_images/1092803009325813771/HvCW0DXH_normal.jpg"/>
    <hyperlink ref="V75" r:id="rId187" display="http://pbs.twimg.com/profile_images/1081081825555107840/wHza8u6b_normal.jpg"/>
    <hyperlink ref="V76" r:id="rId188" display="http://pbs.twimg.com/profile_images/1081081825555107840/wHza8u6b_normal.jpg"/>
    <hyperlink ref="V77" r:id="rId189" display="http://pbs.twimg.com/profile_images/1081747484253265920/TcCPq-Hl_normal.jpg"/>
    <hyperlink ref="V78" r:id="rId190" display="http://pbs.twimg.com/profile_images/1081747484253265920/TcCPq-Hl_normal.jpg"/>
    <hyperlink ref="V79" r:id="rId191" display="http://pbs.twimg.com/profile_images/1003936288133865477/cPMhCjAT_normal.jpg"/>
    <hyperlink ref="V80" r:id="rId192" display="http://pbs.twimg.com/profile_images/1003936288133865477/cPMhCjAT_normal.jpg"/>
    <hyperlink ref="V81" r:id="rId193" display="http://pbs.twimg.com/profile_images/971171236821721089/O6ilUh2s_normal.jpg"/>
    <hyperlink ref="V82" r:id="rId194" display="http://pbs.twimg.com/profile_images/971171236821721089/O6ilUh2s_normal.jpg"/>
    <hyperlink ref="V83" r:id="rId195" display="http://pbs.twimg.com/profile_images/1077951175734059009/oPiqObGt_normal.jpg"/>
    <hyperlink ref="V84" r:id="rId196" display="http://pbs.twimg.com/profile_images/1077951175734059009/oPiqObGt_normal.jpg"/>
    <hyperlink ref="V85" r:id="rId197" display="http://pbs.twimg.com/profile_images/537347315590119425/qCRk2e7M_normal.jpeg"/>
    <hyperlink ref="V86" r:id="rId198" display="http://pbs.twimg.com/profile_images/537347315590119425/qCRk2e7M_normal.jpeg"/>
    <hyperlink ref="V87" r:id="rId199" display="http://pbs.twimg.com/profile_images/1024701390499786753/FsOeAoZx_normal.jpg"/>
    <hyperlink ref="V88" r:id="rId200" display="http://pbs.twimg.com/profile_images/810232022492991489/yVA11aNH_normal.jpg"/>
    <hyperlink ref="V89" r:id="rId201" display="http://pbs.twimg.com/profile_images/877288932899254275/1l1dABve_normal.jpg"/>
    <hyperlink ref="V90" r:id="rId202" display="http://pbs.twimg.com/profile_images/1064634143034785792/Yuk1vI9e_normal.jpg"/>
    <hyperlink ref="V91" r:id="rId203" display="http://pbs.twimg.com/profile_images/1006104551676575744/HSx9hkoT_normal.jpg"/>
    <hyperlink ref="V92" r:id="rId204" display="http://pbs.twimg.com/profile_images/1006104551676575744/HSx9hkoT_normal.jpg"/>
    <hyperlink ref="V93" r:id="rId205" display="http://pbs.twimg.com/profile_images/1006104551676575744/HSx9hkoT_normal.jpg"/>
    <hyperlink ref="V94" r:id="rId206" display="http://pbs.twimg.com/profile_images/1017851387571363841/ZlvWQtSp_normal.jpg"/>
    <hyperlink ref="V95" r:id="rId207" display="http://pbs.twimg.com/profile_images/1017851387571363841/ZlvWQtSp_normal.jpg"/>
    <hyperlink ref="V96" r:id="rId208" display="http://pbs.twimg.com/profile_images/1008686530175684609/9KUsCOYq_normal.jpg"/>
    <hyperlink ref="V97" r:id="rId209" display="http://pbs.twimg.com/profile_images/1008686530175684609/9KUsCOYq_normal.jpg"/>
    <hyperlink ref="V98" r:id="rId210" display="http://pbs.twimg.com/profile_images/857269168298754048/6bMgC0_K_normal.jpg"/>
    <hyperlink ref="V99" r:id="rId211" display="http://pbs.twimg.com/profile_images/857269168298754048/6bMgC0_K_normal.jpg"/>
    <hyperlink ref="V100" r:id="rId212" display="http://pbs.twimg.com/profile_images/857269168298754048/6bMgC0_K_normal.jpg"/>
    <hyperlink ref="V101" r:id="rId213" display="https://pbs.twimg.com/media/DzYG42sXcAAc5bj.jpg"/>
    <hyperlink ref="V102" r:id="rId214" display="https://pbs.twimg.com/media/DzYG42sXcAAc5bj.jpg"/>
    <hyperlink ref="V103" r:id="rId215" display="http://pbs.twimg.com/profile_images/778082330925641728/nsEGHCS3_normal.jpg"/>
    <hyperlink ref="V104" r:id="rId216" display="http://pbs.twimg.com/profile_images/778082330925641728/nsEGHCS3_normal.jpg"/>
    <hyperlink ref="V105" r:id="rId217" display="http://pbs.twimg.com/profile_images/778082330925641728/nsEGHCS3_normal.jpg"/>
    <hyperlink ref="V106" r:id="rId218" display="http://pbs.twimg.com/profile_images/778082330925641728/nsEGHCS3_normal.jpg"/>
    <hyperlink ref="V107" r:id="rId219" display="http://pbs.twimg.com/profile_images/778082330925641728/nsEGHCS3_normal.jpg"/>
    <hyperlink ref="V108" r:id="rId220" display="http://pbs.twimg.com/profile_images/778082330925641728/nsEGHCS3_normal.jpg"/>
    <hyperlink ref="V109" r:id="rId221" display="http://pbs.twimg.com/profile_images/778082330925641728/nsEGHCS3_normal.jpg"/>
    <hyperlink ref="V110" r:id="rId222" display="http://pbs.twimg.com/profile_images/1058685898496327680/KwAFVmfE_normal.jpg"/>
    <hyperlink ref="V111" r:id="rId223" display="http://pbs.twimg.com/profile_images/1058685898496327680/KwAFVmfE_normal.jpg"/>
    <hyperlink ref="V112" r:id="rId224" display="http://pbs.twimg.com/profile_images/1044304617012711424/KwjCO3Gn_normal.jpg"/>
    <hyperlink ref="V113" r:id="rId225" display="http://pbs.twimg.com/profile_images/1044304617012711424/KwjCO3Gn_normal.jpg"/>
    <hyperlink ref="V114" r:id="rId226" display="http://pbs.twimg.com/profile_images/621392347536818176/dkI_Q4kL_normal.jpg"/>
    <hyperlink ref="V115" r:id="rId227" display="http://pbs.twimg.com/profile_images/621392347536818176/dkI_Q4kL_normal.jpg"/>
    <hyperlink ref="V116" r:id="rId228" display="http://pbs.twimg.com/profile_images/526926151067762688/uZpiRWUF_normal.jpeg"/>
    <hyperlink ref="V117" r:id="rId229" display="http://pbs.twimg.com/profile_images/526926151067762688/uZpiRWUF_normal.jpeg"/>
    <hyperlink ref="V118" r:id="rId230" display="http://pbs.twimg.com/profile_images/1079170174060613632/IlFHmcIB_normal.jpg"/>
    <hyperlink ref="V119" r:id="rId231" display="https://pbs.twimg.com/media/DzX87aMVsAA9hs-.png"/>
    <hyperlink ref="V120" r:id="rId232" display="http://pbs.twimg.com/profile_images/551921299992236032/BeRvU8hZ_normal.jpeg"/>
    <hyperlink ref="V121" r:id="rId233" display="http://pbs.twimg.com/profile_images/804827263/me_chimmney_cropped_normal.jpg"/>
    <hyperlink ref="V122" r:id="rId234" display="http://pbs.twimg.com/profile_images/804827263/me_chimmney_cropped_normal.jpg"/>
    <hyperlink ref="V123" r:id="rId235" display="http://pbs.twimg.com/profile_images/1029033525310357504/ymY5pkvJ_normal.jpg"/>
    <hyperlink ref="V124" r:id="rId236" display="http://pbs.twimg.com/profile_images/1029033525310357504/ymY5pkvJ_normal.jpg"/>
    <hyperlink ref="V125" r:id="rId237" display="http://pbs.twimg.com/profile_images/847941504521838592/irSbXl2j_normal.jpg"/>
    <hyperlink ref="V126" r:id="rId238" display="https://pbs.twimg.com/tweet_video_thumb/DywXuSOXcAEasXA.jpg"/>
    <hyperlink ref="V127" r:id="rId239" display="http://pbs.twimg.com/profile_images/793807936363433984/t1nwO0GG_normal.jpg"/>
    <hyperlink ref="V128" r:id="rId240" display="http://pbs.twimg.com/profile_images/847941504521838592/irSbXl2j_normal.jpg"/>
    <hyperlink ref="V129" r:id="rId241" display="http://pbs.twimg.com/profile_images/1095117344102379521/v_tcNUG8_normal.jpg"/>
    <hyperlink ref="V130" r:id="rId242" display="http://pbs.twimg.com/profile_images/1095117344102379521/v_tcNUG8_normal.jpg"/>
    <hyperlink ref="V131" r:id="rId243" display="http://pbs.twimg.com/profile_images/746035482795061248/lljDsF5f_normal.jpg"/>
    <hyperlink ref="V132" r:id="rId244" display="http://pbs.twimg.com/profile_images/746035482795061248/lljDsF5f_normal.jpg"/>
    <hyperlink ref="V133" r:id="rId245" display="http://pbs.twimg.com/profile_images/1093007241924423680/gA6kXOXu_normal.jpg"/>
    <hyperlink ref="V134" r:id="rId246" display="http://pbs.twimg.com/profile_images/1093007241924423680/gA6kXOXu_normal.jpg"/>
    <hyperlink ref="V135" r:id="rId247" display="http://pbs.twimg.com/profile_images/730477344763219968/8NEiVNwp_normal.jpg"/>
    <hyperlink ref="V136" r:id="rId248" display="http://pbs.twimg.com/profile_images/730477344763219968/8NEiVNwp_normal.jpg"/>
    <hyperlink ref="V137" r:id="rId249" display="http://pbs.twimg.com/profile_images/1096285350232616960/6JvlzUQY_normal.jpg"/>
    <hyperlink ref="V138" r:id="rId250" display="http://pbs.twimg.com/profile_images/1096285350232616960/6JvlzUQY_normal.jpg"/>
    <hyperlink ref="V139" r:id="rId251" display="http://pbs.twimg.com/profile_images/1096285350232616960/6JvlzUQY_normal.jpg"/>
    <hyperlink ref="V140" r:id="rId252" display="http://pbs.twimg.com/profile_images/1096285350232616960/6JvlzUQY_normal.jpg"/>
    <hyperlink ref="V141" r:id="rId253" display="http://pbs.twimg.com/profile_images/1096285350232616960/6JvlzUQY_normal.jpg"/>
    <hyperlink ref="V142" r:id="rId254" display="http://pbs.twimg.com/profile_images/1096285350232616960/6JvlzUQY_normal.jpg"/>
    <hyperlink ref="V143" r:id="rId255" display="http://pbs.twimg.com/profile_images/1096285350232616960/6JvlzUQY_normal.jpg"/>
    <hyperlink ref="V144" r:id="rId256" display="http://pbs.twimg.com/profile_images/1096285350232616960/6JvlzUQY_normal.jpg"/>
    <hyperlink ref="V145" r:id="rId257" display="http://pbs.twimg.com/profile_images/987010854934794241/6BiDP0ja_normal.jpg"/>
    <hyperlink ref="V146" r:id="rId258" display="http://pbs.twimg.com/profile_images/1094249463546298368/57fRWXuh_normal.jpg"/>
    <hyperlink ref="V147" r:id="rId259" display="http://pbs.twimg.com/profile_images/1094249463546298368/57fRWXuh_normal.jpg"/>
    <hyperlink ref="V148" r:id="rId260" display="http://pbs.twimg.com/profile_images/1094249463546298368/57fRWXuh_normal.jpg"/>
    <hyperlink ref="V149" r:id="rId261" display="http://pbs.twimg.com/profile_images/1094249463546298368/57fRWXuh_normal.jpg"/>
    <hyperlink ref="V150" r:id="rId262" display="http://pbs.twimg.com/profile_images/1094249463546298368/57fRWXuh_normal.jpg"/>
    <hyperlink ref="V151" r:id="rId263" display="http://pbs.twimg.com/profile_images/1094249463546298368/57fRWXuh_normal.jpg"/>
    <hyperlink ref="V152" r:id="rId264" display="http://pbs.twimg.com/profile_images/1094249463546298368/57fRWXuh_normal.jpg"/>
    <hyperlink ref="V153" r:id="rId265" display="http://pbs.twimg.com/profile_images/1094249463546298368/57fRWXuh_normal.jpg"/>
    <hyperlink ref="V154" r:id="rId266" display="https://pbs.twimg.com/media/DaIBsQTVwAE4YxI.jpg"/>
    <hyperlink ref="V155" r:id="rId267" display="http://pbs.twimg.com/profile_images/1002640540867923968/s0mgbKuB_normal.jpg"/>
    <hyperlink ref="V156" r:id="rId268" display="http://pbs.twimg.com/profile_images/1002640540867923968/s0mgbKuB_normal.jpg"/>
    <hyperlink ref="V157" r:id="rId269" display="http://pbs.twimg.com/profile_images/927948655595872263/kgjZTSCy_normal.jpg"/>
    <hyperlink ref="V158" r:id="rId270" display="http://pbs.twimg.com/profile_images/1039178242287169539/IkIrD0Yr_normal.jpg"/>
    <hyperlink ref="V159" r:id="rId271" display="http://pbs.twimg.com/profile_images/1039178242287169539/IkIrD0Yr_normal.jpg"/>
    <hyperlink ref="V160" r:id="rId272" display="http://pbs.twimg.com/profile_images/1039178242287169539/IkIrD0Yr_normal.jpg"/>
    <hyperlink ref="V161" r:id="rId273" display="http://pbs.twimg.com/profile_images/1039178242287169539/IkIrD0Yr_normal.jpg"/>
    <hyperlink ref="V162" r:id="rId274" display="http://pbs.twimg.com/profile_images/1039178242287169539/IkIrD0Yr_normal.jpg"/>
    <hyperlink ref="V163" r:id="rId275" display="http://pbs.twimg.com/profile_images/1039178242287169539/IkIrD0Yr_normal.jpg"/>
    <hyperlink ref="V164" r:id="rId276" display="http://pbs.twimg.com/profile_images/1039178242287169539/IkIrD0Yr_normal.jpg"/>
    <hyperlink ref="V165" r:id="rId277" display="http://pbs.twimg.com/profile_images/1039178242287169539/IkIrD0Yr_normal.jpg"/>
    <hyperlink ref="V166" r:id="rId278" display="http://pbs.twimg.com/profile_images/1039178242287169539/IkIrD0Yr_normal.jpg"/>
    <hyperlink ref="V167" r:id="rId279" display="http://pbs.twimg.com/profile_images/1039178242287169539/IkIrD0Yr_normal.jpg"/>
    <hyperlink ref="V168" r:id="rId280" display="http://pbs.twimg.com/profile_images/1039178242287169539/IkIrD0Yr_normal.jpg"/>
    <hyperlink ref="V169" r:id="rId281" display="http://pbs.twimg.com/profile_images/1039178242287169539/IkIrD0Yr_normal.jpg"/>
    <hyperlink ref="V170" r:id="rId282" display="http://pbs.twimg.com/profile_images/1039178242287169539/IkIrD0Yr_normal.jpg"/>
    <hyperlink ref="V171" r:id="rId283" display="http://pbs.twimg.com/profile_images/1039178242287169539/IkIrD0Yr_normal.jpg"/>
    <hyperlink ref="V172" r:id="rId284" display="http://pbs.twimg.com/profile_images/1039178242287169539/IkIrD0Yr_normal.jpg"/>
    <hyperlink ref="V173" r:id="rId285" display="http://pbs.twimg.com/profile_images/1039178242287169539/IkIrD0Yr_normal.jpg"/>
    <hyperlink ref="V174" r:id="rId286" display="http://pbs.twimg.com/profile_images/1039178242287169539/IkIrD0Yr_normal.jpg"/>
    <hyperlink ref="V175" r:id="rId287" display="http://pbs.twimg.com/profile_images/1039178242287169539/IkIrD0Yr_normal.jpg"/>
    <hyperlink ref="V176" r:id="rId288" display="http://pbs.twimg.com/profile_images/1039178242287169539/IkIrD0Yr_normal.jpg"/>
    <hyperlink ref="V177" r:id="rId289" display="http://pbs.twimg.com/profile_images/1039178242287169539/IkIrD0Yr_normal.jpg"/>
    <hyperlink ref="V178" r:id="rId290" display="http://pbs.twimg.com/profile_images/1039178242287169539/IkIrD0Yr_normal.jpg"/>
    <hyperlink ref="V179" r:id="rId291" display="http://pbs.twimg.com/profile_images/1039178242287169539/IkIrD0Yr_normal.jpg"/>
    <hyperlink ref="V180" r:id="rId292" display="http://pbs.twimg.com/profile_images/1039178242287169539/IkIrD0Yr_normal.jpg"/>
    <hyperlink ref="V181" r:id="rId293" display="http://pbs.twimg.com/profile_images/1039178242287169539/IkIrD0Yr_normal.jpg"/>
    <hyperlink ref="V182" r:id="rId294" display="http://pbs.twimg.com/profile_images/1039178242287169539/IkIrD0Yr_normal.jpg"/>
    <hyperlink ref="V183" r:id="rId295" display="http://pbs.twimg.com/profile_images/1039178242287169539/IkIrD0Yr_normal.jpg"/>
    <hyperlink ref="V184" r:id="rId296" display="http://pbs.twimg.com/profile_images/1039178242287169539/IkIrD0Yr_normal.jpg"/>
    <hyperlink ref="V185" r:id="rId297" display="http://pbs.twimg.com/profile_images/1039178242287169539/IkIrD0Yr_normal.jpg"/>
    <hyperlink ref="V186" r:id="rId298" display="http://pbs.twimg.com/profile_images/1039178242287169539/IkIrD0Yr_normal.jpg"/>
    <hyperlink ref="V187" r:id="rId299" display="http://pbs.twimg.com/profile_images/1039178242287169539/IkIrD0Yr_normal.jpg"/>
    <hyperlink ref="V188" r:id="rId300" display="http://pbs.twimg.com/profile_images/1039178242287169539/IkIrD0Yr_normal.jpg"/>
    <hyperlink ref="V189" r:id="rId301" display="http://pbs.twimg.com/profile_images/1039178242287169539/IkIrD0Yr_normal.jpg"/>
    <hyperlink ref="V190" r:id="rId302" display="http://pbs.twimg.com/profile_images/1039178242287169539/IkIrD0Yr_normal.jpg"/>
    <hyperlink ref="V191" r:id="rId303" display="http://pbs.twimg.com/profile_images/1039178242287169539/IkIrD0Yr_normal.jpg"/>
    <hyperlink ref="V192" r:id="rId304" display="http://pbs.twimg.com/profile_images/1039178242287169539/IkIrD0Yr_normal.jpg"/>
    <hyperlink ref="V193" r:id="rId305" display="http://pbs.twimg.com/profile_images/1039178242287169539/IkIrD0Yr_normal.jpg"/>
    <hyperlink ref="V194" r:id="rId306" display="http://pbs.twimg.com/profile_images/1033207445664006145/ZonuNjTw_normal.jpg"/>
    <hyperlink ref="V195" r:id="rId307" display="http://pbs.twimg.com/profile_images/1033207445664006145/ZonuNjTw_normal.jpg"/>
    <hyperlink ref="V196" r:id="rId308" display="http://pbs.twimg.com/profile_images/500058442225053698/FpRBWn5o_normal.jpeg"/>
    <hyperlink ref="V197" r:id="rId309" display="http://pbs.twimg.com/profile_images/500058442225053698/FpRBWn5o_normal.jpeg"/>
    <hyperlink ref="V198" r:id="rId310" display="http://pbs.twimg.com/profile_images/500058442225053698/FpRBWn5o_normal.jpeg"/>
    <hyperlink ref="V199" r:id="rId311" display="http://pbs.twimg.com/profile_images/500058442225053698/FpRBWn5o_normal.jpeg"/>
    <hyperlink ref="V200" r:id="rId312" display="http://pbs.twimg.com/profile_images/500058442225053698/FpRBWn5o_normal.jpeg"/>
    <hyperlink ref="V201" r:id="rId313" display="http://pbs.twimg.com/profile_images/500058442225053698/FpRBWn5o_normal.jpeg"/>
    <hyperlink ref="V202" r:id="rId314" display="http://pbs.twimg.com/profile_images/2586954805/z6xp8yt4fza2g6jahuxu_normal.png"/>
    <hyperlink ref="V203" r:id="rId315" display="http://pbs.twimg.com/profile_images/2586954805/z6xp8yt4fza2g6jahuxu_normal.png"/>
    <hyperlink ref="V204" r:id="rId316" display="http://pbs.twimg.com/profile_images/794178450084896769/75rKrLjy_normal.jpg"/>
    <hyperlink ref="V205" r:id="rId317" display="http://pbs.twimg.com/profile_images/794178450084896769/75rKrLjy_normal.jpg"/>
    <hyperlink ref="V206" r:id="rId318" display="http://pbs.twimg.com/profile_images/1096437768614498304/yCWUXYj3_normal.png"/>
    <hyperlink ref="V207" r:id="rId319" display="http://pbs.twimg.com/profile_images/1096437768614498304/yCWUXYj3_normal.png"/>
    <hyperlink ref="V208" r:id="rId320" display="http://pbs.twimg.com/profile_images/800032106831368192/9E7UzQIA_normal.jpg"/>
    <hyperlink ref="V209" r:id="rId321" display="http://pbs.twimg.com/profile_images/783703832400371712/2F6Zbsqj_normal.jpg"/>
    <hyperlink ref="V210" r:id="rId322" display="http://pbs.twimg.com/profile_images/783703832400371712/2F6Zbsqj_normal.jpg"/>
    <hyperlink ref="V211" r:id="rId323" display="http://pbs.twimg.com/profile_images/1050105832673828865/ahs8CLUv_normal.jpg"/>
    <hyperlink ref="V212" r:id="rId324" display="http://pbs.twimg.com/profile_images/1022735998852194304/O3AefW02_normal.jpg"/>
    <hyperlink ref="V213" r:id="rId325" display="http://pbs.twimg.com/profile_images/106340869/Crown_normal.png"/>
    <hyperlink ref="V214" r:id="rId326" display="http://pbs.twimg.com/profile_images/886922056255893504/8C_gQWZD_normal.jpg"/>
    <hyperlink ref="V215" r:id="rId327" display="http://pbs.twimg.com/profile_images/1022376747428237314/ZT5Nmf5v_normal.jpg"/>
    <hyperlink ref="V216" r:id="rId328" display="http://pbs.twimg.com/profile_images/1022376747428237314/ZT5Nmf5v_normal.jpg"/>
    <hyperlink ref="V217" r:id="rId329" display="http://pbs.twimg.com/profile_images/1003799592171909120/tEEiyU8q_normal.jpg"/>
    <hyperlink ref="V218" r:id="rId330" display="http://pbs.twimg.com/profile_images/644337895164219392/u-_fRFTv_normal.jpg"/>
    <hyperlink ref="V219" r:id="rId331" display="http://pbs.twimg.com/profile_images/1050425912523726849/Vm1ls0kE_normal.jpg"/>
    <hyperlink ref="V220" r:id="rId332" display="http://pbs.twimg.com/profile_images/644337895164219392/u-_fRFTv_normal.jpg"/>
    <hyperlink ref="V221" r:id="rId333" display="http://pbs.twimg.com/profile_images/1050425912523726849/Vm1ls0kE_normal.jpg"/>
    <hyperlink ref="V222" r:id="rId334" display="http://pbs.twimg.com/profile_images/644337895164219392/u-_fRFTv_normal.jpg"/>
    <hyperlink ref="V223" r:id="rId335" display="http://pbs.twimg.com/profile_images/1050425912523726849/Vm1ls0kE_normal.jpg"/>
    <hyperlink ref="V224" r:id="rId336" display="http://pbs.twimg.com/profile_images/1050425912523726849/Vm1ls0kE_normal.jpg"/>
    <hyperlink ref="V225" r:id="rId337" display="http://pbs.twimg.com/profile_images/841115980227043329/Vtc0dd9i_normal.jpg"/>
    <hyperlink ref="V226" r:id="rId338" display="http://pbs.twimg.com/profile_images/477508869719998465/IooFx9GN_normal.jpeg"/>
    <hyperlink ref="V227" r:id="rId339" display="http://pbs.twimg.com/profile_images/688868939233890304/4dWpPJMI_normal.jpg"/>
    <hyperlink ref="V228" r:id="rId340" display="http://pbs.twimg.com/profile_images/857591978388844547/NkjyPRy__normal.jpg"/>
    <hyperlink ref="V229" r:id="rId341" display="http://pbs.twimg.com/profile_images/966315049454202880/vviPFDNU_normal.jpg"/>
    <hyperlink ref="V230" r:id="rId342" display="http://pbs.twimg.com/profile_images/918689389705707521/QPSB6dWZ_normal.jpg"/>
    <hyperlink ref="V231" r:id="rId343" display="http://pbs.twimg.com/profile_images/743809527028416513/6hsQOw77_normal.jpg"/>
    <hyperlink ref="V232" r:id="rId344" display="http://pbs.twimg.com/profile_images/743809527028416513/6hsQOw77_normal.jpg"/>
    <hyperlink ref="V233" r:id="rId345" display="http://pbs.twimg.com/profile_images/743809527028416513/6hsQOw77_normal.jpg"/>
    <hyperlink ref="V234" r:id="rId346" display="http://pbs.twimg.com/profile_images/1065773049658597377/B-TbC_XO_normal.jpg"/>
    <hyperlink ref="V235" r:id="rId347" display="http://pbs.twimg.com/profile_images/1004007000395657216/OaBFt0OB_normal.jpg"/>
    <hyperlink ref="V236" r:id="rId348" display="http://pbs.twimg.com/profile_images/877309047984209920/MJlcHVk3_normal.jpg"/>
    <hyperlink ref="V237" r:id="rId349" display="http://pbs.twimg.com/profile_images/747844681288003584/TIySK0P0_normal.jpg"/>
    <hyperlink ref="V238" r:id="rId350" display="http://pbs.twimg.com/profile_images/1082357814494969862/A_G_Ym56_normal.jpg"/>
    <hyperlink ref="V239" r:id="rId351" display="http://pbs.twimg.com/profile_images/523428371129065472/P2afuxgq_normal.jpeg"/>
    <hyperlink ref="V240" r:id="rId352" display="http://pbs.twimg.com/profile_images/999422563846508544/sFRSB6sC_normal.jpg"/>
    <hyperlink ref="V241" r:id="rId353" display="http://pbs.twimg.com/profile_images/3654808289/5b5a4dc8beff9aec250f14d4fd123a2a_normal.jpeg"/>
    <hyperlink ref="V242" r:id="rId354" display="http://pbs.twimg.com/profile_images/984445132308140032/DEHEiFyo_normal.jpg"/>
    <hyperlink ref="V243" r:id="rId355" display="http://pbs.twimg.com/profile_images/817448369735942144/WBlUKthl_normal.jpg"/>
    <hyperlink ref="V244" r:id="rId356" display="http://pbs.twimg.com/profile_images/635813778437836800/wez7MAih_normal.jpg"/>
    <hyperlink ref="V245" r:id="rId357" display="http://pbs.twimg.com/profile_images/611736222/larrysized_normal.jpg"/>
    <hyperlink ref="V246" r:id="rId358" display="http://pbs.twimg.com/profile_images/611736222/larrysized_normal.jpg"/>
    <hyperlink ref="V247" r:id="rId359" display="https://pbs.twimg.com/media/DzX87aMVsAA9hs-.png"/>
    <hyperlink ref="V248" r:id="rId360" display="http://pbs.twimg.com/profile_images/551921299992236032/BeRvU8hZ_normal.jpeg"/>
    <hyperlink ref="V249" r:id="rId361" display="http://pbs.twimg.com/profile_images/551921299992236032/BeRvU8hZ_normal.jpeg"/>
    <hyperlink ref="V250" r:id="rId362" display="http://pbs.twimg.com/profile_images/1075130206216749058/Ned6H1sW_normal.jpg"/>
    <hyperlink ref="V251" r:id="rId363" display="http://pbs.twimg.com/profile_images/1075130206216749058/Ned6H1sW_normal.jpg"/>
    <hyperlink ref="V252" r:id="rId364" display="http://pbs.twimg.com/profile_images/795716767951818753/wFObGttt_normal.jpg"/>
    <hyperlink ref="V253" r:id="rId365" display="http://pbs.twimg.com/profile_images/1015779972437270528/_a3FqW8T_normal.jpg"/>
    <hyperlink ref="V254" r:id="rId366" display="http://pbs.twimg.com/profile_images/1085203973357871105/1YS_7xYO_normal.jpg"/>
    <hyperlink ref="V255" r:id="rId367" display="http://pbs.twimg.com/profile_images/1085203973357871105/1YS_7xYO_normal.jpg"/>
    <hyperlink ref="V256" r:id="rId368" display="http://pbs.twimg.com/profile_images/1085203973357871105/1YS_7xYO_normal.jpg"/>
    <hyperlink ref="V257" r:id="rId369" display="http://pbs.twimg.com/profile_images/1085203973357871105/1YS_7xYO_normal.jpg"/>
    <hyperlink ref="X3" r:id="rId370" display="https://twitter.com/#!/mrs_lerner/status/1092576149195157504"/>
    <hyperlink ref="X4" r:id="rId371" display="https://twitter.com/#!/mrs_lerner/status/1092576149195157504"/>
    <hyperlink ref="X5" r:id="rId372" display="https://twitter.com/#!/jodybeckdc/status/1093262128012820482"/>
    <hyperlink ref="X6" r:id="rId373" display="https://twitter.com/#!/jodybeckdc/status/1093262128012820482"/>
    <hyperlink ref="X7" r:id="rId374" display="https://twitter.com/#!/jodybeckdc/status/1093262128012820482"/>
    <hyperlink ref="X8" r:id="rId375" display="https://twitter.com/#!/jodybeckdc/status/1093262128012820482"/>
    <hyperlink ref="X9" r:id="rId376" display="https://twitter.com/#!/hd_johnathan/status/1093598047748149249"/>
    <hyperlink ref="X10" r:id="rId377" display="https://twitter.com/#!/hd_johnathan/status/1093598880204316673"/>
    <hyperlink ref="X11" r:id="rId378" display="https://twitter.com/#!/hd_johnathan/status/1093598047748149249"/>
    <hyperlink ref="X12" r:id="rId379" display="https://twitter.com/#!/hd_johnathan/status/1093598880204316673"/>
    <hyperlink ref="X13" r:id="rId380" display="https://twitter.com/#!/hd_johnathan/status/1093598047748149249"/>
    <hyperlink ref="X14" r:id="rId381" display="https://twitter.com/#!/hd_johnathan/status/1093598880204316673"/>
    <hyperlink ref="X15" r:id="rId382" display="https://twitter.com/#!/hd_johnathan/status/1093598047748149249"/>
    <hyperlink ref="X16" r:id="rId383" display="https://twitter.com/#!/hd_johnathan/status/1093598880204316673"/>
    <hyperlink ref="X17" r:id="rId384" display="https://twitter.com/#!/hd_johnathan/status/1093598047748149249"/>
    <hyperlink ref="X18" r:id="rId385" display="https://twitter.com/#!/hd_johnathan/status/1093598047748149249"/>
    <hyperlink ref="X19" r:id="rId386" display="https://twitter.com/#!/hd_johnathan/status/1093598880204316673"/>
    <hyperlink ref="X20" r:id="rId387" display="https://twitter.com/#!/hd_johnathan/status/1093598880204316673"/>
    <hyperlink ref="X21" r:id="rId388" display="https://twitter.com/#!/wynn_syclebill/status/1093934309990256641"/>
    <hyperlink ref="X22" r:id="rId389" display="https://twitter.com/#!/marybtinker/status/1094958258580873216"/>
    <hyperlink ref="X23" r:id="rId390" display="https://twitter.com/#!/marybtinker/status/1093260885085356040"/>
    <hyperlink ref="X24" r:id="rId391" display="https://twitter.com/#!/marybtinker/status/1093260885085356040"/>
    <hyperlink ref="X25" r:id="rId392" display="https://twitter.com/#!/marybtinker/status/1093260885085356040"/>
    <hyperlink ref="X26" r:id="rId393" display="https://twitter.com/#!/marybtinker/status/1093260885085356040"/>
    <hyperlink ref="X27" r:id="rId394" display="https://twitter.com/#!/marybtinker/status/1094958258580873216"/>
    <hyperlink ref="X28" r:id="rId395" display="https://twitter.com/#!/marybtinker/status/1094958258580873216"/>
    <hyperlink ref="X29" r:id="rId396" display="https://twitter.com/#!/marybtinker/status/1094958258580873216"/>
    <hyperlink ref="X30" r:id="rId397" display="https://twitter.com/#!/marybtinker/status/1094958258580873216"/>
    <hyperlink ref="X31" r:id="rId398" display="https://twitter.com/#!/marybtinker/status/1094958258580873216"/>
    <hyperlink ref="X32" r:id="rId399" display="https://twitter.com/#!/nspa/status/1090357689895567362"/>
    <hyperlink ref="X33" r:id="rId400" display="https://twitter.com/#!/maschoolpress/status/1094988327764271104"/>
    <hyperlink ref="X34" r:id="rId401" display="https://twitter.com/#!/nspa/status/1090357689895567362"/>
    <hyperlink ref="X35" r:id="rId402" display="https://twitter.com/#!/nspa/status/1090357689895567362"/>
    <hyperlink ref="X36" r:id="rId403" display="https://twitter.com/#!/maschoolpress/status/1094988327764271104"/>
    <hyperlink ref="X37" r:id="rId404" display="https://twitter.com/#!/maschoolpress/status/1094988327764271104"/>
    <hyperlink ref="X38" r:id="rId405" display="https://twitter.com/#!/maschoolpress/status/1094988327764271104"/>
    <hyperlink ref="X39" r:id="rId406" display="https://twitter.com/#!/mahibrihim/status/1095852099215257601"/>
    <hyperlink ref="X40" r:id="rId407" display="https://twitter.com/#!/mahibrihim/status/1095852099215257601"/>
    <hyperlink ref="X41" r:id="rId408" display="https://twitter.com/#!/mahibrihim/status/1095852099215257601"/>
    <hyperlink ref="X42" r:id="rId409" display="https://twitter.com/#!/mahibrihim/status/1095852099215257601"/>
    <hyperlink ref="X43" r:id="rId410" display="https://twitter.com/#!/mahibrihim/status/1095852099215257601"/>
    <hyperlink ref="X44" r:id="rId411" display="https://twitter.com/#!/mahibrihim/status/1095852099215257601"/>
    <hyperlink ref="X45" r:id="rId412" display="https://twitter.com/#!/mahibrihim/status/1095852099215257601"/>
    <hyperlink ref="X46" r:id="rId413" display="https://twitter.com/#!/mahibrihim/status/1095852099215257601"/>
    <hyperlink ref="X47" r:id="rId414" display="https://twitter.com/#!/tvinstructor/status/1095890466011258881"/>
    <hyperlink ref="X48" r:id="rId415" display="https://twitter.com/#!/tvinstructor/status/1095890466011258881"/>
    <hyperlink ref="X49" r:id="rId416" display="https://twitter.com/#!/tvinstructor/status/1095890466011258881"/>
    <hyperlink ref="X50" r:id="rId417" display="https://twitter.com/#!/tvinstructor/status/1095890466011258881"/>
    <hyperlink ref="X51" r:id="rId418" display="https://twitter.com/#!/tvinstructor/status/1095890466011258881"/>
    <hyperlink ref="X52" r:id="rId419" display="https://twitter.com/#!/wmsdtv/status/1091816836168060928"/>
    <hyperlink ref="X53" r:id="rId420" display="https://twitter.com/#!/eagleeyemsd/status/1092112142042583040"/>
    <hyperlink ref="X54" r:id="rId421" display="https://twitter.com/#!/tvinstructor/status/1095890466011258881"/>
    <hyperlink ref="X55" r:id="rId422" display="https://twitter.com/#!/tvinstructor/status/1095890466011258881"/>
    <hyperlink ref="X56" r:id="rId423" display="https://twitter.com/#!/tvinstructor/status/1095890466011258881"/>
    <hyperlink ref="X57" r:id="rId424" display="https://twitter.com/#!/dbhspathfinder/status/1095293440039047168"/>
    <hyperlink ref="X58" r:id="rId425" display="https://twitter.com/#!/curtisnewtin9/status/1096020156386603008"/>
    <hyperlink ref="X59" r:id="rId426" display="https://twitter.com/#!/curtisnewtin9/status/1096020156386603008"/>
    <hyperlink ref="X60" r:id="rId427" display="https://twitter.com/#!/barryparksjr/status/1096025406405255168"/>
    <hyperlink ref="X61" r:id="rId428" display="https://twitter.com/#!/barryparksjr/status/1096025406405255168"/>
    <hyperlink ref="X62" r:id="rId429" display="https://twitter.com/#!/dbhspathfinder/status/1095293440039047168"/>
    <hyperlink ref="X63" r:id="rId430" display="https://twitter.com/#!/dbhspathfinder/status/1095654822181666816"/>
    <hyperlink ref="X64" r:id="rId431" display="https://twitter.com/#!/dbhspathfinder/status/1096017209456029696"/>
    <hyperlink ref="X65" r:id="rId432" display="https://twitter.com/#!/st4y_cr3sp0/status/1096031181353701381"/>
    <hyperlink ref="X66" r:id="rId433" display="https://twitter.com/#!/st4y_cr3sp0/status/1096031181353701381"/>
    <hyperlink ref="X67" r:id="rId434" display="https://twitter.com/#!/wksu/status/1096037508461326336"/>
    <hyperlink ref="X68" r:id="rId435" display="https://twitter.com/#!/wksu/status/1096037670269190144"/>
    <hyperlink ref="X69" r:id="rId436" display="https://twitter.com/#!/mayormaier/status/1096041077008674817"/>
    <hyperlink ref="X70" r:id="rId437" display="https://twitter.com/#!/mayormaier/status/1096041077008674817"/>
    <hyperlink ref="X71" r:id="rId438" display="https://twitter.com/#!/mcicha1/status/1096057741020446721"/>
    <hyperlink ref="X72" r:id="rId439" display="https://twitter.com/#!/mcicha1/status/1096057741020446721"/>
    <hyperlink ref="X73" r:id="rId440" display="https://twitter.com/#!/seksi/status/1096061358880092160"/>
    <hyperlink ref="X74" r:id="rId441" display="https://twitter.com/#!/seksi/status/1096061358880092160"/>
    <hyperlink ref="X75" r:id="rId442" display="https://twitter.com/#!/nicole_soojung/status/1096061366203490304"/>
    <hyperlink ref="X76" r:id="rId443" display="https://twitter.com/#!/nicole_soojung/status/1096061366203490304"/>
    <hyperlink ref="X77" r:id="rId444" display="https://twitter.com/#!/gracelangtonn/status/1096062033240489990"/>
    <hyperlink ref="X78" r:id="rId445" display="https://twitter.com/#!/gracelangtonn/status/1096062033240489990"/>
    <hyperlink ref="X79" r:id="rId446" display="https://twitter.com/#!/nadegegreen/status/1096062244108918784"/>
    <hyperlink ref="X80" r:id="rId447" display="https://twitter.com/#!/nadegegreen/status/1096062244108918784"/>
    <hyperlink ref="X81" r:id="rId448" display="https://twitter.com/#!/admccourt/status/1096062534271016961"/>
    <hyperlink ref="X82" r:id="rId449" display="https://twitter.com/#!/admccourt/status/1096062534271016961"/>
    <hyperlink ref="X83" r:id="rId450" display="https://twitter.com/#!/danielleiat/status/1096063037423931392"/>
    <hyperlink ref="X84" r:id="rId451" display="https://twitter.com/#!/danielleiat/status/1096063037423931392"/>
    <hyperlink ref="X85" r:id="rId452" display="https://twitter.com/#!/faziarizvi/status/1096063224259272707"/>
    <hyperlink ref="X86" r:id="rId453" display="https://twitter.com/#!/faziarizvi/status/1096063224259272707"/>
    <hyperlink ref="X87" r:id="rId454" display="https://twitter.com/#!/seanmeredith/status/1096064274202386433"/>
    <hyperlink ref="X88" r:id="rId455" display="https://twitter.com/#!/donbytheriver/status/1096064651979341824"/>
    <hyperlink ref="X89" r:id="rId456" display="https://twitter.com/#!/masumaahuja/status/1096065194516717570"/>
    <hyperlink ref="X90" r:id="rId457" display="https://twitter.com/#!/suegreenwood/status/1096065765751603201"/>
    <hyperlink ref="X91" r:id="rId458" display="https://twitter.com/#!/mountairmedia/status/1096060810940608512"/>
    <hyperlink ref="X92" r:id="rId459" display="https://twitter.com/#!/mountairmedia/status/1096060810940608512"/>
    <hyperlink ref="X93" r:id="rId460" display="https://twitter.com/#!/mountairmedia/status/1096066235853352960"/>
    <hyperlink ref="X94" r:id="rId461" display="https://twitter.com/#!/hyperdoxy/status/1096066601927860226"/>
    <hyperlink ref="X95" r:id="rId462" display="https://twitter.com/#!/hyperdoxy/status/1096066601927860226"/>
    <hyperlink ref="X96" r:id="rId463" display="https://twitter.com/#!/penguinsfan62/status/1096067275390676993"/>
    <hyperlink ref="X97" r:id="rId464" display="https://twitter.com/#!/penguinsfan62/status/1096067275390676993"/>
    <hyperlink ref="X98" r:id="rId465" display="https://twitter.com/#!/microbliterate/status/1096069691095859200"/>
    <hyperlink ref="X99" r:id="rId466" display="https://twitter.com/#!/microbliterate/status/1096069691095859200"/>
    <hyperlink ref="X100" r:id="rId467" display="https://twitter.com/#!/microbliterate/status/1096069714042851328"/>
    <hyperlink ref="X101" r:id="rId468" display="https://twitter.com/#!/photogericp/status/1096071146112540673"/>
    <hyperlink ref="X102" r:id="rId469" display="https://twitter.com/#!/photogericp/status/1096071146112540673"/>
    <hyperlink ref="X103" r:id="rId470" display="https://twitter.com/#!/ryanjhaas/status/1096071192434290690"/>
    <hyperlink ref="X104" r:id="rId471" display="https://twitter.com/#!/ryanjhaas/status/1096071192434290690"/>
    <hyperlink ref="X105" r:id="rId472" display="https://twitter.com/#!/ryanjhaas/status/1096071192434290690"/>
    <hyperlink ref="X106" r:id="rId473" display="https://twitter.com/#!/ryanjhaas/status/1096071192434290690"/>
    <hyperlink ref="X107" r:id="rId474" display="https://twitter.com/#!/ryanjhaas/status/1096071192434290690"/>
    <hyperlink ref="X108" r:id="rId475" display="https://twitter.com/#!/ryanjhaas/status/1096071192434290690"/>
    <hyperlink ref="X109" r:id="rId476" display="https://twitter.com/#!/ryanjhaas/status/1096071192434290690"/>
    <hyperlink ref="X110" r:id="rId477" display="https://twitter.com/#!/sleepy_bi/status/1096071986105720834"/>
    <hyperlink ref="X111" r:id="rId478" display="https://twitter.com/#!/sleepy_bi/status/1096071986105720834"/>
    <hyperlink ref="X112" r:id="rId479" display="https://twitter.com/#!/samantharoehl/status/1096072997415370755"/>
    <hyperlink ref="X113" r:id="rId480" display="https://twitter.com/#!/samantharoehl/status/1096072997415370755"/>
    <hyperlink ref="X114" r:id="rId481" display="https://twitter.com/#!/juliacarriew/status/1096075512743583744"/>
    <hyperlink ref="X115" r:id="rId482" display="https://twitter.com/#!/juliacarriew/status/1096075512743583744"/>
    <hyperlink ref="X116" r:id="rId483" display="https://twitter.com/#!/samtlevin/status/1096075962528149504"/>
    <hyperlink ref="X117" r:id="rId484" display="https://twitter.com/#!/samtlevin/status/1096075962528149504"/>
    <hyperlink ref="X118" r:id="rId485" display="https://twitter.com/#!/thatcardsharp/status/1096076074310496256"/>
    <hyperlink ref="X119" r:id="rId486" display="https://twitter.com/#!/loisbeckett/status/1096060269522898945"/>
    <hyperlink ref="X120" r:id="rId487" display="https://twitter.com/#!/loisbeckett/status/1096064245769224193"/>
    <hyperlink ref="X121" r:id="rId488" display="https://twitter.com/#!/quinnmacdonald/status/1096076938882371584"/>
    <hyperlink ref="X122" r:id="rId489" display="https://twitter.com/#!/quinnmacdonald/status/1096076938882371584"/>
    <hyperlink ref="X123" r:id="rId490" display="https://twitter.com/#!/evieblad/status/1096079626730909697"/>
    <hyperlink ref="X124" r:id="rId491" display="https://twitter.com/#!/evieblad/status/1096079626730909697"/>
    <hyperlink ref="X125" r:id="rId492" display="https://twitter.com/#!/jcsturino/status/1096091530274705409"/>
    <hyperlink ref="X126" r:id="rId493" display="https://twitter.com/#!/issuu/status/1093274903078490112"/>
    <hyperlink ref="X127" r:id="rId494" display="https://twitter.com/#!/issuu/status/1096078908208934913"/>
    <hyperlink ref="X128" r:id="rId495" display="https://twitter.com/#!/jcsturino/status/1096091530274705409"/>
    <hyperlink ref="X129" r:id="rId496" display="https://twitter.com/#!/douglasdrama/status/1096096219754127360"/>
    <hyperlink ref="X130" r:id="rId497" display="https://twitter.com/#!/douglasdrama/status/1096096219754127360"/>
    <hyperlink ref="X131" r:id="rId498" display="https://twitter.com/#!/tprep_boyshoops/status/1096099646148149249"/>
    <hyperlink ref="X132" r:id="rId499" display="https://twitter.com/#!/tprep_boyshoops/status/1096099646148149249"/>
    <hyperlink ref="X133" r:id="rId500" display="https://twitter.com/#!/vivianho/status/1096104373690630144"/>
    <hyperlink ref="X134" r:id="rId501" display="https://twitter.com/#!/vivianho/status/1096104373690630144"/>
    <hyperlink ref="X135" r:id="rId502" display="https://twitter.com/#!/vinnyeng/status/1096104440011022337"/>
    <hyperlink ref="X136" r:id="rId503" display="https://twitter.com/#!/vinnyeng/status/1096104440011022337"/>
    <hyperlink ref="X137" r:id="rId504" display="https://twitter.com/#!/kennyjacobs/status/1096111985186328576"/>
    <hyperlink ref="X138" r:id="rId505" display="https://twitter.com/#!/kennyjacobs/status/1096111985186328576"/>
    <hyperlink ref="X139" r:id="rId506" display="https://twitter.com/#!/kennyjacobs/status/1096111985186328576"/>
    <hyperlink ref="X140" r:id="rId507" display="https://twitter.com/#!/kennyjacobs/status/1096111985186328576"/>
    <hyperlink ref="X141" r:id="rId508" display="https://twitter.com/#!/kennyjacobs/status/1096111985186328576"/>
    <hyperlink ref="X142" r:id="rId509" display="https://twitter.com/#!/kennyjacobs/status/1096111985186328576"/>
    <hyperlink ref="X143" r:id="rId510" display="https://twitter.com/#!/kennyjacobs/status/1096111985186328576"/>
    <hyperlink ref="X144" r:id="rId511" display="https://twitter.com/#!/kennyjacobs/status/1096111985186328576"/>
    <hyperlink ref="X145" r:id="rId512" display="https://twitter.com/#!/harry_slater/status/1096116146103820289"/>
    <hyperlink ref="X146" r:id="rId513" display="https://twitter.com/#!/jimmacmillan/status/1096118108740378624"/>
    <hyperlink ref="X147" r:id="rId514" display="https://twitter.com/#!/jimmacmillan/status/1096118108740378624"/>
    <hyperlink ref="X148" r:id="rId515" display="https://twitter.com/#!/jimmacmillan/status/1096118108740378624"/>
    <hyperlink ref="X149" r:id="rId516" display="https://twitter.com/#!/jimmacmillan/status/1096118108740378624"/>
    <hyperlink ref="X150" r:id="rId517" display="https://twitter.com/#!/jimmacmillan/status/1096118108740378624"/>
    <hyperlink ref="X151" r:id="rId518" display="https://twitter.com/#!/jimmacmillan/status/1096118108740378624"/>
    <hyperlink ref="X152" r:id="rId519" display="https://twitter.com/#!/jimmacmillan/status/1096118108740378624"/>
    <hyperlink ref="X153" r:id="rId520" display="https://twitter.com/#!/jimmacmillan/status/1096118108740378624"/>
    <hyperlink ref="X154" r:id="rId521" display="https://twitter.com/#!/lauren_hoggs/status/982349571446587397"/>
    <hyperlink ref="X155" r:id="rId522" display="https://twitter.com/#!/diamondmarin1/status/1096120221608357888"/>
    <hyperlink ref="X156" r:id="rId523" display="https://twitter.com/#!/diamondmarin1/status/1096120221608357888"/>
    <hyperlink ref="X157" r:id="rId524" display="https://twitter.com/#!/jswimm1/status/1096125977745334273"/>
    <hyperlink ref="X158" r:id="rId525" display="https://twitter.com/#!/gunsreporting/status/1096111415226712064"/>
    <hyperlink ref="X159" r:id="rId526" display="https://twitter.com/#!/gunsreporting/status/1096111415226712064"/>
    <hyperlink ref="X160" r:id="rId527" display="https://twitter.com/#!/gunsreporting/status/1096111415226712064"/>
    <hyperlink ref="X161" r:id="rId528" display="https://twitter.com/#!/gunsreporting/status/1096126805738692608"/>
    <hyperlink ref="X162" r:id="rId529" display="https://twitter.com/#!/gunsreporting/status/1096111415226712064"/>
    <hyperlink ref="X163" r:id="rId530" display="https://twitter.com/#!/gunsreporting/status/1096126805738692608"/>
    <hyperlink ref="X164" r:id="rId531" display="https://twitter.com/#!/gunsreporting/status/1096108365724422146"/>
    <hyperlink ref="X165" r:id="rId532" display="https://twitter.com/#!/gunsreporting/status/1096111415226712064"/>
    <hyperlink ref="X166" r:id="rId533" display="https://twitter.com/#!/gunsreporting/status/1096126805738692608"/>
    <hyperlink ref="X167" r:id="rId534" display="https://twitter.com/#!/gunsreporting/status/1096071120472756225"/>
    <hyperlink ref="X168" r:id="rId535" display="https://twitter.com/#!/gunsreporting/status/1096108365724422146"/>
    <hyperlink ref="X169" r:id="rId536" display="https://twitter.com/#!/gunsreporting/status/1096111415226712064"/>
    <hyperlink ref="X170" r:id="rId537" display="https://twitter.com/#!/gunsreporting/status/1096126805738692608"/>
    <hyperlink ref="X171" r:id="rId538" display="https://twitter.com/#!/gunsreporting/status/1096071120472756225"/>
    <hyperlink ref="X172" r:id="rId539" display="https://twitter.com/#!/gunsreporting/status/1096108365724422146"/>
    <hyperlink ref="X173" r:id="rId540" display="https://twitter.com/#!/gunsreporting/status/1096111415226712064"/>
    <hyperlink ref="X174" r:id="rId541" display="https://twitter.com/#!/gunsreporting/status/1096126805738692608"/>
    <hyperlink ref="X175" r:id="rId542" display="https://twitter.com/#!/gunsreporting/status/1096065103328411648"/>
    <hyperlink ref="X176" r:id="rId543" display="https://twitter.com/#!/gunsreporting/status/1096071120472756225"/>
    <hyperlink ref="X177" r:id="rId544" display="https://twitter.com/#!/gunsreporting/status/1096108365724422146"/>
    <hyperlink ref="X178" r:id="rId545" display="https://twitter.com/#!/gunsreporting/status/1096111415226712064"/>
    <hyperlink ref="X179" r:id="rId546" display="https://twitter.com/#!/gunsreporting/status/1096126805738692608"/>
    <hyperlink ref="X180" r:id="rId547" display="https://twitter.com/#!/gunsreporting/status/1096065103328411648"/>
    <hyperlink ref="X181" r:id="rId548" display="https://twitter.com/#!/gunsreporting/status/1096071120472756225"/>
    <hyperlink ref="X182" r:id="rId549" display="https://twitter.com/#!/gunsreporting/status/1096108365724422146"/>
    <hyperlink ref="X183" r:id="rId550" display="https://twitter.com/#!/gunsreporting/status/1096111415226712064"/>
    <hyperlink ref="X184" r:id="rId551" display="https://twitter.com/#!/gunsreporting/status/1096126805738692608"/>
    <hyperlink ref="X185" r:id="rId552" display="https://twitter.com/#!/gunsreporting/status/1096065103328411648"/>
    <hyperlink ref="X186" r:id="rId553" display="https://twitter.com/#!/gunsreporting/status/1096071120472756225"/>
    <hyperlink ref="X187" r:id="rId554" display="https://twitter.com/#!/gunsreporting/status/1096108365724422146"/>
    <hyperlink ref="X188" r:id="rId555" display="https://twitter.com/#!/gunsreporting/status/1096111415226712064"/>
    <hyperlink ref="X189" r:id="rId556" display="https://twitter.com/#!/gunsreporting/status/1096126805738692608"/>
    <hyperlink ref="X190" r:id="rId557" display="https://twitter.com/#!/gunsreporting/status/1096071120472756225"/>
    <hyperlink ref="X191" r:id="rId558" display="https://twitter.com/#!/gunsreporting/status/1096108365724422146"/>
    <hyperlink ref="X192" r:id="rId559" display="https://twitter.com/#!/gunsreporting/status/1096111415226712064"/>
    <hyperlink ref="X193" r:id="rId560" display="https://twitter.com/#!/gunsreporting/status/1096126805738692608"/>
    <hyperlink ref="X194" r:id="rId561" display="https://twitter.com/#!/culverzoe/status/1096128628138672128"/>
    <hyperlink ref="X195" r:id="rId562" display="https://twitter.com/#!/culverzoe/status/1096128628138672128"/>
    <hyperlink ref="X196" r:id="rId563" display="https://twitter.com/#!/yankeejoe/status/1096133137313087489"/>
    <hyperlink ref="X197" r:id="rId564" display="https://twitter.com/#!/yankeejoe/status/1096133137313087489"/>
    <hyperlink ref="X198" r:id="rId565" display="https://twitter.com/#!/yankeejoe/status/1096133137313087489"/>
    <hyperlink ref="X199" r:id="rId566" display="https://twitter.com/#!/yankeejoe/status/1096133137313087489"/>
    <hyperlink ref="X200" r:id="rId567" display="https://twitter.com/#!/yankeejoe/status/1096098815579348992"/>
    <hyperlink ref="X201" r:id="rId568" display="https://twitter.com/#!/yankeejoe/status/1096133137313087489"/>
    <hyperlink ref="X202" r:id="rId569" display="https://twitter.com/#!/mysharona1987/status/1096135562686271488"/>
    <hyperlink ref="X203" r:id="rId570" display="https://twitter.com/#!/mysharona1987/status/1096135562686271488"/>
    <hyperlink ref="X204" r:id="rId571" display="https://twitter.com/#!/jenstaletovich/status/1096154081071116290"/>
    <hyperlink ref="X205" r:id="rId572" display="https://twitter.com/#!/jenstaletovich/status/1096154081071116290"/>
    <hyperlink ref="X206" r:id="rId573" display="https://twitter.com/#!/davidjneal/status/1096162152958910464"/>
    <hyperlink ref="X207" r:id="rId574" display="https://twitter.com/#!/davidjneal/status/1096162152958910464"/>
    <hyperlink ref="X208" r:id="rId575" display="https://twitter.com/#!/eastsideonline/status/1096039219691167745"/>
    <hyperlink ref="X209" r:id="rId576" display="https://twitter.com/#!/jacobkernis/status/1096199484793647104"/>
    <hyperlink ref="X210" r:id="rId577" display="https://twitter.com/#!/jacobkernis/status/1096199484793647104"/>
    <hyperlink ref="X211" r:id="rId578" display="https://twitter.com/#!/jpmentorleaders/status/1096200416730247169"/>
    <hyperlink ref="X212" r:id="rId579" display="https://twitter.com/#!/avaniishah/status/1096221611596935168"/>
    <hyperlink ref="X213" r:id="rId580" display="https://twitter.com/#!/cspa/status/1096228659097190405"/>
    <hyperlink ref="X214" r:id="rId581" display="https://twitter.com/#!/steffdaz/status/1096232891527450624"/>
    <hyperlink ref="X215" r:id="rId582" display="https://twitter.com/#!/soulflytry/status/1096294244770332672"/>
    <hyperlink ref="X216" r:id="rId583" display="https://twitter.com/#!/soulflytry/status/1096294244770332672"/>
    <hyperlink ref="X217" r:id="rId584" display="https://twitter.com/#!/debzuniverse/status/1096350176141344768"/>
    <hyperlink ref="X218" r:id="rId585" display="https://twitter.com/#!/eagleeyemsd/status/1092111991551021056"/>
    <hyperlink ref="X219" r:id="rId586" display="https://twitter.com/#!/aerieyearbook/status/1091493535088558080"/>
    <hyperlink ref="X220" r:id="rId587" display="https://twitter.com/#!/eagleeyemsd/status/1092111991551021056"/>
    <hyperlink ref="X221" r:id="rId588" display="https://twitter.com/#!/aerieyearbook/status/1091493535088558080"/>
    <hyperlink ref="X222" r:id="rId589" display="https://twitter.com/#!/eagleeyemsd/status/1092111991551021056"/>
    <hyperlink ref="X223" r:id="rId590" display="https://twitter.com/#!/aerieyearbook/status/1091493535088558080"/>
    <hyperlink ref="X224" r:id="rId591" display="https://twitter.com/#!/aerieyearbook/status/1096370332531855360"/>
    <hyperlink ref="X225" r:id="rId592" display="https://twitter.com/#!/spookymulder86/status/1096391441234841600"/>
    <hyperlink ref="X226" r:id="rId593" display="https://twitter.com/#!/cmeden/status/1096412440059957250"/>
    <hyperlink ref="X227" r:id="rId594" display="https://twitter.com/#!/wshsroom215/status/1096415403285377025"/>
    <hyperlink ref="X228" r:id="rId595" display="https://twitter.com/#!/spjfla/status/1096418647499780096"/>
    <hyperlink ref="X229" r:id="rId596" display="https://twitter.com/#!/spj_tweets/status/1096419666682150915"/>
    <hyperlink ref="X230" r:id="rId597" display="https://twitter.com/#!/sdkstl/status/1096420554733748224"/>
    <hyperlink ref="X231" r:id="rId598" display="https://twitter.com/#!/monicarhor/status/1096060343556755456"/>
    <hyperlink ref="X232" r:id="rId599" display="https://twitter.com/#!/monicarhor/status/1096060343556755456"/>
    <hyperlink ref="X233" r:id="rId600" display="https://twitter.com/#!/monicarhor/status/1096423866258415618"/>
    <hyperlink ref="X234" r:id="rId601" display="https://twitter.com/#!/katelyn_jou/status/1096427227040886784"/>
    <hyperlink ref="X235" r:id="rId602" display="https://twitter.com/#!/newseum/status/1096446728063143936"/>
    <hyperlink ref="X236" r:id="rId603" display="https://twitter.com/#!/nppa/status/1096446893293477888"/>
    <hyperlink ref="X237" r:id="rId604" display="https://twitter.com/#!/freedomforumins/status/1096446896183349248"/>
    <hyperlink ref="X238" r:id="rId605" display="https://twitter.com/#!/nicole_kraft/status/1096447068825096192"/>
    <hyperlink ref="X239" r:id="rId606" display="https://twitter.com/#!/beanspohr/status/1096462317422854144"/>
    <hyperlink ref="X240" r:id="rId607" display="https://twitter.com/#!/ernabeld/status/1096468486354808838"/>
    <hyperlink ref="X241" r:id="rId608" display="https://twitter.com/#!/superscribbler/status/1096478953886367745"/>
    <hyperlink ref="X242" r:id="rId609" display="https://twitter.com/#!/jhemlepp/status/1096481439070208010"/>
    <hyperlink ref="X243" r:id="rId610" display="https://twitter.com/#!/tpplummer/status/1096022480144265216"/>
    <hyperlink ref="X244" r:id="rId611" display="https://twitter.com/#!/tampaprep/status/1096033192765808641"/>
    <hyperlink ref="X245" r:id="rId612" display="https://twitter.com/#!/lgtenglishteach/status/1096584646962397185"/>
    <hyperlink ref="X246" r:id="rId613" display="https://twitter.com/#!/lgtenglishteach/status/1096584646962397185"/>
    <hyperlink ref="X247" r:id="rId614" display="https://twitter.com/#!/loisbeckett/status/1096060269522898945"/>
    <hyperlink ref="X248" r:id="rId615" display="https://twitter.com/#!/loisbeckett/status/1096062964325478405"/>
    <hyperlink ref="X249" r:id="rId616" display="https://twitter.com/#!/loisbeckett/status/1096076707352571905"/>
    <hyperlink ref="X250" r:id="rId617" display="https://twitter.com/#!/lillianhwang/status/1096621840993316864"/>
    <hyperlink ref="X251" r:id="rId618" display="https://twitter.com/#!/lillianhwang/status/1096621840993316864"/>
    <hyperlink ref="X252" r:id="rId619" display="https://twitter.com/#!/splc/status/1096181050898829312"/>
    <hyperlink ref="X253" r:id="rId620" display="https://twitter.com/#!/voicestexas/status/1096790804666953728"/>
    <hyperlink ref="X254" r:id="rId621" display="https://twitter.com/#!/heroesmsd/status/1096893448156860419"/>
    <hyperlink ref="X255" r:id="rId622" display="https://twitter.com/#!/heroesmsd/status/1096893448156860419"/>
    <hyperlink ref="X256" r:id="rId623" display="https://twitter.com/#!/heroesmsd/status/1096893448156860419"/>
    <hyperlink ref="X257" r:id="rId624" display="https://twitter.com/#!/heroesmsd/status/1096893448156860419"/>
    <hyperlink ref="AZ21" r:id="rId625" display="https://api.twitter.com/1.1/geo/id/a612c69b44b2e5da.json"/>
    <hyperlink ref="AZ157" r:id="rId626" display="https://api.twitter.com/1.1/geo/id/01a9a39529b27f36.json"/>
  </hyperlinks>
  <printOptions/>
  <pageMargins left="0.7" right="0.7" top="0.75" bottom="0.75" header="0.3" footer="0.3"/>
  <pageSetup horizontalDpi="600" verticalDpi="600" orientation="portrait" r:id="rId630"/>
  <legacyDrawing r:id="rId628"/>
  <tableParts>
    <tablePart r:id="rId62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2174</v>
      </c>
      <c r="B1" s="13" t="s">
        <v>2266</v>
      </c>
      <c r="C1" s="13" t="s">
        <v>2267</v>
      </c>
      <c r="D1" s="13" t="s">
        <v>144</v>
      </c>
      <c r="E1" s="13" t="s">
        <v>2269</v>
      </c>
      <c r="F1" s="13" t="s">
        <v>2270</v>
      </c>
      <c r="G1" s="13" t="s">
        <v>2271</v>
      </c>
    </row>
    <row r="2" spans="1:7" ht="15">
      <c r="A2" s="78" t="s">
        <v>1875</v>
      </c>
      <c r="B2" s="78">
        <v>95</v>
      </c>
      <c r="C2" s="121">
        <v>0.04125054277029961</v>
      </c>
      <c r="D2" s="78" t="s">
        <v>2268</v>
      </c>
      <c r="E2" s="78"/>
      <c r="F2" s="78"/>
      <c r="G2" s="78"/>
    </row>
    <row r="3" spans="1:7" ht="15">
      <c r="A3" s="78" t="s">
        <v>1876</v>
      </c>
      <c r="B3" s="78">
        <v>57</v>
      </c>
      <c r="C3" s="121">
        <v>0.024750325662179766</v>
      </c>
      <c r="D3" s="78" t="s">
        <v>2268</v>
      </c>
      <c r="E3" s="78"/>
      <c r="F3" s="78"/>
      <c r="G3" s="78"/>
    </row>
    <row r="4" spans="1:7" ht="15">
      <c r="A4" s="78" t="s">
        <v>1877</v>
      </c>
      <c r="B4" s="78">
        <v>0</v>
      </c>
      <c r="C4" s="121">
        <v>0</v>
      </c>
      <c r="D4" s="78" t="s">
        <v>2268</v>
      </c>
      <c r="E4" s="78"/>
      <c r="F4" s="78"/>
      <c r="G4" s="78"/>
    </row>
    <row r="5" spans="1:7" ht="15">
      <c r="A5" s="78" t="s">
        <v>1878</v>
      </c>
      <c r="B5" s="78">
        <v>2151</v>
      </c>
      <c r="C5" s="121">
        <v>0.9339991315675207</v>
      </c>
      <c r="D5" s="78" t="s">
        <v>2268</v>
      </c>
      <c r="E5" s="78"/>
      <c r="F5" s="78"/>
      <c r="G5" s="78"/>
    </row>
    <row r="6" spans="1:7" ht="15">
      <c r="A6" s="78" t="s">
        <v>1879</v>
      </c>
      <c r="B6" s="78">
        <v>2303</v>
      </c>
      <c r="C6" s="121">
        <v>1</v>
      </c>
      <c r="D6" s="78" t="s">
        <v>2268</v>
      </c>
      <c r="E6" s="78"/>
      <c r="F6" s="78"/>
      <c r="G6" s="78"/>
    </row>
    <row r="7" spans="1:7" ht="15">
      <c r="A7" s="84" t="s">
        <v>1855</v>
      </c>
      <c r="B7" s="84">
        <v>71</v>
      </c>
      <c r="C7" s="122">
        <v>0.018347157131963627</v>
      </c>
      <c r="D7" s="84" t="s">
        <v>2268</v>
      </c>
      <c r="E7" s="84" t="b">
        <v>0</v>
      </c>
      <c r="F7" s="84" t="b">
        <v>0</v>
      </c>
      <c r="G7" s="84" t="b">
        <v>0</v>
      </c>
    </row>
    <row r="8" spans="1:7" ht="15">
      <c r="A8" s="84" t="s">
        <v>222</v>
      </c>
      <c r="B8" s="84">
        <v>65</v>
      </c>
      <c r="C8" s="122">
        <v>0.010786378716134968</v>
      </c>
      <c r="D8" s="84" t="s">
        <v>2268</v>
      </c>
      <c r="E8" s="84" t="b">
        <v>0</v>
      </c>
      <c r="F8" s="84" t="b">
        <v>0</v>
      </c>
      <c r="G8" s="84" t="b">
        <v>0</v>
      </c>
    </row>
    <row r="9" spans="1:7" ht="15">
      <c r="A9" s="84" t="s">
        <v>448</v>
      </c>
      <c r="B9" s="84">
        <v>35</v>
      </c>
      <c r="C9" s="122">
        <v>0.012415905366008928</v>
      </c>
      <c r="D9" s="84" t="s">
        <v>2268</v>
      </c>
      <c r="E9" s="84" t="b">
        <v>0</v>
      </c>
      <c r="F9" s="84" t="b">
        <v>0</v>
      </c>
      <c r="G9" s="84" t="b">
        <v>0</v>
      </c>
    </row>
    <row r="10" spans="1:7" ht="15">
      <c r="A10" s="84" t="s">
        <v>252</v>
      </c>
      <c r="B10" s="84">
        <v>32</v>
      </c>
      <c r="C10" s="122">
        <v>0.012226248187646643</v>
      </c>
      <c r="D10" s="84" t="s">
        <v>2268</v>
      </c>
      <c r="E10" s="84" t="b">
        <v>0</v>
      </c>
      <c r="F10" s="84" t="b">
        <v>0</v>
      </c>
      <c r="G10" s="84" t="b">
        <v>0</v>
      </c>
    </row>
    <row r="11" spans="1:7" ht="15">
      <c r="A11" s="84" t="s">
        <v>1880</v>
      </c>
      <c r="B11" s="84">
        <v>31</v>
      </c>
      <c r="C11" s="122">
        <v>0.012144344237298581</v>
      </c>
      <c r="D11" s="84" t="s">
        <v>2268</v>
      </c>
      <c r="E11" s="84" t="b">
        <v>0</v>
      </c>
      <c r="F11" s="84" t="b">
        <v>0</v>
      </c>
      <c r="G11" s="84" t="b">
        <v>0</v>
      </c>
    </row>
    <row r="12" spans="1:7" ht="15">
      <c r="A12" s="84" t="s">
        <v>1884</v>
      </c>
      <c r="B12" s="84">
        <v>31</v>
      </c>
      <c r="C12" s="122">
        <v>0.012144344237298581</v>
      </c>
      <c r="D12" s="84" t="s">
        <v>2268</v>
      </c>
      <c r="E12" s="84" t="b">
        <v>0</v>
      </c>
      <c r="F12" s="84" t="b">
        <v>0</v>
      </c>
      <c r="G12" s="84" t="b">
        <v>0</v>
      </c>
    </row>
    <row r="13" spans="1:7" ht="15">
      <c r="A13" s="84" t="s">
        <v>1885</v>
      </c>
      <c r="B13" s="84">
        <v>31</v>
      </c>
      <c r="C13" s="122">
        <v>0.012144344237298581</v>
      </c>
      <c r="D13" s="84" t="s">
        <v>2268</v>
      </c>
      <c r="E13" s="84" t="b">
        <v>0</v>
      </c>
      <c r="F13" s="84" t="b">
        <v>0</v>
      </c>
      <c r="G13" s="84" t="b">
        <v>0</v>
      </c>
    </row>
    <row r="14" spans="1:7" ht="15">
      <c r="A14" s="84" t="s">
        <v>1889</v>
      </c>
      <c r="B14" s="84">
        <v>28</v>
      </c>
      <c r="C14" s="122">
        <v>0.011838258256448698</v>
      </c>
      <c r="D14" s="84" t="s">
        <v>2268</v>
      </c>
      <c r="E14" s="84" t="b">
        <v>0</v>
      </c>
      <c r="F14" s="84" t="b">
        <v>0</v>
      </c>
      <c r="G14" s="84" t="b">
        <v>0</v>
      </c>
    </row>
    <row r="15" spans="1:7" ht="15">
      <c r="A15" s="84" t="s">
        <v>1887</v>
      </c>
      <c r="B15" s="84">
        <v>28</v>
      </c>
      <c r="C15" s="122">
        <v>0.011838258256448698</v>
      </c>
      <c r="D15" s="84" t="s">
        <v>2268</v>
      </c>
      <c r="E15" s="84" t="b">
        <v>0</v>
      </c>
      <c r="F15" s="84" t="b">
        <v>0</v>
      </c>
      <c r="G15" s="84" t="b">
        <v>0</v>
      </c>
    </row>
    <row r="16" spans="1:7" ht="15">
      <c r="A16" s="84" t="s">
        <v>1882</v>
      </c>
      <c r="B16" s="84">
        <v>25</v>
      </c>
      <c r="C16" s="122">
        <v>0.011433953897439326</v>
      </c>
      <c r="D16" s="84" t="s">
        <v>2268</v>
      </c>
      <c r="E16" s="84" t="b">
        <v>0</v>
      </c>
      <c r="F16" s="84" t="b">
        <v>0</v>
      </c>
      <c r="G16" s="84" t="b">
        <v>0</v>
      </c>
    </row>
    <row r="17" spans="1:7" ht="15">
      <c r="A17" s="84" t="s">
        <v>1891</v>
      </c>
      <c r="B17" s="84">
        <v>24</v>
      </c>
      <c r="C17" s="122">
        <v>0.011275395184695093</v>
      </c>
      <c r="D17" s="84" t="s">
        <v>2268</v>
      </c>
      <c r="E17" s="84" t="b">
        <v>0</v>
      </c>
      <c r="F17" s="84" t="b">
        <v>0</v>
      </c>
      <c r="G17" s="84" t="b">
        <v>0</v>
      </c>
    </row>
    <row r="18" spans="1:7" ht="15">
      <c r="A18" s="84" t="s">
        <v>1883</v>
      </c>
      <c r="B18" s="84">
        <v>23</v>
      </c>
      <c r="C18" s="122">
        <v>0.011104125205765128</v>
      </c>
      <c r="D18" s="84" t="s">
        <v>2268</v>
      </c>
      <c r="E18" s="84" t="b">
        <v>0</v>
      </c>
      <c r="F18" s="84" t="b">
        <v>0</v>
      </c>
      <c r="G18" s="84" t="b">
        <v>0</v>
      </c>
    </row>
    <row r="19" spans="1:7" ht="15">
      <c r="A19" s="84" t="s">
        <v>1886</v>
      </c>
      <c r="B19" s="84">
        <v>23</v>
      </c>
      <c r="C19" s="122">
        <v>0.011104125205765128</v>
      </c>
      <c r="D19" s="84" t="s">
        <v>2268</v>
      </c>
      <c r="E19" s="84" t="b">
        <v>1</v>
      </c>
      <c r="F19" s="84" t="b">
        <v>0</v>
      </c>
      <c r="G19" s="84" t="b">
        <v>0</v>
      </c>
    </row>
    <row r="20" spans="1:7" ht="15">
      <c r="A20" s="84" t="s">
        <v>2175</v>
      </c>
      <c r="B20" s="84">
        <v>22</v>
      </c>
      <c r="C20" s="122">
        <v>0.010919590955516473</v>
      </c>
      <c r="D20" s="84" t="s">
        <v>2268</v>
      </c>
      <c r="E20" s="84" t="b">
        <v>0</v>
      </c>
      <c r="F20" s="84" t="b">
        <v>0</v>
      </c>
      <c r="G20" s="84" t="b">
        <v>0</v>
      </c>
    </row>
    <row r="21" spans="1:7" ht="15">
      <c r="A21" s="84" t="s">
        <v>1890</v>
      </c>
      <c r="B21" s="84">
        <v>21</v>
      </c>
      <c r="C21" s="122">
        <v>0.01072118910580162</v>
      </c>
      <c r="D21" s="84" t="s">
        <v>2268</v>
      </c>
      <c r="E21" s="84" t="b">
        <v>0</v>
      </c>
      <c r="F21" s="84" t="b">
        <v>1</v>
      </c>
      <c r="G21" s="84" t="b">
        <v>0</v>
      </c>
    </row>
    <row r="22" spans="1:7" ht="15">
      <c r="A22" s="84" t="s">
        <v>1892</v>
      </c>
      <c r="B22" s="84">
        <v>21</v>
      </c>
      <c r="C22" s="122">
        <v>0.01072118910580162</v>
      </c>
      <c r="D22" s="84" t="s">
        <v>2268</v>
      </c>
      <c r="E22" s="84" t="b">
        <v>0</v>
      </c>
      <c r="F22" s="84" t="b">
        <v>0</v>
      </c>
      <c r="G22" s="84" t="b">
        <v>0</v>
      </c>
    </row>
    <row r="23" spans="1:7" ht="15">
      <c r="A23" s="84" t="s">
        <v>1893</v>
      </c>
      <c r="B23" s="84">
        <v>21</v>
      </c>
      <c r="C23" s="122">
        <v>0.01072118910580162</v>
      </c>
      <c r="D23" s="84" t="s">
        <v>2268</v>
      </c>
      <c r="E23" s="84" t="b">
        <v>0</v>
      </c>
      <c r="F23" s="84" t="b">
        <v>0</v>
      </c>
      <c r="G23" s="84" t="b">
        <v>0</v>
      </c>
    </row>
    <row r="24" spans="1:7" ht="15">
      <c r="A24" s="84" t="s">
        <v>1894</v>
      </c>
      <c r="B24" s="84">
        <v>21</v>
      </c>
      <c r="C24" s="122">
        <v>0.01072118910580162</v>
      </c>
      <c r="D24" s="84" t="s">
        <v>2268</v>
      </c>
      <c r="E24" s="84" t="b">
        <v>0</v>
      </c>
      <c r="F24" s="84" t="b">
        <v>0</v>
      </c>
      <c r="G24" s="84" t="b">
        <v>0</v>
      </c>
    </row>
    <row r="25" spans="1:7" ht="15">
      <c r="A25" s="84" t="s">
        <v>1895</v>
      </c>
      <c r="B25" s="84">
        <v>21</v>
      </c>
      <c r="C25" s="122">
        <v>0.01072118910580162</v>
      </c>
      <c r="D25" s="84" t="s">
        <v>2268</v>
      </c>
      <c r="E25" s="84" t="b">
        <v>0</v>
      </c>
      <c r="F25" s="84" t="b">
        <v>0</v>
      </c>
      <c r="G25" s="84" t="b">
        <v>0</v>
      </c>
    </row>
    <row r="26" spans="1:7" ht="15">
      <c r="A26" s="84" t="s">
        <v>1896</v>
      </c>
      <c r="B26" s="84">
        <v>21</v>
      </c>
      <c r="C26" s="122">
        <v>0.01072118910580162</v>
      </c>
      <c r="D26" s="84" t="s">
        <v>2268</v>
      </c>
      <c r="E26" s="84" t="b">
        <v>0</v>
      </c>
      <c r="F26" s="84" t="b">
        <v>0</v>
      </c>
      <c r="G26" s="84" t="b">
        <v>0</v>
      </c>
    </row>
    <row r="27" spans="1:7" ht="15">
      <c r="A27" s="84" t="s">
        <v>2176</v>
      </c>
      <c r="B27" s="84">
        <v>21</v>
      </c>
      <c r="C27" s="122">
        <v>0.01072118910580162</v>
      </c>
      <c r="D27" s="84" t="s">
        <v>2268</v>
      </c>
      <c r="E27" s="84" t="b">
        <v>1</v>
      </c>
      <c r="F27" s="84" t="b">
        <v>0</v>
      </c>
      <c r="G27" s="84" t="b">
        <v>0</v>
      </c>
    </row>
    <row r="28" spans="1:7" ht="15">
      <c r="A28" s="84" t="s">
        <v>1912</v>
      </c>
      <c r="B28" s="84">
        <v>21</v>
      </c>
      <c r="C28" s="122">
        <v>0.01072118910580162</v>
      </c>
      <c r="D28" s="84" t="s">
        <v>2268</v>
      </c>
      <c r="E28" s="84" t="b">
        <v>0</v>
      </c>
      <c r="F28" s="84" t="b">
        <v>0</v>
      </c>
      <c r="G28" s="84" t="b">
        <v>0</v>
      </c>
    </row>
    <row r="29" spans="1:7" ht="15">
      <c r="A29" s="84" t="s">
        <v>302</v>
      </c>
      <c r="B29" s="84">
        <v>20</v>
      </c>
      <c r="C29" s="122">
        <v>0.010508258806266858</v>
      </c>
      <c r="D29" s="84" t="s">
        <v>2268</v>
      </c>
      <c r="E29" s="84" t="b">
        <v>0</v>
      </c>
      <c r="F29" s="84" t="b">
        <v>0</v>
      </c>
      <c r="G29" s="84" t="b">
        <v>0</v>
      </c>
    </row>
    <row r="30" spans="1:7" ht="15">
      <c r="A30" s="84" t="s">
        <v>2177</v>
      </c>
      <c r="B30" s="84">
        <v>20</v>
      </c>
      <c r="C30" s="122">
        <v>0.010508258806266858</v>
      </c>
      <c r="D30" s="84" t="s">
        <v>2268</v>
      </c>
      <c r="E30" s="84" t="b">
        <v>0</v>
      </c>
      <c r="F30" s="84" t="b">
        <v>0</v>
      </c>
      <c r="G30" s="84" t="b">
        <v>0</v>
      </c>
    </row>
    <row r="31" spans="1:7" ht="15">
      <c r="A31" s="84" t="s">
        <v>2178</v>
      </c>
      <c r="B31" s="84">
        <v>12</v>
      </c>
      <c r="C31" s="122">
        <v>0.00817446721872941</v>
      </c>
      <c r="D31" s="84" t="s">
        <v>2268</v>
      </c>
      <c r="E31" s="84" t="b">
        <v>0</v>
      </c>
      <c r="F31" s="84" t="b">
        <v>0</v>
      </c>
      <c r="G31" s="84" t="b">
        <v>0</v>
      </c>
    </row>
    <row r="32" spans="1:7" ht="15">
      <c r="A32" s="84" t="s">
        <v>1913</v>
      </c>
      <c r="B32" s="84">
        <v>11</v>
      </c>
      <c r="C32" s="122">
        <v>0.0077851676352749455</v>
      </c>
      <c r="D32" s="84" t="s">
        <v>2268</v>
      </c>
      <c r="E32" s="84" t="b">
        <v>0</v>
      </c>
      <c r="F32" s="84" t="b">
        <v>0</v>
      </c>
      <c r="G32" s="84" t="b">
        <v>0</v>
      </c>
    </row>
    <row r="33" spans="1:7" ht="15">
      <c r="A33" s="84" t="s">
        <v>1914</v>
      </c>
      <c r="B33" s="84">
        <v>11</v>
      </c>
      <c r="C33" s="122">
        <v>0.0077851676352749455</v>
      </c>
      <c r="D33" s="84" t="s">
        <v>2268</v>
      </c>
      <c r="E33" s="84" t="b">
        <v>0</v>
      </c>
      <c r="F33" s="84" t="b">
        <v>0</v>
      </c>
      <c r="G33" s="84" t="b">
        <v>0</v>
      </c>
    </row>
    <row r="34" spans="1:7" ht="15">
      <c r="A34" s="84" t="s">
        <v>2179</v>
      </c>
      <c r="B34" s="84">
        <v>11</v>
      </c>
      <c r="C34" s="122">
        <v>0.0077851676352749455</v>
      </c>
      <c r="D34" s="84" t="s">
        <v>2268</v>
      </c>
      <c r="E34" s="84" t="b">
        <v>0</v>
      </c>
      <c r="F34" s="84" t="b">
        <v>1</v>
      </c>
      <c r="G34" s="84" t="b">
        <v>0</v>
      </c>
    </row>
    <row r="35" spans="1:7" ht="15">
      <c r="A35" s="84" t="s">
        <v>446</v>
      </c>
      <c r="B35" s="84">
        <v>10</v>
      </c>
      <c r="C35" s="122">
        <v>0.007368104091784982</v>
      </c>
      <c r="D35" s="84" t="s">
        <v>2268</v>
      </c>
      <c r="E35" s="84" t="b">
        <v>0</v>
      </c>
      <c r="F35" s="84" t="b">
        <v>0</v>
      </c>
      <c r="G35" s="84" t="b">
        <v>0</v>
      </c>
    </row>
    <row r="36" spans="1:7" ht="15">
      <c r="A36" s="84" t="s">
        <v>2180</v>
      </c>
      <c r="B36" s="84">
        <v>9</v>
      </c>
      <c r="C36" s="122">
        <v>0.0069204913055321</v>
      </c>
      <c r="D36" s="84" t="s">
        <v>2268</v>
      </c>
      <c r="E36" s="84" t="b">
        <v>0</v>
      </c>
      <c r="F36" s="84" t="b">
        <v>0</v>
      </c>
      <c r="G36" s="84" t="b">
        <v>0</v>
      </c>
    </row>
    <row r="37" spans="1:7" ht="15">
      <c r="A37" s="84" t="s">
        <v>2181</v>
      </c>
      <c r="B37" s="84">
        <v>9</v>
      </c>
      <c r="C37" s="122">
        <v>0.0069204913055321</v>
      </c>
      <c r="D37" s="84" t="s">
        <v>2268</v>
      </c>
      <c r="E37" s="84" t="b">
        <v>0</v>
      </c>
      <c r="F37" s="84" t="b">
        <v>0</v>
      </c>
      <c r="G37" s="84" t="b">
        <v>0</v>
      </c>
    </row>
    <row r="38" spans="1:7" ht="15">
      <c r="A38" s="84" t="s">
        <v>2182</v>
      </c>
      <c r="B38" s="84">
        <v>9</v>
      </c>
      <c r="C38" s="122">
        <v>0.0069204913055321</v>
      </c>
      <c r="D38" s="84" t="s">
        <v>2268</v>
      </c>
      <c r="E38" s="84" t="b">
        <v>0</v>
      </c>
      <c r="F38" s="84" t="b">
        <v>0</v>
      </c>
      <c r="G38" s="84" t="b">
        <v>0</v>
      </c>
    </row>
    <row r="39" spans="1:7" ht="15">
      <c r="A39" s="84" t="s">
        <v>2183</v>
      </c>
      <c r="B39" s="84">
        <v>9</v>
      </c>
      <c r="C39" s="122">
        <v>0.0069204913055321</v>
      </c>
      <c r="D39" s="84" t="s">
        <v>2268</v>
      </c>
      <c r="E39" s="84" t="b">
        <v>0</v>
      </c>
      <c r="F39" s="84" t="b">
        <v>0</v>
      </c>
      <c r="G39" s="84" t="b">
        <v>0</v>
      </c>
    </row>
    <row r="40" spans="1:7" ht="15">
      <c r="A40" s="84" t="s">
        <v>2184</v>
      </c>
      <c r="B40" s="84">
        <v>9</v>
      </c>
      <c r="C40" s="122">
        <v>0.0069204913055321</v>
      </c>
      <c r="D40" s="84" t="s">
        <v>2268</v>
      </c>
      <c r="E40" s="84" t="b">
        <v>0</v>
      </c>
      <c r="F40" s="84" t="b">
        <v>0</v>
      </c>
      <c r="G40" s="84" t="b">
        <v>0</v>
      </c>
    </row>
    <row r="41" spans="1:7" ht="15">
      <c r="A41" s="84" t="s">
        <v>2185</v>
      </c>
      <c r="B41" s="84">
        <v>9</v>
      </c>
      <c r="C41" s="122">
        <v>0.0069204913055321</v>
      </c>
      <c r="D41" s="84" t="s">
        <v>2268</v>
      </c>
      <c r="E41" s="84" t="b">
        <v>0</v>
      </c>
      <c r="F41" s="84" t="b">
        <v>0</v>
      </c>
      <c r="G41" s="84" t="b">
        <v>0</v>
      </c>
    </row>
    <row r="42" spans="1:7" ht="15">
      <c r="A42" s="84" t="s">
        <v>2186</v>
      </c>
      <c r="B42" s="84">
        <v>9</v>
      </c>
      <c r="C42" s="122">
        <v>0.0069204913055321</v>
      </c>
      <c r="D42" s="84" t="s">
        <v>2268</v>
      </c>
      <c r="E42" s="84" t="b">
        <v>0</v>
      </c>
      <c r="F42" s="84" t="b">
        <v>0</v>
      </c>
      <c r="G42" s="84" t="b">
        <v>0</v>
      </c>
    </row>
    <row r="43" spans="1:7" ht="15">
      <c r="A43" s="84" t="s">
        <v>2187</v>
      </c>
      <c r="B43" s="84">
        <v>9</v>
      </c>
      <c r="C43" s="122">
        <v>0.0069204913055321</v>
      </c>
      <c r="D43" s="84" t="s">
        <v>2268</v>
      </c>
      <c r="E43" s="84" t="b">
        <v>0</v>
      </c>
      <c r="F43" s="84" t="b">
        <v>0</v>
      </c>
      <c r="G43" s="84" t="b">
        <v>0</v>
      </c>
    </row>
    <row r="44" spans="1:7" ht="15">
      <c r="A44" s="84" t="s">
        <v>2188</v>
      </c>
      <c r="B44" s="84">
        <v>9</v>
      </c>
      <c r="C44" s="122">
        <v>0.0069204913055321</v>
      </c>
      <c r="D44" s="84" t="s">
        <v>2268</v>
      </c>
      <c r="E44" s="84" t="b">
        <v>0</v>
      </c>
      <c r="F44" s="84" t="b">
        <v>0</v>
      </c>
      <c r="G44" s="84" t="b">
        <v>0</v>
      </c>
    </row>
    <row r="45" spans="1:7" ht="15">
      <c r="A45" s="84" t="s">
        <v>2189</v>
      </c>
      <c r="B45" s="84">
        <v>9</v>
      </c>
      <c r="C45" s="122">
        <v>0.0069204913055321</v>
      </c>
      <c r="D45" s="84" t="s">
        <v>2268</v>
      </c>
      <c r="E45" s="84" t="b">
        <v>0</v>
      </c>
      <c r="F45" s="84" t="b">
        <v>0</v>
      </c>
      <c r="G45" s="84" t="b">
        <v>0</v>
      </c>
    </row>
    <row r="46" spans="1:7" ht="15">
      <c r="A46" s="84" t="s">
        <v>2190</v>
      </c>
      <c r="B46" s="84">
        <v>9</v>
      </c>
      <c r="C46" s="122">
        <v>0.0069204913055321</v>
      </c>
      <c r="D46" s="84" t="s">
        <v>2268</v>
      </c>
      <c r="E46" s="84" t="b">
        <v>0</v>
      </c>
      <c r="F46" s="84" t="b">
        <v>0</v>
      </c>
      <c r="G46" s="84" t="b">
        <v>0</v>
      </c>
    </row>
    <row r="47" spans="1:7" ht="15">
      <c r="A47" s="84" t="s">
        <v>2191</v>
      </c>
      <c r="B47" s="84">
        <v>9</v>
      </c>
      <c r="C47" s="122">
        <v>0.0069204913055321</v>
      </c>
      <c r="D47" s="84" t="s">
        <v>2268</v>
      </c>
      <c r="E47" s="84" t="b">
        <v>0</v>
      </c>
      <c r="F47" s="84" t="b">
        <v>0</v>
      </c>
      <c r="G47" s="84" t="b">
        <v>0</v>
      </c>
    </row>
    <row r="48" spans="1:7" ht="15">
      <c r="A48" s="84" t="s">
        <v>1911</v>
      </c>
      <c r="B48" s="84">
        <v>8</v>
      </c>
      <c r="C48" s="122">
        <v>0.006438921548754146</v>
      </c>
      <c r="D48" s="84" t="s">
        <v>2268</v>
      </c>
      <c r="E48" s="84" t="b">
        <v>0</v>
      </c>
      <c r="F48" s="84" t="b">
        <v>0</v>
      </c>
      <c r="G48" s="84" t="b">
        <v>0</v>
      </c>
    </row>
    <row r="49" spans="1:7" ht="15">
      <c r="A49" s="84" t="s">
        <v>2192</v>
      </c>
      <c r="B49" s="84">
        <v>8</v>
      </c>
      <c r="C49" s="122">
        <v>0.0067647190036849705</v>
      </c>
      <c r="D49" s="84" t="s">
        <v>2268</v>
      </c>
      <c r="E49" s="84" t="b">
        <v>0</v>
      </c>
      <c r="F49" s="84" t="b">
        <v>0</v>
      </c>
      <c r="G49" s="84" t="b">
        <v>0</v>
      </c>
    </row>
    <row r="50" spans="1:7" ht="15">
      <c r="A50" s="84" t="s">
        <v>333</v>
      </c>
      <c r="B50" s="84">
        <v>8</v>
      </c>
      <c r="C50" s="122">
        <v>0.006438921548754146</v>
      </c>
      <c r="D50" s="84" t="s">
        <v>2268</v>
      </c>
      <c r="E50" s="84" t="b">
        <v>0</v>
      </c>
      <c r="F50" s="84" t="b">
        <v>0</v>
      </c>
      <c r="G50" s="84" t="b">
        <v>0</v>
      </c>
    </row>
    <row r="51" spans="1:7" ht="15">
      <c r="A51" s="84" t="s">
        <v>332</v>
      </c>
      <c r="B51" s="84">
        <v>8</v>
      </c>
      <c r="C51" s="122">
        <v>0.006438921548754146</v>
      </c>
      <c r="D51" s="84" t="s">
        <v>2268</v>
      </c>
      <c r="E51" s="84" t="b">
        <v>0</v>
      </c>
      <c r="F51" s="84" t="b">
        <v>0</v>
      </c>
      <c r="G51" s="84" t="b">
        <v>0</v>
      </c>
    </row>
    <row r="52" spans="1:7" ht="15">
      <c r="A52" s="84" t="s">
        <v>331</v>
      </c>
      <c r="B52" s="84">
        <v>8</v>
      </c>
      <c r="C52" s="122">
        <v>0.006438921548754146</v>
      </c>
      <c r="D52" s="84" t="s">
        <v>2268</v>
      </c>
      <c r="E52" s="84" t="b">
        <v>0</v>
      </c>
      <c r="F52" s="84" t="b">
        <v>0</v>
      </c>
      <c r="G52" s="84" t="b">
        <v>0</v>
      </c>
    </row>
    <row r="53" spans="1:7" ht="15">
      <c r="A53" s="84" t="s">
        <v>330</v>
      </c>
      <c r="B53" s="84">
        <v>8</v>
      </c>
      <c r="C53" s="122">
        <v>0.0067647190036849705</v>
      </c>
      <c r="D53" s="84" t="s">
        <v>2268</v>
      </c>
      <c r="E53" s="84" t="b">
        <v>0</v>
      </c>
      <c r="F53" s="84" t="b">
        <v>0</v>
      </c>
      <c r="G53" s="84" t="b">
        <v>0</v>
      </c>
    </row>
    <row r="54" spans="1:7" ht="15">
      <c r="A54" s="84" t="s">
        <v>2193</v>
      </c>
      <c r="B54" s="84">
        <v>8</v>
      </c>
      <c r="C54" s="122">
        <v>0.006438921548754146</v>
      </c>
      <c r="D54" s="84" t="s">
        <v>2268</v>
      </c>
      <c r="E54" s="84" t="b">
        <v>0</v>
      </c>
      <c r="F54" s="84" t="b">
        <v>0</v>
      </c>
      <c r="G54" s="84" t="b">
        <v>0</v>
      </c>
    </row>
    <row r="55" spans="1:7" ht="15">
      <c r="A55" s="84" t="s">
        <v>1910</v>
      </c>
      <c r="B55" s="84">
        <v>7</v>
      </c>
      <c r="C55" s="122">
        <v>0.005919129128224349</v>
      </c>
      <c r="D55" s="84" t="s">
        <v>2268</v>
      </c>
      <c r="E55" s="84" t="b">
        <v>0</v>
      </c>
      <c r="F55" s="84" t="b">
        <v>0</v>
      </c>
      <c r="G55" s="84" t="b">
        <v>0</v>
      </c>
    </row>
    <row r="56" spans="1:7" ht="15">
      <c r="A56" s="84" t="s">
        <v>299</v>
      </c>
      <c r="B56" s="84">
        <v>7</v>
      </c>
      <c r="C56" s="122">
        <v>0.005919129128224349</v>
      </c>
      <c r="D56" s="84" t="s">
        <v>2268</v>
      </c>
      <c r="E56" s="84" t="b">
        <v>0</v>
      </c>
      <c r="F56" s="84" t="b">
        <v>0</v>
      </c>
      <c r="G56" s="84" t="b">
        <v>0</v>
      </c>
    </row>
    <row r="57" spans="1:7" ht="15">
      <c r="A57" s="84" t="s">
        <v>2194</v>
      </c>
      <c r="B57" s="84">
        <v>7</v>
      </c>
      <c r="C57" s="122">
        <v>0.005919129128224349</v>
      </c>
      <c r="D57" s="84" t="s">
        <v>2268</v>
      </c>
      <c r="E57" s="84" t="b">
        <v>0</v>
      </c>
      <c r="F57" s="84" t="b">
        <v>1</v>
      </c>
      <c r="G57" s="84" t="b">
        <v>0</v>
      </c>
    </row>
    <row r="58" spans="1:7" ht="15">
      <c r="A58" s="84" t="s">
        <v>2195</v>
      </c>
      <c r="B58" s="84">
        <v>7</v>
      </c>
      <c r="C58" s="122">
        <v>0.005919129128224349</v>
      </c>
      <c r="D58" s="84" t="s">
        <v>2268</v>
      </c>
      <c r="E58" s="84" t="b">
        <v>0</v>
      </c>
      <c r="F58" s="84" t="b">
        <v>1</v>
      </c>
      <c r="G58" s="84" t="b">
        <v>0</v>
      </c>
    </row>
    <row r="59" spans="1:7" ht="15">
      <c r="A59" s="84" t="s">
        <v>2196</v>
      </c>
      <c r="B59" s="84">
        <v>7</v>
      </c>
      <c r="C59" s="122">
        <v>0.005919129128224349</v>
      </c>
      <c r="D59" s="84" t="s">
        <v>2268</v>
      </c>
      <c r="E59" s="84" t="b">
        <v>0</v>
      </c>
      <c r="F59" s="84" t="b">
        <v>0</v>
      </c>
      <c r="G59" s="84" t="b">
        <v>0</v>
      </c>
    </row>
    <row r="60" spans="1:7" ht="15">
      <c r="A60" s="84" t="s">
        <v>329</v>
      </c>
      <c r="B60" s="84">
        <v>7</v>
      </c>
      <c r="C60" s="122">
        <v>0.005919129128224349</v>
      </c>
      <c r="D60" s="84" t="s">
        <v>2268</v>
      </c>
      <c r="E60" s="84" t="b">
        <v>0</v>
      </c>
      <c r="F60" s="84" t="b">
        <v>0</v>
      </c>
      <c r="G60" s="84" t="b">
        <v>0</v>
      </c>
    </row>
    <row r="61" spans="1:7" ht="15">
      <c r="A61" s="84" t="s">
        <v>1898</v>
      </c>
      <c r="B61" s="84">
        <v>6</v>
      </c>
      <c r="C61" s="122">
        <v>0.0053556184225556375</v>
      </c>
      <c r="D61" s="84" t="s">
        <v>2268</v>
      </c>
      <c r="E61" s="84" t="b">
        <v>0</v>
      </c>
      <c r="F61" s="84" t="b">
        <v>0</v>
      </c>
      <c r="G61" s="84" t="b">
        <v>0</v>
      </c>
    </row>
    <row r="62" spans="1:7" ht="15">
      <c r="A62" s="84" t="s">
        <v>298</v>
      </c>
      <c r="B62" s="84">
        <v>6</v>
      </c>
      <c r="C62" s="122">
        <v>0.0053556184225556375</v>
      </c>
      <c r="D62" s="84" t="s">
        <v>2268</v>
      </c>
      <c r="E62" s="84" t="b">
        <v>0</v>
      </c>
      <c r="F62" s="84" t="b">
        <v>0</v>
      </c>
      <c r="G62" s="84" t="b">
        <v>0</v>
      </c>
    </row>
    <row r="63" spans="1:7" ht="15">
      <c r="A63" s="84" t="s">
        <v>2197</v>
      </c>
      <c r="B63" s="84">
        <v>6</v>
      </c>
      <c r="C63" s="122">
        <v>0.0053556184225556375</v>
      </c>
      <c r="D63" s="84" t="s">
        <v>2268</v>
      </c>
      <c r="E63" s="84" t="b">
        <v>1</v>
      </c>
      <c r="F63" s="84" t="b">
        <v>0</v>
      </c>
      <c r="G63" s="84" t="b">
        <v>0</v>
      </c>
    </row>
    <row r="64" spans="1:7" ht="15">
      <c r="A64" s="84" t="s">
        <v>2198</v>
      </c>
      <c r="B64" s="84">
        <v>6</v>
      </c>
      <c r="C64" s="122">
        <v>0.0053556184225556375</v>
      </c>
      <c r="D64" s="84" t="s">
        <v>2268</v>
      </c>
      <c r="E64" s="84" t="b">
        <v>0</v>
      </c>
      <c r="F64" s="84" t="b">
        <v>0</v>
      </c>
      <c r="G64" s="84" t="b">
        <v>0</v>
      </c>
    </row>
    <row r="65" spans="1:7" ht="15">
      <c r="A65" s="84" t="s">
        <v>2199</v>
      </c>
      <c r="B65" s="84">
        <v>6</v>
      </c>
      <c r="C65" s="122">
        <v>0.0053556184225556375</v>
      </c>
      <c r="D65" s="84" t="s">
        <v>2268</v>
      </c>
      <c r="E65" s="84" t="b">
        <v>0</v>
      </c>
      <c r="F65" s="84" t="b">
        <v>0</v>
      </c>
      <c r="G65" s="84" t="b">
        <v>0</v>
      </c>
    </row>
    <row r="66" spans="1:7" ht="15">
      <c r="A66" s="84" t="s">
        <v>2200</v>
      </c>
      <c r="B66" s="84">
        <v>6</v>
      </c>
      <c r="C66" s="122">
        <v>0.0053556184225556375</v>
      </c>
      <c r="D66" s="84" t="s">
        <v>2268</v>
      </c>
      <c r="E66" s="84" t="b">
        <v>0</v>
      </c>
      <c r="F66" s="84" t="b">
        <v>0</v>
      </c>
      <c r="G66" s="84" t="b">
        <v>0</v>
      </c>
    </row>
    <row r="67" spans="1:7" ht="15">
      <c r="A67" s="84" t="s">
        <v>307</v>
      </c>
      <c r="B67" s="84">
        <v>6</v>
      </c>
      <c r="C67" s="122">
        <v>0.0053556184225556375</v>
      </c>
      <c r="D67" s="84" t="s">
        <v>2268</v>
      </c>
      <c r="E67" s="84" t="b">
        <v>0</v>
      </c>
      <c r="F67" s="84" t="b">
        <v>0</v>
      </c>
      <c r="G67" s="84" t="b">
        <v>0</v>
      </c>
    </row>
    <row r="68" spans="1:7" ht="15">
      <c r="A68" s="84" t="s">
        <v>2201</v>
      </c>
      <c r="B68" s="84">
        <v>5</v>
      </c>
      <c r="C68" s="122">
        <v>0.004741039390218268</v>
      </c>
      <c r="D68" s="84" t="s">
        <v>2268</v>
      </c>
      <c r="E68" s="84" t="b">
        <v>0</v>
      </c>
      <c r="F68" s="84" t="b">
        <v>0</v>
      </c>
      <c r="G68" s="84" t="b">
        <v>0</v>
      </c>
    </row>
    <row r="69" spans="1:7" ht="15">
      <c r="A69" s="84" t="s">
        <v>2202</v>
      </c>
      <c r="B69" s="84">
        <v>5</v>
      </c>
      <c r="C69" s="122">
        <v>0.004741039390218268</v>
      </c>
      <c r="D69" s="84" t="s">
        <v>2268</v>
      </c>
      <c r="E69" s="84" t="b">
        <v>0</v>
      </c>
      <c r="F69" s="84" t="b">
        <v>0</v>
      </c>
      <c r="G69" s="84" t="b">
        <v>0</v>
      </c>
    </row>
    <row r="70" spans="1:7" ht="15">
      <c r="A70" s="84" t="s">
        <v>273</v>
      </c>
      <c r="B70" s="84">
        <v>5</v>
      </c>
      <c r="C70" s="122">
        <v>0.004741039390218268</v>
      </c>
      <c r="D70" s="84" t="s">
        <v>2268</v>
      </c>
      <c r="E70" s="84" t="b">
        <v>0</v>
      </c>
      <c r="F70" s="84" t="b">
        <v>0</v>
      </c>
      <c r="G70" s="84" t="b">
        <v>0</v>
      </c>
    </row>
    <row r="71" spans="1:7" ht="15">
      <c r="A71" s="84" t="s">
        <v>334</v>
      </c>
      <c r="B71" s="84">
        <v>5</v>
      </c>
      <c r="C71" s="122">
        <v>0.004741039390218268</v>
      </c>
      <c r="D71" s="84" t="s">
        <v>2268</v>
      </c>
      <c r="E71" s="84" t="b">
        <v>0</v>
      </c>
      <c r="F71" s="84" t="b">
        <v>0</v>
      </c>
      <c r="G71" s="84" t="b">
        <v>0</v>
      </c>
    </row>
    <row r="72" spans="1:7" ht="15">
      <c r="A72" s="84" t="s">
        <v>1899</v>
      </c>
      <c r="B72" s="84">
        <v>5</v>
      </c>
      <c r="C72" s="122">
        <v>0.0050813133122971175</v>
      </c>
      <c r="D72" s="84" t="s">
        <v>2268</v>
      </c>
      <c r="E72" s="84" t="b">
        <v>0</v>
      </c>
      <c r="F72" s="84" t="b">
        <v>0</v>
      </c>
      <c r="G72" s="84" t="b">
        <v>0</v>
      </c>
    </row>
    <row r="73" spans="1:7" ht="15">
      <c r="A73" s="84" t="s">
        <v>445</v>
      </c>
      <c r="B73" s="84">
        <v>5</v>
      </c>
      <c r="C73" s="122">
        <v>0.004741039390218268</v>
      </c>
      <c r="D73" s="84" t="s">
        <v>2268</v>
      </c>
      <c r="E73" s="84" t="b">
        <v>0</v>
      </c>
      <c r="F73" s="84" t="b">
        <v>0</v>
      </c>
      <c r="G73" s="84" t="b">
        <v>0</v>
      </c>
    </row>
    <row r="74" spans="1:7" ht="15">
      <c r="A74" s="84" t="s">
        <v>306</v>
      </c>
      <c r="B74" s="84">
        <v>5</v>
      </c>
      <c r="C74" s="122">
        <v>0.004741039390218268</v>
      </c>
      <c r="D74" s="84" t="s">
        <v>2268</v>
      </c>
      <c r="E74" s="84" t="b">
        <v>0</v>
      </c>
      <c r="F74" s="84" t="b">
        <v>0</v>
      </c>
      <c r="G74" s="84" t="b">
        <v>0</v>
      </c>
    </row>
    <row r="75" spans="1:7" ht="15">
      <c r="A75" s="84" t="s">
        <v>1919</v>
      </c>
      <c r="B75" s="84">
        <v>4</v>
      </c>
      <c r="C75" s="122">
        <v>0.004065050649837695</v>
      </c>
      <c r="D75" s="84" t="s">
        <v>2268</v>
      </c>
      <c r="E75" s="84" t="b">
        <v>0</v>
      </c>
      <c r="F75" s="84" t="b">
        <v>0</v>
      </c>
      <c r="G75" s="84" t="b">
        <v>0</v>
      </c>
    </row>
    <row r="76" spans="1:7" ht="15">
      <c r="A76" s="84" t="s">
        <v>2203</v>
      </c>
      <c r="B76" s="84">
        <v>4</v>
      </c>
      <c r="C76" s="122">
        <v>0.004065050649837695</v>
      </c>
      <c r="D76" s="84" t="s">
        <v>2268</v>
      </c>
      <c r="E76" s="84" t="b">
        <v>0</v>
      </c>
      <c r="F76" s="84" t="b">
        <v>0</v>
      </c>
      <c r="G76" s="84" t="b">
        <v>0</v>
      </c>
    </row>
    <row r="77" spans="1:7" ht="15">
      <c r="A77" s="84" t="s">
        <v>2204</v>
      </c>
      <c r="B77" s="84">
        <v>4</v>
      </c>
      <c r="C77" s="122">
        <v>0.004065050649837695</v>
      </c>
      <c r="D77" s="84" t="s">
        <v>2268</v>
      </c>
      <c r="E77" s="84" t="b">
        <v>0</v>
      </c>
      <c r="F77" s="84" t="b">
        <v>1</v>
      </c>
      <c r="G77" s="84" t="b">
        <v>0</v>
      </c>
    </row>
    <row r="78" spans="1:7" ht="15">
      <c r="A78" s="84" t="s">
        <v>1907</v>
      </c>
      <c r="B78" s="84">
        <v>4</v>
      </c>
      <c r="C78" s="122">
        <v>0.004910640525298316</v>
      </c>
      <c r="D78" s="84" t="s">
        <v>2268</v>
      </c>
      <c r="E78" s="84" t="b">
        <v>0</v>
      </c>
      <c r="F78" s="84" t="b">
        <v>0</v>
      </c>
      <c r="G78" s="84" t="b">
        <v>0</v>
      </c>
    </row>
    <row r="79" spans="1:7" ht="15">
      <c r="A79" s="84" t="s">
        <v>217</v>
      </c>
      <c r="B79" s="84">
        <v>4</v>
      </c>
      <c r="C79" s="122">
        <v>0.004065050649837695</v>
      </c>
      <c r="D79" s="84" t="s">
        <v>2268</v>
      </c>
      <c r="E79" s="84" t="b">
        <v>0</v>
      </c>
      <c r="F79" s="84" t="b">
        <v>0</v>
      </c>
      <c r="G79" s="84" t="b">
        <v>0</v>
      </c>
    </row>
    <row r="80" spans="1:7" ht="15">
      <c r="A80" s="84" t="s">
        <v>1901</v>
      </c>
      <c r="B80" s="84">
        <v>4</v>
      </c>
      <c r="C80" s="122">
        <v>0.004065050649837695</v>
      </c>
      <c r="D80" s="84" t="s">
        <v>2268</v>
      </c>
      <c r="E80" s="84" t="b">
        <v>0</v>
      </c>
      <c r="F80" s="84" t="b">
        <v>0</v>
      </c>
      <c r="G80" s="84" t="b">
        <v>0</v>
      </c>
    </row>
    <row r="81" spans="1:7" ht="15">
      <c r="A81" s="84" t="s">
        <v>1902</v>
      </c>
      <c r="B81" s="84">
        <v>4</v>
      </c>
      <c r="C81" s="122">
        <v>0.004065050649837695</v>
      </c>
      <c r="D81" s="84" t="s">
        <v>2268</v>
      </c>
      <c r="E81" s="84" t="b">
        <v>0</v>
      </c>
      <c r="F81" s="84" t="b">
        <v>0</v>
      </c>
      <c r="G81" s="84" t="b">
        <v>0</v>
      </c>
    </row>
    <row r="82" spans="1:7" ht="15">
      <c r="A82" s="84" t="s">
        <v>1903</v>
      </c>
      <c r="B82" s="84">
        <v>4</v>
      </c>
      <c r="C82" s="122">
        <v>0.004065050649837695</v>
      </c>
      <c r="D82" s="84" t="s">
        <v>2268</v>
      </c>
      <c r="E82" s="84" t="b">
        <v>0</v>
      </c>
      <c r="F82" s="84" t="b">
        <v>0</v>
      </c>
      <c r="G82" s="84" t="b">
        <v>0</v>
      </c>
    </row>
    <row r="83" spans="1:7" ht="15">
      <c r="A83" s="84" t="s">
        <v>1904</v>
      </c>
      <c r="B83" s="84">
        <v>4</v>
      </c>
      <c r="C83" s="122">
        <v>0.004065050649837695</v>
      </c>
      <c r="D83" s="84" t="s">
        <v>2268</v>
      </c>
      <c r="E83" s="84" t="b">
        <v>0</v>
      </c>
      <c r="F83" s="84" t="b">
        <v>0</v>
      </c>
      <c r="G83" s="84" t="b">
        <v>0</v>
      </c>
    </row>
    <row r="84" spans="1:7" ht="15">
      <c r="A84" s="84" t="s">
        <v>1905</v>
      </c>
      <c r="B84" s="84">
        <v>4</v>
      </c>
      <c r="C84" s="122">
        <v>0.004065050649837695</v>
      </c>
      <c r="D84" s="84" t="s">
        <v>2268</v>
      </c>
      <c r="E84" s="84" t="b">
        <v>0</v>
      </c>
      <c r="F84" s="84" t="b">
        <v>0</v>
      </c>
      <c r="G84" s="84" t="b">
        <v>0</v>
      </c>
    </row>
    <row r="85" spans="1:7" ht="15">
      <c r="A85" s="84" t="s">
        <v>2205</v>
      </c>
      <c r="B85" s="84">
        <v>4</v>
      </c>
      <c r="C85" s="122">
        <v>0.004065050649837695</v>
      </c>
      <c r="D85" s="84" t="s">
        <v>2268</v>
      </c>
      <c r="E85" s="84" t="b">
        <v>0</v>
      </c>
      <c r="F85" s="84" t="b">
        <v>0</v>
      </c>
      <c r="G85" s="84" t="b">
        <v>0</v>
      </c>
    </row>
    <row r="86" spans="1:7" ht="15">
      <c r="A86" s="84" t="s">
        <v>311</v>
      </c>
      <c r="B86" s="84">
        <v>4</v>
      </c>
      <c r="C86" s="122">
        <v>0.004910640525298316</v>
      </c>
      <c r="D86" s="84" t="s">
        <v>2268</v>
      </c>
      <c r="E86" s="84" t="b">
        <v>0</v>
      </c>
      <c r="F86" s="84" t="b">
        <v>0</v>
      </c>
      <c r="G86" s="84" t="b">
        <v>0</v>
      </c>
    </row>
    <row r="87" spans="1:7" ht="15">
      <c r="A87" s="84" t="s">
        <v>2206</v>
      </c>
      <c r="B87" s="84">
        <v>3</v>
      </c>
      <c r="C87" s="122">
        <v>0.0033120016178732844</v>
      </c>
      <c r="D87" s="84" t="s">
        <v>2268</v>
      </c>
      <c r="E87" s="84" t="b">
        <v>0</v>
      </c>
      <c r="F87" s="84" t="b">
        <v>0</v>
      </c>
      <c r="G87" s="84" t="b">
        <v>0</v>
      </c>
    </row>
    <row r="88" spans="1:7" ht="15">
      <c r="A88" s="84" t="s">
        <v>2207</v>
      </c>
      <c r="B88" s="84">
        <v>3</v>
      </c>
      <c r="C88" s="122">
        <v>0.0033120016178732844</v>
      </c>
      <c r="D88" s="84" t="s">
        <v>2268</v>
      </c>
      <c r="E88" s="84" t="b">
        <v>0</v>
      </c>
      <c r="F88" s="84" t="b">
        <v>0</v>
      </c>
      <c r="G88" s="84" t="b">
        <v>0</v>
      </c>
    </row>
    <row r="89" spans="1:7" ht="15">
      <c r="A89" s="84" t="s">
        <v>2208</v>
      </c>
      <c r="B89" s="84">
        <v>3</v>
      </c>
      <c r="C89" s="122">
        <v>0.0033120016178732844</v>
      </c>
      <c r="D89" s="84" t="s">
        <v>2268</v>
      </c>
      <c r="E89" s="84" t="b">
        <v>0</v>
      </c>
      <c r="F89" s="84" t="b">
        <v>0</v>
      </c>
      <c r="G89" s="84" t="b">
        <v>0</v>
      </c>
    </row>
    <row r="90" spans="1:7" ht="15">
      <c r="A90" s="84" t="s">
        <v>281</v>
      </c>
      <c r="B90" s="84">
        <v>3</v>
      </c>
      <c r="C90" s="122">
        <v>0.0033120016178732844</v>
      </c>
      <c r="D90" s="84" t="s">
        <v>2268</v>
      </c>
      <c r="E90" s="84" t="b">
        <v>0</v>
      </c>
      <c r="F90" s="84" t="b">
        <v>0</v>
      </c>
      <c r="G90" s="84" t="b">
        <v>0</v>
      </c>
    </row>
    <row r="91" spans="1:7" ht="15">
      <c r="A91" s="84" t="s">
        <v>2209</v>
      </c>
      <c r="B91" s="84">
        <v>3</v>
      </c>
      <c r="C91" s="122">
        <v>0.0033120016178732844</v>
      </c>
      <c r="D91" s="84" t="s">
        <v>2268</v>
      </c>
      <c r="E91" s="84" t="b">
        <v>1</v>
      </c>
      <c r="F91" s="84" t="b">
        <v>0</v>
      </c>
      <c r="G91" s="84" t="b">
        <v>0</v>
      </c>
    </row>
    <row r="92" spans="1:7" ht="15">
      <c r="A92" s="84" t="s">
        <v>2210</v>
      </c>
      <c r="B92" s="84">
        <v>3</v>
      </c>
      <c r="C92" s="122">
        <v>0.0033120016178732844</v>
      </c>
      <c r="D92" s="84" t="s">
        <v>2268</v>
      </c>
      <c r="E92" s="84" t="b">
        <v>0</v>
      </c>
      <c r="F92" s="84" t="b">
        <v>0</v>
      </c>
      <c r="G92" s="84" t="b">
        <v>0</v>
      </c>
    </row>
    <row r="93" spans="1:7" ht="15">
      <c r="A93" s="84" t="s">
        <v>449</v>
      </c>
      <c r="B93" s="84">
        <v>3</v>
      </c>
      <c r="C93" s="122">
        <v>0.0033120016178732844</v>
      </c>
      <c r="D93" s="84" t="s">
        <v>2268</v>
      </c>
      <c r="E93" s="84" t="b">
        <v>0</v>
      </c>
      <c r="F93" s="84" t="b">
        <v>0</v>
      </c>
      <c r="G93" s="84" t="b">
        <v>0</v>
      </c>
    </row>
    <row r="94" spans="1:7" ht="15">
      <c r="A94" s="84" t="s">
        <v>2211</v>
      </c>
      <c r="B94" s="84">
        <v>3</v>
      </c>
      <c r="C94" s="122">
        <v>0.0033120016178732844</v>
      </c>
      <c r="D94" s="84" t="s">
        <v>2268</v>
      </c>
      <c r="E94" s="84" t="b">
        <v>0</v>
      </c>
      <c r="F94" s="84" t="b">
        <v>0</v>
      </c>
      <c r="G94" s="84" t="b">
        <v>0</v>
      </c>
    </row>
    <row r="95" spans="1:7" ht="15">
      <c r="A95" s="84" t="s">
        <v>1853</v>
      </c>
      <c r="B95" s="84">
        <v>3</v>
      </c>
      <c r="C95" s="122">
        <v>0.0033120016178732844</v>
      </c>
      <c r="D95" s="84" t="s">
        <v>2268</v>
      </c>
      <c r="E95" s="84" t="b">
        <v>0</v>
      </c>
      <c r="F95" s="84" t="b">
        <v>0</v>
      </c>
      <c r="G95" s="84" t="b">
        <v>0</v>
      </c>
    </row>
    <row r="96" spans="1:7" ht="15">
      <c r="A96" s="84" t="s">
        <v>2212</v>
      </c>
      <c r="B96" s="84">
        <v>3</v>
      </c>
      <c r="C96" s="122">
        <v>0.0033120016178732844</v>
      </c>
      <c r="D96" s="84" t="s">
        <v>2268</v>
      </c>
      <c r="E96" s="84" t="b">
        <v>0</v>
      </c>
      <c r="F96" s="84" t="b">
        <v>0</v>
      </c>
      <c r="G96" s="84" t="b">
        <v>0</v>
      </c>
    </row>
    <row r="97" spans="1:7" ht="15">
      <c r="A97" s="84" t="s">
        <v>2213</v>
      </c>
      <c r="B97" s="84">
        <v>3</v>
      </c>
      <c r="C97" s="122">
        <v>0.0036829803939737366</v>
      </c>
      <c r="D97" s="84" t="s">
        <v>2268</v>
      </c>
      <c r="E97" s="84" t="b">
        <v>0</v>
      </c>
      <c r="F97" s="84" t="b">
        <v>0</v>
      </c>
      <c r="G97" s="84" t="b">
        <v>0</v>
      </c>
    </row>
    <row r="98" spans="1:7" ht="15">
      <c r="A98" s="84" t="s">
        <v>2214</v>
      </c>
      <c r="B98" s="84">
        <v>3</v>
      </c>
      <c r="C98" s="122">
        <v>0.0033120016178732844</v>
      </c>
      <c r="D98" s="84" t="s">
        <v>2268</v>
      </c>
      <c r="E98" s="84" t="b">
        <v>0</v>
      </c>
      <c r="F98" s="84" t="b">
        <v>0</v>
      </c>
      <c r="G98" s="84" t="b">
        <v>0</v>
      </c>
    </row>
    <row r="99" spans="1:7" ht="15">
      <c r="A99" s="84" t="s">
        <v>267</v>
      </c>
      <c r="B99" s="84">
        <v>3</v>
      </c>
      <c r="C99" s="122">
        <v>0.0033120016178732844</v>
      </c>
      <c r="D99" s="84" t="s">
        <v>2268</v>
      </c>
      <c r="E99" s="84" t="b">
        <v>0</v>
      </c>
      <c r="F99" s="84" t="b">
        <v>0</v>
      </c>
      <c r="G99" s="84" t="b">
        <v>0</v>
      </c>
    </row>
    <row r="100" spans="1:7" ht="15">
      <c r="A100" s="84" t="s">
        <v>327</v>
      </c>
      <c r="B100" s="84">
        <v>3</v>
      </c>
      <c r="C100" s="122">
        <v>0.0033120016178732844</v>
      </c>
      <c r="D100" s="84" t="s">
        <v>2268</v>
      </c>
      <c r="E100" s="84" t="b">
        <v>0</v>
      </c>
      <c r="F100" s="84" t="b">
        <v>0</v>
      </c>
      <c r="G100" s="84" t="b">
        <v>0</v>
      </c>
    </row>
    <row r="101" spans="1:7" ht="15">
      <c r="A101" s="84" t="s">
        <v>2215</v>
      </c>
      <c r="B101" s="84">
        <v>3</v>
      </c>
      <c r="C101" s="122">
        <v>0.0033120016178732844</v>
      </c>
      <c r="D101" s="84" t="s">
        <v>2268</v>
      </c>
      <c r="E101" s="84" t="b">
        <v>0</v>
      </c>
      <c r="F101" s="84" t="b">
        <v>0</v>
      </c>
      <c r="G101" s="84" t="b">
        <v>0</v>
      </c>
    </row>
    <row r="102" spans="1:7" ht="15">
      <c r="A102" s="84" t="s">
        <v>2216</v>
      </c>
      <c r="B102" s="84">
        <v>3</v>
      </c>
      <c r="C102" s="122">
        <v>0.0033120016178732844</v>
      </c>
      <c r="D102" s="84" t="s">
        <v>2268</v>
      </c>
      <c r="E102" s="84" t="b">
        <v>0</v>
      </c>
      <c r="F102" s="84" t="b">
        <v>0</v>
      </c>
      <c r="G102" s="84" t="b">
        <v>0</v>
      </c>
    </row>
    <row r="103" spans="1:7" ht="15">
      <c r="A103" s="84" t="s">
        <v>2217</v>
      </c>
      <c r="B103" s="84">
        <v>3</v>
      </c>
      <c r="C103" s="122">
        <v>0.0033120016178732844</v>
      </c>
      <c r="D103" s="84" t="s">
        <v>2268</v>
      </c>
      <c r="E103" s="84" t="b">
        <v>0</v>
      </c>
      <c r="F103" s="84" t="b">
        <v>0</v>
      </c>
      <c r="G103" s="84" t="b">
        <v>0</v>
      </c>
    </row>
    <row r="104" spans="1:7" ht="15">
      <c r="A104" s="84" t="s">
        <v>2218</v>
      </c>
      <c r="B104" s="84">
        <v>2</v>
      </c>
      <c r="C104" s="122">
        <v>0.002455320262649158</v>
      </c>
      <c r="D104" s="84" t="s">
        <v>2268</v>
      </c>
      <c r="E104" s="84" t="b">
        <v>0</v>
      </c>
      <c r="F104" s="84" t="b">
        <v>0</v>
      </c>
      <c r="G104" s="84" t="b">
        <v>0</v>
      </c>
    </row>
    <row r="105" spans="1:7" ht="15">
      <c r="A105" s="84" t="s">
        <v>2219</v>
      </c>
      <c r="B105" s="84">
        <v>2</v>
      </c>
      <c r="C105" s="122">
        <v>0.002455320262649158</v>
      </c>
      <c r="D105" s="84" t="s">
        <v>2268</v>
      </c>
      <c r="E105" s="84" t="b">
        <v>0</v>
      </c>
      <c r="F105" s="84" t="b">
        <v>0</v>
      </c>
      <c r="G105" s="84" t="b">
        <v>0</v>
      </c>
    </row>
    <row r="106" spans="1:7" ht="15">
      <c r="A106" s="84" t="s">
        <v>2220</v>
      </c>
      <c r="B106" s="84">
        <v>2</v>
      </c>
      <c r="C106" s="122">
        <v>0.002455320262649158</v>
      </c>
      <c r="D106" s="84" t="s">
        <v>2268</v>
      </c>
      <c r="E106" s="84" t="b">
        <v>0</v>
      </c>
      <c r="F106" s="84" t="b">
        <v>0</v>
      </c>
      <c r="G106" s="84" t="b">
        <v>0</v>
      </c>
    </row>
    <row r="107" spans="1:7" ht="15">
      <c r="A107" s="84" t="s">
        <v>344</v>
      </c>
      <c r="B107" s="84">
        <v>2</v>
      </c>
      <c r="C107" s="122">
        <v>0.002455320262649158</v>
      </c>
      <c r="D107" s="84" t="s">
        <v>2268</v>
      </c>
      <c r="E107" s="84" t="b">
        <v>0</v>
      </c>
      <c r="F107" s="84" t="b">
        <v>0</v>
      </c>
      <c r="G107" s="84" t="b">
        <v>0</v>
      </c>
    </row>
    <row r="108" spans="1:7" ht="15">
      <c r="A108" s="84" t="s">
        <v>2221</v>
      </c>
      <c r="B108" s="84">
        <v>2</v>
      </c>
      <c r="C108" s="122">
        <v>0.002455320262649158</v>
      </c>
      <c r="D108" s="84" t="s">
        <v>2268</v>
      </c>
      <c r="E108" s="84" t="b">
        <v>0</v>
      </c>
      <c r="F108" s="84" t="b">
        <v>0</v>
      </c>
      <c r="G108" s="84" t="b">
        <v>0</v>
      </c>
    </row>
    <row r="109" spans="1:7" ht="15">
      <c r="A109" s="84" t="s">
        <v>343</v>
      </c>
      <c r="B109" s="84">
        <v>2</v>
      </c>
      <c r="C109" s="122">
        <v>0.002455320262649158</v>
      </c>
      <c r="D109" s="84" t="s">
        <v>2268</v>
      </c>
      <c r="E109" s="84" t="b">
        <v>0</v>
      </c>
      <c r="F109" s="84" t="b">
        <v>0</v>
      </c>
      <c r="G109" s="84" t="b">
        <v>0</v>
      </c>
    </row>
    <row r="110" spans="1:7" ht="15">
      <c r="A110" s="84" t="s">
        <v>454</v>
      </c>
      <c r="B110" s="84">
        <v>2</v>
      </c>
      <c r="C110" s="122">
        <v>0.002455320262649158</v>
      </c>
      <c r="D110" s="84" t="s">
        <v>2268</v>
      </c>
      <c r="E110" s="84" t="b">
        <v>0</v>
      </c>
      <c r="F110" s="84" t="b">
        <v>0</v>
      </c>
      <c r="G110" s="84" t="b">
        <v>0</v>
      </c>
    </row>
    <row r="111" spans="1:7" ht="15">
      <c r="A111" s="84" t="s">
        <v>2222</v>
      </c>
      <c r="B111" s="84">
        <v>2</v>
      </c>
      <c r="C111" s="122">
        <v>0.002455320262649158</v>
      </c>
      <c r="D111" s="84" t="s">
        <v>2268</v>
      </c>
      <c r="E111" s="84" t="b">
        <v>0</v>
      </c>
      <c r="F111" s="84" t="b">
        <v>0</v>
      </c>
      <c r="G111" s="84" t="b">
        <v>0</v>
      </c>
    </row>
    <row r="112" spans="1:7" ht="15">
      <c r="A112" s="84" t="s">
        <v>2223</v>
      </c>
      <c r="B112" s="84">
        <v>2</v>
      </c>
      <c r="C112" s="122">
        <v>0.002455320262649158</v>
      </c>
      <c r="D112" s="84" t="s">
        <v>2268</v>
      </c>
      <c r="E112" s="84" t="b">
        <v>0</v>
      </c>
      <c r="F112" s="84" t="b">
        <v>0</v>
      </c>
      <c r="G112" s="84" t="b">
        <v>0</v>
      </c>
    </row>
    <row r="113" spans="1:7" ht="15">
      <c r="A113" s="84" t="s">
        <v>2224</v>
      </c>
      <c r="B113" s="84">
        <v>2</v>
      </c>
      <c r="C113" s="122">
        <v>0.002455320262649158</v>
      </c>
      <c r="D113" s="84" t="s">
        <v>2268</v>
      </c>
      <c r="E113" s="84" t="b">
        <v>0</v>
      </c>
      <c r="F113" s="84" t="b">
        <v>0</v>
      </c>
      <c r="G113" s="84" t="b">
        <v>0</v>
      </c>
    </row>
    <row r="114" spans="1:7" ht="15">
      <c r="A114" s="84" t="s">
        <v>338</v>
      </c>
      <c r="B114" s="84">
        <v>2</v>
      </c>
      <c r="C114" s="122">
        <v>0.002455320262649158</v>
      </c>
      <c r="D114" s="84" t="s">
        <v>2268</v>
      </c>
      <c r="E114" s="84" t="b">
        <v>0</v>
      </c>
      <c r="F114" s="84" t="b">
        <v>0</v>
      </c>
      <c r="G114" s="84" t="b">
        <v>0</v>
      </c>
    </row>
    <row r="115" spans="1:7" ht="15">
      <c r="A115" s="84" t="s">
        <v>337</v>
      </c>
      <c r="B115" s="84">
        <v>2</v>
      </c>
      <c r="C115" s="122">
        <v>0.002455320262649158</v>
      </c>
      <c r="D115" s="84" t="s">
        <v>2268</v>
      </c>
      <c r="E115" s="84" t="b">
        <v>0</v>
      </c>
      <c r="F115" s="84" t="b">
        <v>0</v>
      </c>
      <c r="G115" s="84" t="b">
        <v>0</v>
      </c>
    </row>
    <row r="116" spans="1:7" ht="15">
      <c r="A116" s="84" t="s">
        <v>2225</v>
      </c>
      <c r="B116" s="84">
        <v>2</v>
      </c>
      <c r="C116" s="122">
        <v>0.002455320262649158</v>
      </c>
      <c r="D116" s="84" t="s">
        <v>2268</v>
      </c>
      <c r="E116" s="84" t="b">
        <v>1</v>
      </c>
      <c r="F116" s="84" t="b">
        <v>0</v>
      </c>
      <c r="G116" s="84" t="b">
        <v>0</v>
      </c>
    </row>
    <row r="117" spans="1:7" ht="15">
      <c r="A117" s="84" t="s">
        <v>2226</v>
      </c>
      <c r="B117" s="84">
        <v>2</v>
      </c>
      <c r="C117" s="122">
        <v>0.002455320262649158</v>
      </c>
      <c r="D117" s="84" t="s">
        <v>2268</v>
      </c>
      <c r="E117" s="84" t="b">
        <v>0</v>
      </c>
      <c r="F117" s="84" t="b">
        <v>0</v>
      </c>
      <c r="G117" s="84" t="b">
        <v>0</v>
      </c>
    </row>
    <row r="118" spans="1:7" ht="15">
      <c r="A118" s="84" t="s">
        <v>2227</v>
      </c>
      <c r="B118" s="84">
        <v>2</v>
      </c>
      <c r="C118" s="122">
        <v>0.002455320262649158</v>
      </c>
      <c r="D118" s="84" t="s">
        <v>2268</v>
      </c>
      <c r="E118" s="84" t="b">
        <v>0</v>
      </c>
      <c r="F118" s="84" t="b">
        <v>0</v>
      </c>
      <c r="G118" s="84" t="b">
        <v>0</v>
      </c>
    </row>
    <row r="119" spans="1:7" ht="15">
      <c r="A119" s="84" t="s">
        <v>2228</v>
      </c>
      <c r="B119" s="84">
        <v>2</v>
      </c>
      <c r="C119" s="122">
        <v>0.002455320262649158</v>
      </c>
      <c r="D119" s="84" t="s">
        <v>2268</v>
      </c>
      <c r="E119" s="84" t="b">
        <v>0</v>
      </c>
      <c r="F119" s="84" t="b">
        <v>0</v>
      </c>
      <c r="G119" s="84" t="b">
        <v>0</v>
      </c>
    </row>
    <row r="120" spans="1:7" ht="15">
      <c r="A120" s="84" t="s">
        <v>2229</v>
      </c>
      <c r="B120" s="84">
        <v>2</v>
      </c>
      <c r="C120" s="122">
        <v>0.002455320262649158</v>
      </c>
      <c r="D120" s="84" t="s">
        <v>2268</v>
      </c>
      <c r="E120" s="84" t="b">
        <v>0</v>
      </c>
      <c r="F120" s="84" t="b">
        <v>1</v>
      </c>
      <c r="G120" s="84" t="b">
        <v>0</v>
      </c>
    </row>
    <row r="121" spans="1:7" ht="15">
      <c r="A121" s="84" t="s">
        <v>2230</v>
      </c>
      <c r="B121" s="84">
        <v>2</v>
      </c>
      <c r="C121" s="122">
        <v>0.002455320262649158</v>
      </c>
      <c r="D121" s="84" t="s">
        <v>2268</v>
      </c>
      <c r="E121" s="84" t="b">
        <v>0</v>
      </c>
      <c r="F121" s="84" t="b">
        <v>0</v>
      </c>
      <c r="G121" s="84" t="b">
        <v>0</v>
      </c>
    </row>
    <row r="122" spans="1:7" ht="15">
      <c r="A122" s="84" t="s">
        <v>2231</v>
      </c>
      <c r="B122" s="84">
        <v>2</v>
      </c>
      <c r="C122" s="122">
        <v>0.002455320262649158</v>
      </c>
      <c r="D122" s="84" t="s">
        <v>2268</v>
      </c>
      <c r="E122" s="84" t="b">
        <v>0</v>
      </c>
      <c r="F122" s="84" t="b">
        <v>0</v>
      </c>
      <c r="G122" s="84" t="b">
        <v>0</v>
      </c>
    </row>
    <row r="123" spans="1:7" ht="15">
      <c r="A123" s="84" t="s">
        <v>256</v>
      </c>
      <c r="B123" s="84">
        <v>2</v>
      </c>
      <c r="C123" s="122">
        <v>0.002455320262649158</v>
      </c>
      <c r="D123" s="84" t="s">
        <v>2268</v>
      </c>
      <c r="E123" s="84" t="b">
        <v>0</v>
      </c>
      <c r="F123" s="84" t="b">
        <v>0</v>
      </c>
      <c r="G123" s="84" t="b">
        <v>0</v>
      </c>
    </row>
    <row r="124" spans="1:7" ht="15">
      <c r="A124" s="84" t="s">
        <v>2232</v>
      </c>
      <c r="B124" s="84">
        <v>2</v>
      </c>
      <c r="C124" s="122">
        <v>0.002455320262649158</v>
      </c>
      <c r="D124" s="84" t="s">
        <v>2268</v>
      </c>
      <c r="E124" s="84" t="b">
        <v>0</v>
      </c>
      <c r="F124" s="84" t="b">
        <v>0</v>
      </c>
      <c r="G124" s="84" t="b">
        <v>0</v>
      </c>
    </row>
    <row r="125" spans="1:7" ht="15">
      <c r="A125" s="84" t="s">
        <v>2233</v>
      </c>
      <c r="B125" s="84">
        <v>2</v>
      </c>
      <c r="C125" s="122">
        <v>0.002455320262649158</v>
      </c>
      <c r="D125" s="84" t="s">
        <v>2268</v>
      </c>
      <c r="E125" s="84" t="b">
        <v>0</v>
      </c>
      <c r="F125" s="84" t="b">
        <v>0</v>
      </c>
      <c r="G125" s="84" t="b">
        <v>0</v>
      </c>
    </row>
    <row r="126" spans="1:7" ht="15">
      <c r="A126" s="84" t="s">
        <v>2234</v>
      </c>
      <c r="B126" s="84">
        <v>2</v>
      </c>
      <c r="C126" s="122">
        <v>0.002455320262649158</v>
      </c>
      <c r="D126" s="84" t="s">
        <v>2268</v>
      </c>
      <c r="E126" s="84" t="b">
        <v>0</v>
      </c>
      <c r="F126" s="84" t="b">
        <v>0</v>
      </c>
      <c r="G126" s="84" t="b">
        <v>0</v>
      </c>
    </row>
    <row r="127" spans="1:7" ht="15">
      <c r="A127" s="84" t="s">
        <v>2235</v>
      </c>
      <c r="B127" s="84">
        <v>2</v>
      </c>
      <c r="C127" s="122">
        <v>0.002455320262649158</v>
      </c>
      <c r="D127" s="84" t="s">
        <v>2268</v>
      </c>
      <c r="E127" s="84" t="b">
        <v>0</v>
      </c>
      <c r="F127" s="84" t="b">
        <v>0</v>
      </c>
      <c r="G127" s="84" t="b">
        <v>0</v>
      </c>
    </row>
    <row r="128" spans="1:7" ht="15">
      <c r="A128" s="84" t="s">
        <v>2236</v>
      </c>
      <c r="B128" s="84">
        <v>2</v>
      </c>
      <c r="C128" s="122">
        <v>0.002455320262649158</v>
      </c>
      <c r="D128" s="84" t="s">
        <v>2268</v>
      </c>
      <c r="E128" s="84" t="b">
        <v>0</v>
      </c>
      <c r="F128" s="84" t="b">
        <v>0</v>
      </c>
      <c r="G128" s="84" t="b">
        <v>0</v>
      </c>
    </row>
    <row r="129" spans="1:7" ht="15">
      <c r="A129" s="84" t="s">
        <v>2237</v>
      </c>
      <c r="B129" s="84">
        <v>2</v>
      </c>
      <c r="C129" s="122">
        <v>0.002455320262649158</v>
      </c>
      <c r="D129" s="84" t="s">
        <v>2268</v>
      </c>
      <c r="E129" s="84" t="b">
        <v>0</v>
      </c>
      <c r="F129" s="84" t="b">
        <v>0</v>
      </c>
      <c r="G129" s="84" t="b">
        <v>0</v>
      </c>
    </row>
    <row r="130" spans="1:7" ht="15">
      <c r="A130" s="84" t="s">
        <v>2238</v>
      </c>
      <c r="B130" s="84">
        <v>2</v>
      </c>
      <c r="C130" s="122">
        <v>0.002455320262649158</v>
      </c>
      <c r="D130" s="84" t="s">
        <v>2268</v>
      </c>
      <c r="E130" s="84" t="b">
        <v>0</v>
      </c>
      <c r="F130" s="84" t="b">
        <v>0</v>
      </c>
      <c r="G130" s="84" t="b">
        <v>0</v>
      </c>
    </row>
    <row r="131" spans="1:7" ht="15">
      <c r="A131" s="84" t="s">
        <v>2239</v>
      </c>
      <c r="B131" s="84">
        <v>2</v>
      </c>
      <c r="C131" s="122">
        <v>0.002455320262649158</v>
      </c>
      <c r="D131" s="84" t="s">
        <v>2268</v>
      </c>
      <c r="E131" s="84" t="b">
        <v>0</v>
      </c>
      <c r="F131" s="84" t="b">
        <v>0</v>
      </c>
      <c r="G131" s="84" t="b">
        <v>0</v>
      </c>
    </row>
    <row r="132" spans="1:7" ht="15">
      <c r="A132" s="84" t="s">
        <v>2240</v>
      </c>
      <c r="B132" s="84">
        <v>2</v>
      </c>
      <c r="C132" s="122">
        <v>0.002455320262649158</v>
      </c>
      <c r="D132" s="84" t="s">
        <v>2268</v>
      </c>
      <c r="E132" s="84" t="b">
        <v>0</v>
      </c>
      <c r="F132" s="84" t="b">
        <v>0</v>
      </c>
      <c r="G132" s="84" t="b">
        <v>0</v>
      </c>
    </row>
    <row r="133" spans="1:7" ht="15">
      <c r="A133" s="84" t="s">
        <v>2241</v>
      </c>
      <c r="B133" s="84">
        <v>2</v>
      </c>
      <c r="C133" s="122">
        <v>0.002455320262649158</v>
      </c>
      <c r="D133" s="84" t="s">
        <v>2268</v>
      </c>
      <c r="E133" s="84" t="b">
        <v>0</v>
      </c>
      <c r="F133" s="84" t="b">
        <v>0</v>
      </c>
      <c r="G133" s="84" t="b">
        <v>0</v>
      </c>
    </row>
    <row r="134" spans="1:7" ht="15">
      <c r="A134" s="84" t="s">
        <v>2242</v>
      </c>
      <c r="B134" s="84">
        <v>2</v>
      </c>
      <c r="C134" s="122">
        <v>0.002455320262649158</v>
      </c>
      <c r="D134" s="84" t="s">
        <v>2268</v>
      </c>
      <c r="E134" s="84" t="b">
        <v>1</v>
      </c>
      <c r="F134" s="84" t="b">
        <v>0</v>
      </c>
      <c r="G134" s="84" t="b">
        <v>0</v>
      </c>
    </row>
    <row r="135" spans="1:7" ht="15">
      <c r="A135" s="84" t="s">
        <v>2243</v>
      </c>
      <c r="B135" s="84">
        <v>2</v>
      </c>
      <c r="C135" s="122">
        <v>0.002455320262649158</v>
      </c>
      <c r="D135" s="84" t="s">
        <v>2268</v>
      </c>
      <c r="E135" s="84" t="b">
        <v>0</v>
      </c>
      <c r="F135" s="84" t="b">
        <v>0</v>
      </c>
      <c r="G135" s="84" t="b">
        <v>0</v>
      </c>
    </row>
    <row r="136" spans="1:7" ht="15">
      <c r="A136" s="84" t="s">
        <v>2244</v>
      </c>
      <c r="B136" s="84">
        <v>2</v>
      </c>
      <c r="C136" s="122">
        <v>0.002455320262649158</v>
      </c>
      <c r="D136" s="84" t="s">
        <v>2268</v>
      </c>
      <c r="E136" s="84" t="b">
        <v>0</v>
      </c>
      <c r="F136" s="84" t="b">
        <v>0</v>
      </c>
      <c r="G136" s="84" t="b">
        <v>0</v>
      </c>
    </row>
    <row r="137" spans="1:7" ht="15">
      <c r="A137" s="84" t="s">
        <v>2245</v>
      </c>
      <c r="B137" s="84">
        <v>2</v>
      </c>
      <c r="C137" s="122">
        <v>0.002455320262649158</v>
      </c>
      <c r="D137" s="84" t="s">
        <v>2268</v>
      </c>
      <c r="E137" s="84" t="b">
        <v>0</v>
      </c>
      <c r="F137" s="84" t="b">
        <v>0</v>
      </c>
      <c r="G137" s="84" t="b">
        <v>0</v>
      </c>
    </row>
    <row r="138" spans="1:7" ht="15">
      <c r="A138" s="84" t="s">
        <v>2246</v>
      </c>
      <c r="B138" s="84">
        <v>2</v>
      </c>
      <c r="C138" s="122">
        <v>0.002455320262649158</v>
      </c>
      <c r="D138" s="84" t="s">
        <v>2268</v>
      </c>
      <c r="E138" s="84" t="b">
        <v>0</v>
      </c>
      <c r="F138" s="84" t="b">
        <v>0</v>
      </c>
      <c r="G138" s="84" t="b">
        <v>0</v>
      </c>
    </row>
    <row r="139" spans="1:7" ht="15">
      <c r="A139" s="84" t="s">
        <v>2247</v>
      </c>
      <c r="B139" s="84">
        <v>2</v>
      </c>
      <c r="C139" s="122">
        <v>0.0028781152003794683</v>
      </c>
      <c r="D139" s="84" t="s">
        <v>2268</v>
      </c>
      <c r="E139" s="84" t="b">
        <v>0</v>
      </c>
      <c r="F139" s="84" t="b">
        <v>0</v>
      </c>
      <c r="G139" s="84" t="b">
        <v>0</v>
      </c>
    </row>
    <row r="140" spans="1:7" ht="15">
      <c r="A140" s="84" t="s">
        <v>2248</v>
      </c>
      <c r="B140" s="84">
        <v>2</v>
      </c>
      <c r="C140" s="122">
        <v>0.0028781152003794683</v>
      </c>
      <c r="D140" s="84" t="s">
        <v>2268</v>
      </c>
      <c r="E140" s="84" t="b">
        <v>0</v>
      </c>
      <c r="F140" s="84" t="b">
        <v>0</v>
      </c>
      <c r="G140" s="84" t="b">
        <v>0</v>
      </c>
    </row>
    <row r="141" spans="1:7" ht="15">
      <c r="A141" s="84" t="s">
        <v>2249</v>
      </c>
      <c r="B141" s="84">
        <v>2</v>
      </c>
      <c r="C141" s="122">
        <v>0.002455320262649158</v>
      </c>
      <c r="D141" s="84" t="s">
        <v>2268</v>
      </c>
      <c r="E141" s="84" t="b">
        <v>0</v>
      </c>
      <c r="F141" s="84" t="b">
        <v>0</v>
      </c>
      <c r="G141" s="84" t="b">
        <v>0</v>
      </c>
    </row>
    <row r="142" spans="1:7" ht="15">
      <c r="A142" s="84" t="s">
        <v>2250</v>
      </c>
      <c r="B142" s="84">
        <v>2</v>
      </c>
      <c r="C142" s="122">
        <v>0.002455320262649158</v>
      </c>
      <c r="D142" s="84" t="s">
        <v>2268</v>
      </c>
      <c r="E142" s="84" t="b">
        <v>0</v>
      </c>
      <c r="F142" s="84" t="b">
        <v>0</v>
      </c>
      <c r="G142" s="84" t="b">
        <v>0</v>
      </c>
    </row>
    <row r="143" spans="1:7" ht="15">
      <c r="A143" s="84" t="s">
        <v>2251</v>
      </c>
      <c r="B143" s="84">
        <v>2</v>
      </c>
      <c r="C143" s="122">
        <v>0.002455320262649158</v>
      </c>
      <c r="D143" s="84" t="s">
        <v>2268</v>
      </c>
      <c r="E143" s="84" t="b">
        <v>0</v>
      </c>
      <c r="F143" s="84" t="b">
        <v>0</v>
      </c>
      <c r="G143" s="84" t="b">
        <v>0</v>
      </c>
    </row>
    <row r="144" spans="1:7" ht="15">
      <c r="A144" s="84" t="s">
        <v>223</v>
      </c>
      <c r="B144" s="84">
        <v>2</v>
      </c>
      <c r="C144" s="122">
        <v>0.002455320262649158</v>
      </c>
      <c r="D144" s="84" t="s">
        <v>2268</v>
      </c>
      <c r="E144" s="84" t="b">
        <v>0</v>
      </c>
      <c r="F144" s="84" t="b">
        <v>0</v>
      </c>
      <c r="G144" s="84" t="b">
        <v>0</v>
      </c>
    </row>
    <row r="145" spans="1:7" ht="15">
      <c r="A145" s="84" t="s">
        <v>1852</v>
      </c>
      <c r="B145" s="84">
        <v>2</v>
      </c>
      <c r="C145" s="122">
        <v>0.002455320262649158</v>
      </c>
      <c r="D145" s="84" t="s">
        <v>2268</v>
      </c>
      <c r="E145" s="84" t="b">
        <v>0</v>
      </c>
      <c r="F145" s="84" t="b">
        <v>0</v>
      </c>
      <c r="G145" s="84" t="b">
        <v>0</v>
      </c>
    </row>
    <row r="146" spans="1:7" ht="15">
      <c r="A146" s="84" t="s">
        <v>1854</v>
      </c>
      <c r="B146" s="84">
        <v>2</v>
      </c>
      <c r="C146" s="122">
        <v>0.002455320262649158</v>
      </c>
      <c r="D146" s="84" t="s">
        <v>2268</v>
      </c>
      <c r="E146" s="84" t="b">
        <v>0</v>
      </c>
      <c r="F146" s="84" t="b">
        <v>0</v>
      </c>
      <c r="G146" s="84" t="b">
        <v>0</v>
      </c>
    </row>
    <row r="147" spans="1:7" ht="15">
      <c r="A147" s="84" t="s">
        <v>2252</v>
      </c>
      <c r="B147" s="84">
        <v>2</v>
      </c>
      <c r="C147" s="122">
        <v>0.002455320262649158</v>
      </c>
      <c r="D147" s="84" t="s">
        <v>2268</v>
      </c>
      <c r="E147" s="84" t="b">
        <v>0</v>
      </c>
      <c r="F147" s="84" t="b">
        <v>0</v>
      </c>
      <c r="G147" s="84" t="b">
        <v>0</v>
      </c>
    </row>
    <row r="148" spans="1:7" ht="15">
      <c r="A148" s="84" t="s">
        <v>221</v>
      </c>
      <c r="B148" s="84">
        <v>2</v>
      </c>
      <c r="C148" s="122">
        <v>0.002455320262649158</v>
      </c>
      <c r="D148" s="84" t="s">
        <v>2268</v>
      </c>
      <c r="E148" s="84" t="b">
        <v>0</v>
      </c>
      <c r="F148" s="84" t="b">
        <v>0</v>
      </c>
      <c r="G148" s="84" t="b">
        <v>0</v>
      </c>
    </row>
    <row r="149" spans="1:7" ht="15">
      <c r="A149" s="84" t="s">
        <v>2253</v>
      </c>
      <c r="B149" s="84">
        <v>2</v>
      </c>
      <c r="C149" s="122">
        <v>0.002455320262649158</v>
      </c>
      <c r="D149" s="84" t="s">
        <v>2268</v>
      </c>
      <c r="E149" s="84" t="b">
        <v>0</v>
      </c>
      <c r="F149" s="84" t="b">
        <v>0</v>
      </c>
      <c r="G149" s="84" t="b">
        <v>0</v>
      </c>
    </row>
    <row r="150" spans="1:7" ht="15">
      <c r="A150" s="84" t="s">
        <v>2254</v>
      </c>
      <c r="B150" s="84">
        <v>2</v>
      </c>
      <c r="C150" s="122">
        <v>0.002455320262649158</v>
      </c>
      <c r="D150" s="84" t="s">
        <v>2268</v>
      </c>
      <c r="E150" s="84" t="b">
        <v>0</v>
      </c>
      <c r="F150" s="84" t="b">
        <v>0</v>
      </c>
      <c r="G150" s="84" t="b">
        <v>0</v>
      </c>
    </row>
    <row r="151" spans="1:7" ht="15">
      <c r="A151" s="84" t="s">
        <v>2255</v>
      </c>
      <c r="B151" s="84">
        <v>2</v>
      </c>
      <c r="C151" s="122">
        <v>0.002455320262649158</v>
      </c>
      <c r="D151" s="84" t="s">
        <v>2268</v>
      </c>
      <c r="E151" s="84" t="b">
        <v>0</v>
      </c>
      <c r="F151" s="84" t="b">
        <v>0</v>
      </c>
      <c r="G151" s="84" t="b">
        <v>0</v>
      </c>
    </row>
    <row r="152" spans="1:7" ht="15">
      <c r="A152" s="84" t="s">
        <v>2256</v>
      </c>
      <c r="B152" s="84">
        <v>2</v>
      </c>
      <c r="C152" s="122">
        <v>0.002455320262649158</v>
      </c>
      <c r="D152" s="84" t="s">
        <v>2268</v>
      </c>
      <c r="E152" s="84" t="b">
        <v>0</v>
      </c>
      <c r="F152" s="84" t="b">
        <v>0</v>
      </c>
      <c r="G152" s="84" t="b">
        <v>0</v>
      </c>
    </row>
    <row r="153" spans="1:7" ht="15">
      <c r="A153" s="84" t="s">
        <v>2257</v>
      </c>
      <c r="B153" s="84">
        <v>2</v>
      </c>
      <c r="C153" s="122">
        <v>0.002455320262649158</v>
      </c>
      <c r="D153" s="84" t="s">
        <v>2268</v>
      </c>
      <c r="E153" s="84" t="b">
        <v>0</v>
      </c>
      <c r="F153" s="84" t="b">
        <v>0</v>
      </c>
      <c r="G153" s="84" t="b">
        <v>0</v>
      </c>
    </row>
    <row r="154" spans="1:7" ht="15">
      <c r="A154" s="84" t="s">
        <v>2258</v>
      </c>
      <c r="B154" s="84">
        <v>2</v>
      </c>
      <c r="C154" s="122">
        <v>0.002455320262649158</v>
      </c>
      <c r="D154" s="84" t="s">
        <v>2268</v>
      </c>
      <c r="E154" s="84" t="b">
        <v>0</v>
      </c>
      <c r="F154" s="84" t="b">
        <v>0</v>
      </c>
      <c r="G154" s="84" t="b">
        <v>0</v>
      </c>
    </row>
    <row r="155" spans="1:7" ht="15">
      <c r="A155" s="84" t="s">
        <v>2259</v>
      </c>
      <c r="B155" s="84">
        <v>2</v>
      </c>
      <c r="C155" s="122">
        <v>0.002455320262649158</v>
      </c>
      <c r="D155" s="84" t="s">
        <v>2268</v>
      </c>
      <c r="E155" s="84" t="b">
        <v>0</v>
      </c>
      <c r="F155" s="84" t="b">
        <v>0</v>
      </c>
      <c r="G155" s="84" t="b">
        <v>0</v>
      </c>
    </row>
    <row r="156" spans="1:7" ht="15">
      <c r="A156" s="84" t="s">
        <v>2260</v>
      </c>
      <c r="B156" s="84">
        <v>2</v>
      </c>
      <c r="C156" s="122">
        <v>0.002455320262649158</v>
      </c>
      <c r="D156" s="84" t="s">
        <v>2268</v>
      </c>
      <c r="E156" s="84" t="b">
        <v>0</v>
      </c>
      <c r="F156" s="84" t="b">
        <v>0</v>
      </c>
      <c r="G156" s="84" t="b">
        <v>0</v>
      </c>
    </row>
    <row r="157" spans="1:7" ht="15">
      <c r="A157" s="84" t="s">
        <v>2261</v>
      </c>
      <c r="B157" s="84">
        <v>2</v>
      </c>
      <c r="C157" s="122">
        <v>0.002455320262649158</v>
      </c>
      <c r="D157" s="84" t="s">
        <v>2268</v>
      </c>
      <c r="E157" s="84" t="b">
        <v>0</v>
      </c>
      <c r="F157" s="84" t="b">
        <v>0</v>
      </c>
      <c r="G157" s="84" t="b">
        <v>0</v>
      </c>
    </row>
    <row r="158" spans="1:7" ht="15">
      <c r="A158" s="84" t="s">
        <v>2262</v>
      </c>
      <c r="B158" s="84">
        <v>2</v>
      </c>
      <c r="C158" s="122">
        <v>0.002455320262649158</v>
      </c>
      <c r="D158" s="84" t="s">
        <v>2268</v>
      </c>
      <c r="E158" s="84" t="b">
        <v>0</v>
      </c>
      <c r="F158" s="84" t="b">
        <v>0</v>
      </c>
      <c r="G158" s="84" t="b">
        <v>0</v>
      </c>
    </row>
    <row r="159" spans="1:7" ht="15">
      <c r="A159" s="84" t="s">
        <v>2263</v>
      </c>
      <c r="B159" s="84">
        <v>2</v>
      </c>
      <c r="C159" s="122">
        <v>0.002455320262649158</v>
      </c>
      <c r="D159" s="84" t="s">
        <v>2268</v>
      </c>
      <c r="E159" s="84" t="b">
        <v>0</v>
      </c>
      <c r="F159" s="84" t="b">
        <v>0</v>
      </c>
      <c r="G159" s="84" t="b">
        <v>0</v>
      </c>
    </row>
    <row r="160" spans="1:7" ht="15">
      <c r="A160" s="84" t="s">
        <v>2264</v>
      </c>
      <c r="B160" s="84">
        <v>2</v>
      </c>
      <c r="C160" s="122">
        <v>0.002455320262649158</v>
      </c>
      <c r="D160" s="84" t="s">
        <v>2268</v>
      </c>
      <c r="E160" s="84" t="b">
        <v>0</v>
      </c>
      <c r="F160" s="84" t="b">
        <v>0</v>
      </c>
      <c r="G160" s="84" t="b">
        <v>0</v>
      </c>
    </row>
    <row r="161" spans="1:7" ht="15">
      <c r="A161" s="84" t="s">
        <v>1917</v>
      </c>
      <c r="B161" s="84">
        <v>2</v>
      </c>
      <c r="C161" s="122">
        <v>0.002455320262649158</v>
      </c>
      <c r="D161" s="84" t="s">
        <v>2268</v>
      </c>
      <c r="E161" s="84" t="b">
        <v>0</v>
      </c>
      <c r="F161" s="84" t="b">
        <v>0</v>
      </c>
      <c r="G161" s="84" t="b">
        <v>0</v>
      </c>
    </row>
    <row r="162" spans="1:7" ht="15">
      <c r="A162" s="84" t="s">
        <v>1918</v>
      </c>
      <c r="B162" s="84">
        <v>2</v>
      </c>
      <c r="C162" s="122">
        <v>0.002455320262649158</v>
      </c>
      <c r="D162" s="84" t="s">
        <v>2268</v>
      </c>
      <c r="E162" s="84" t="b">
        <v>0</v>
      </c>
      <c r="F162" s="84" t="b">
        <v>0</v>
      </c>
      <c r="G162" s="84" t="b">
        <v>0</v>
      </c>
    </row>
    <row r="163" spans="1:7" ht="15">
      <c r="A163" s="84" t="s">
        <v>1920</v>
      </c>
      <c r="B163" s="84">
        <v>2</v>
      </c>
      <c r="C163" s="122">
        <v>0.002455320262649158</v>
      </c>
      <c r="D163" s="84" t="s">
        <v>2268</v>
      </c>
      <c r="E163" s="84" t="b">
        <v>0</v>
      </c>
      <c r="F163" s="84" t="b">
        <v>0</v>
      </c>
      <c r="G163" s="84" t="b">
        <v>0</v>
      </c>
    </row>
    <row r="164" spans="1:7" ht="15">
      <c r="A164" s="84" t="s">
        <v>1921</v>
      </c>
      <c r="B164" s="84">
        <v>2</v>
      </c>
      <c r="C164" s="122">
        <v>0.002455320262649158</v>
      </c>
      <c r="D164" s="84" t="s">
        <v>2268</v>
      </c>
      <c r="E164" s="84" t="b">
        <v>0</v>
      </c>
      <c r="F164" s="84" t="b">
        <v>0</v>
      </c>
      <c r="G164" s="84" t="b">
        <v>0</v>
      </c>
    </row>
    <row r="165" spans="1:7" ht="15">
      <c r="A165" s="84" t="s">
        <v>1922</v>
      </c>
      <c r="B165" s="84">
        <v>2</v>
      </c>
      <c r="C165" s="122">
        <v>0.002455320262649158</v>
      </c>
      <c r="D165" s="84" t="s">
        <v>2268</v>
      </c>
      <c r="E165" s="84" t="b">
        <v>0</v>
      </c>
      <c r="F165" s="84" t="b">
        <v>0</v>
      </c>
      <c r="G165" s="84" t="b">
        <v>0</v>
      </c>
    </row>
    <row r="166" spans="1:7" ht="15">
      <c r="A166" s="84" t="s">
        <v>1856</v>
      </c>
      <c r="B166" s="84">
        <v>2</v>
      </c>
      <c r="C166" s="122">
        <v>0.002455320262649158</v>
      </c>
      <c r="D166" s="84" t="s">
        <v>2268</v>
      </c>
      <c r="E166" s="84" t="b">
        <v>0</v>
      </c>
      <c r="F166" s="84" t="b">
        <v>0</v>
      </c>
      <c r="G166" s="84" t="b">
        <v>0</v>
      </c>
    </row>
    <row r="167" spans="1:7" ht="15">
      <c r="A167" s="84" t="s">
        <v>1867</v>
      </c>
      <c r="B167" s="84">
        <v>2</v>
      </c>
      <c r="C167" s="122">
        <v>0.002455320262649158</v>
      </c>
      <c r="D167" s="84" t="s">
        <v>2268</v>
      </c>
      <c r="E167" s="84" t="b">
        <v>0</v>
      </c>
      <c r="F167" s="84" t="b">
        <v>0</v>
      </c>
      <c r="G167" s="84" t="b">
        <v>0</v>
      </c>
    </row>
    <row r="168" spans="1:7" ht="15">
      <c r="A168" s="84" t="s">
        <v>1868</v>
      </c>
      <c r="B168" s="84">
        <v>2</v>
      </c>
      <c r="C168" s="122">
        <v>0.002455320262649158</v>
      </c>
      <c r="D168" s="84" t="s">
        <v>2268</v>
      </c>
      <c r="E168" s="84" t="b">
        <v>0</v>
      </c>
      <c r="F168" s="84" t="b">
        <v>0</v>
      </c>
      <c r="G168" s="84" t="b">
        <v>0</v>
      </c>
    </row>
    <row r="169" spans="1:7" ht="15">
      <c r="A169" s="84" t="s">
        <v>310</v>
      </c>
      <c r="B169" s="84">
        <v>2</v>
      </c>
      <c r="C169" s="122">
        <v>0.002455320262649158</v>
      </c>
      <c r="D169" s="84" t="s">
        <v>2268</v>
      </c>
      <c r="E169" s="84" t="b">
        <v>0</v>
      </c>
      <c r="F169" s="84" t="b">
        <v>0</v>
      </c>
      <c r="G169" s="84" t="b">
        <v>0</v>
      </c>
    </row>
    <row r="170" spans="1:7" ht="15">
      <c r="A170" s="84" t="s">
        <v>309</v>
      </c>
      <c r="B170" s="84">
        <v>2</v>
      </c>
      <c r="C170" s="122">
        <v>0.002455320262649158</v>
      </c>
      <c r="D170" s="84" t="s">
        <v>2268</v>
      </c>
      <c r="E170" s="84" t="b">
        <v>0</v>
      </c>
      <c r="F170" s="84" t="b">
        <v>0</v>
      </c>
      <c r="G170" s="84" t="b">
        <v>0</v>
      </c>
    </row>
    <row r="171" spans="1:7" ht="15">
      <c r="A171" s="84" t="s">
        <v>308</v>
      </c>
      <c r="B171" s="84">
        <v>2</v>
      </c>
      <c r="C171" s="122">
        <v>0.002455320262649158</v>
      </c>
      <c r="D171" s="84" t="s">
        <v>2268</v>
      </c>
      <c r="E171" s="84" t="b">
        <v>0</v>
      </c>
      <c r="F171" s="84" t="b">
        <v>0</v>
      </c>
      <c r="G171" s="84" t="b">
        <v>0</v>
      </c>
    </row>
    <row r="172" spans="1:7" ht="15">
      <c r="A172" s="84" t="s">
        <v>2265</v>
      </c>
      <c r="B172" s="84">
        <v>2</v>
      </c>
      <c r="C172" s="122">
        <v>0.0028781152003794683</v>
      </c>
      <c r="D172" s="84" t="s">
        <v>2268</v>
      </c>
      <c r="E172" s="84" t="b">
        <v>0</v>
      </c>
      <c r="F172" s="84" t="b">
        <v>0</v>
      </c>
      <c r="G172" s="84" t="b">
        <v>0</v>
      </c>
    </row>
    <row r="173" spans="1:7" ht="15">
      <c r="A173" s="84" t="s">
        <v>1855</v>
      </c>
      <c r="B173" s="84">
        <v>49</v>
      </c>
      <c r="C173" s="122">
        <v>0.023309893212482644</v>
      </c>
      <c r="D173" s="84" t="s">
        <v>1769</v>
      </c>
      <c r="E173" s="84" t="b">
        <v>0</v>
      </c>
      <c r="F173" s="84" t="b">
        <v>0</v>
      </c>
      <c r="G173" s="84" t="b">
        <v>0</v>
      </c>
    </row>
    <row r="174" spans="1:7" ht="15">
      <c r="A174" s="84" t="s">
        <v>222</v>
      </c>
      <c r="B174" s="84">
        <v>43</v>
      </c>
      <c r="C174" s="122">
        <v>0.007406819176192791</v>
      </c>
      <c r="D174" s="84" t="s">
        <v>1769</v>
      </c>
      <c r="E174" s="84" t="b">
        <v>0</v>
      </c>
      <c r="F174" s="84" t="b">
        <v>0</v>
      </c>
      <c r="G174" s="84" t="b">
        <v>0</v>
      </c>
    </row>
    <row r="175" spans="1:7" ht="15">
      <c r="A175" s="84" t="s">
        <v>252</v>
      </c>
      <c r="B175" s="84">
        <v>31</v>
      </c>
      <c r="C175" s="122">
        <v>0.011954378871366004</v>
      </c>
      <c r="D175" s="84" t="s">
        <v>1769</v>
      </c>
      <c r="E175" s="84" t="b">
        <v>0</v>
      </c>
      <c r="F175" s="84" t="b">
        <v>0</v>
      </c>
      <c r="G175" s="84" t="b">
        <v>0</v>
      </c>
    </row>
    <row r="176" spans="1:7" ht="15">
      <c r="A176" s="84" t="s">
        <v>1882</v>
      </c>
      <c r="B176" s="84">
        <v>24</v>
      </c>
      <c r="C176" s="122">
        <v>0.0132604246953007</v>
      </c>
      <c r="D176" s="84" t="s">
        <v>1769</v>
      </c>
      <c r="E176" s="84" t="b">
        <v>0</v>
      </c>
      <c r="F176" s="84" t="b">
        <v>0</v>
      </c>
      <c r="G176" s="84" t="b">
        <v>0</v>
      </c>
    </row>
    <row r="177" spans="1:7" ht="15">
      <c r="A177" s="84" t="s">
        <v>1883</v>
      </c>
      <c r="B177" s="84">
        <v>22</v>
      </c>
      <c r="C177" s="122">
        <v>0.013403660084155963</v>
      </c>
      <c r="D177" s="84" t="s">
        <v>1769</v>
      </c>
      <c r="E177" s="84" t="b">
        <v>0</v>
      </c>
      <c r="F177" s="84" t="b">
        <v>0</v>
      </c>
      <c r="G177" s="84" t="b">
        <v>0</v>
      </c>
    </row>
    <row r="178" spans="1:7" ht="15">
      <c r="A178" s="84" t="s">
        <v>1880</v>
      </c>
      <c r="B178" s="84">
        <v>22</v>
      </c>
      <c r="C178" s="122">
        <v>0.013403660084155963</v>
      </c>
      <c r="D178" s="84" t="s">
        <v>1769</v>
      </c>
      <c r="E178" s="84" t="b">
        <v>0</v>
      </c>
      <c r="F178" s="84" t="b">
        <v>0</v>
      </c>
      <c r="G178" s="84" t="b">
        <v>0</v>
      </c>
    </row>
    <row r="179" spans="1:7" ht="15">
      <c r="A179" s="84" t="s">
        <v>1884</v>
      </c>
      <c r="B179" s="84">
        <v>22</v>
      </c>
      <c r="C179" s="122">
        <v>0.013403660084155963</v>
      </c>
      <c r="D179" s="84" t="s">
        <v>1769</v>
      </c>
      <c r="E179" s="84" t="b">
        <v>0</v>
      </c>
      <c r="F179" s="84" t="b">
        <v>0</v>
      </c>
      <c r="G179" s="84" t="b">
        <v>0</v>
      </c>
    </row>
    <row r="180" spans="1:7" ht="15">
      <c r="A180" s="84" t="s">
        <v>1885</v>
      </c>
      <c r="B180" s="84">
        <v>22</v>
      </c>
      <c r="C180" s="122">
        <v>0.013403660084155963</v>
      </c>
      <c r="D180" s="84" t="s">
        <v>1769</v>
      </c>
      <c r="E180" s="84" t="b">
        <v>0</v>
      </c>
      <c r="F180" s="84" t="b">
        <v>0</v>
      </c>
      <c r="G180" s="84" t="b">
        <v>0</v>
      </c>
    </row>
    <row r="181" spans="1:7" ht="15">
      <c r="A181" s="84" t="s">
        <v>1886</v>
      </c>
      <c r="B181" s="84">
        <v>22</v>
      </c>
      <c r="C181" s="122">
        <v>0.013403660084155963</v>
      </c>
      <c r="D181" s="84" t="s">
        <v>1769</v>
      </c>
      <c r="E181" s="84" t="b">
        <v>1</v>
      </c>
      <c r="F181" s="84" t="b">
        <v>0</v>
      </c>
      <c r="G181" s="84" t="b">
        <v>0</v>
      </c>
    </row>
    <row r="182" spans="1:7" ht="15">
      <c r="A182" s="84" t="s">
        <v>1887</v>
      </c>
      <c r="B182" s="84">
        <v>22</v>
      </c>
      <c r="C182" s="122">
        <v>0.013403660084155963</v>
      </c>
      <c r="D182" s="84" t="s">
        <v>1769</v>
      </c>
      <c r="E182" s="84" t="b">
        <v>0</v>
      </c>
      <c r="F182" s="84" t="b">
        <v>0</v>
      </c>
      <c r="G182" s="84" t="b">
        <v>0</v>
      </c>
    </row>
    <row r="183" spans="1:7" ht="15">
      <c r="A183" s="84" t="s">
        <v>448</v>
      </c>
      <c r="B183" s="84">
        <v>12</v>
      </c>
      <c r="C183" s="122">
        <v>0.012054176233487849</v>
      </c>
      <c r="D183" s="84" t="s">
        <v>1769</v>
      </c>
      <c r="E183" s="84" t="b">
        <v>0</v>
      </c>
      <c r="F183" s="84" t="b">
        <v>0</v>
      </c>
      <c r="G183" s="84" t="b">
        <v>0</v>
      </c>
    </row>
    <row r="184" spans="1:7" ht="15">
      <c r="A184" s="84" t="s">
        <v>1912</v>
      </c>
      <c r="B184" s="84">
        <v>12</v>
      </c>
      <c r="C184" s="122">
        <v>0.012054176233487849</v>
      </c>
      <c r="D184" s="84" t="s">
        <v>1769</v>
      </c>
      <c r="E184" s="84" t="b">
        <v>0</v>
      </c>
      <c r="F184" s="84" t="b">
        <v>0</v>
      </c>
      <c r="G184" s="84" t="b">
        <v>0</v>
      </c>
    </row>
    <row r="185" spans="1:7" ht="15">
      <c r="A185" s="84" t="s">
        <v>2179</v>
      </c>
      <c r="B185" s="84">
        <v>11</v>
      </c>
      <c r="C185" s="122">
        <v>0.011673796937429022</v>
      </c>
      <c r="D185" s="84" t="s">
        <v>1769</v>
      </c>
      <c r="E185" s="84" t="b">
        <v>0</v>
      </c>
      <c r="F185" s="84" t="b">
        <v>1</v>
      </c>
      <c r="G185" s="84" t="b">
        <v>0</v>
      </c>
    </row>
    <row r="186" spans="1:7" ht="15">
      <c r="A186" s="84" t="s">
        <v>2178</v>
      </c>
      <c r="B186" s="84">
        <v>11</v>
      </c>
      <c r="C186" s="122">
        <v>0.011673796937429022</v>
      </c>
      <c r="D186" s="84" t="s">
        <v>1769</v>
      </c>
      <c r="E186" s="84" t="b">
        <v>0</v>
      </c>
      <c r="F186" s="84" t="b">
        <v>0</v>
      </c>
      <c r="G186" s="84" t="b">
        <v>0</v>
      </c>
    </row>
    <row r="187" spans="1:7" ht="15">
      <c r="A187" s="84" t="s">
        <v>2181</v>
      </c>
      <c r="B187" s="84">
        <v>9</v>
      </c>
      <c r="C187" s="122">
        <v>0.010728993480633454</v>
      </c>
      <c r="D187" s="84" t="s">
        <v>1769</v>
      </c>
      <c r="E187" s="84" t="b">
        <v>0</v>
      </c>
      <c r="F187" s="84" t="b">
        <v>0</v>
      </c>
      <c r="G187" s="84" t="b">
        <v>0</v>
      </c>
    </row>
    <row r="188" spans="1:7" ht="15">
      <c r="A188" s="84" t="s">
        <v>2182</v>
      </c>
      <c r="B188" s="84">
        <v>9</v>
      </c>
      <c r="C188" s="122">
        <v>0.010728993480633454</v>
      </c>
      <c r="D188" s="84" t="s">
        <v>1769</v>
      </c>
      <c r="E188" s="84" t="b">
        <v>0</v>
      </c>
      <c r="F188" s="84" t="b">
        <v>0</v>
      </c>
      <c r="G188" s="84" t="b">
        <v>0</v>
      </c>
    </row>
    <row r="189" spans="1:7" ht="15">
      <c r="A189" s="84" t="s">
        <v>2183</v>
      </c>
      <c r="B189" s="84">
        <v>9</v>
      </c>
      <c r="C189" s="122">
        <v>0.010728993480633454</v>
      </c>
      <c r="D189" s="84" t="s">
        <v>1769</v>
      </c>
      <c r="E189" s="84" t="b">
        <v>0</v>
      </c>
      <c r="F189" s="84" t="b">
        <v>0</v>
      </c>
      <c r="G189" s="84" t="b">
        <v>0</v>
      </c>
    </row>
    <row r="190" spans="1:7" ht="15">
      <c r="A190" s="84" t="s">
        <v>2184</v>
      </c>
      <c r="B190" s="84">
        <v>9</v>
      </c>
      <c r="C190" s="122">
        <v>0.010728993480633454</v>
      </c>
      <c r="D190" s="84" t="s">
        <v>1769</v>
      </c>
      <c r="E190" s="84" t="b">
        <v>0</v>
      </c>
      <c r="F190" s="84" t="b">
        <v>0</v>
      </c>
      <c r="G190" s="84" t="b">
        <v>0</v>
      </c>
    </row>
    <row r="191" spans="1:7" ht="15">
      <c r="A191" s="84" t="s">
        <v>2185</v>
      </c>
      <c r="B191" s="84">
        <v>9</v>
      </c>
      <c r="C191" s="122">
        <v>0.010728993480633454</v>
      </c>
      <c r="D191" s="84" t="s">
        <v>1769</v>
      </c>
      <c r="E191" s="84" t="b">
        <v>0</v>
      </c>
      <c r="F191" s="84" t="b">
        <v>0</v>
      </c>
      <c r="G191" s="84" t="b">
        <v>0</v>
      </c>
    </row>
    <row r="192" spans="1:7" ht="15">
      <c r="A192" s="84" t="s">
        <v>2186</v>
      </c>
      <c r="B192" s="84">
        <v>9</v>
      </c>
      <c r="C192" s="122">
        <v>0.010728993480633454</v>
      </c>
      <c r="D192" s="84" t="s">
        <v>1769</v>
      </c>
      <c r="E192" s="84" t="b">
        <v>0</v>
      </c>
      <c r="F192" s="84" t="b">
        <v>0</v>
      </c>
      <c r="G192" s="84" t="b">
        <v>0</v>
      </c>
    </row>
    <row r="193" spans="1:7" ht="15">
      <c r="A193" s="84" t="s">
        <v>2187</v>
      </c>
      <c r="B193" s="84">
        <v>9</v>
      </c>
      <c r="C193" s="122">
        <v>0.010728993480633454</v>
      </c>
      <c r="D193" s="84" t="s">
        <v>1769</v>
      </c>
      <c r="E193" s="84" t="b">
        <v>0</v>
      </c>
      <c r="F193" s="84" t="b">
        <v>0</v>
      </c>
      <c r="G193" s="84" t="b">
        <v>0</v>
      </c>
    </row>
    <row r="194" spans="1:7" ht="15">
      <c r="A194" s="84" t="s">
        <v>2188</v>
      </c>
      <c r="B194" s="84">
        <v>9</v>
      </c>
      <c r="C194" s="122">
        <v>0.010728993480633454</v>
      </c>
      <c r="D194" s="84" t="s">
        <v>1769</v>
      </c>
      <c r="E194" s="84" t="b">
        <v>0</v>
      </c>
      <c r="F194" s="84" t="b">
        <v>0</v>
      </c>
      <c r="G194" s="84" t="b">
        <v>0</v>
      </c>
    </row>
    <row r="195" spans="1:7" ht="15">
      <c r="A195" s="84" t="s">
        <v>2189</v>
      </c>
      <c r="B195" s="84">
        <v>9</v>
      </c>
      <c r="C195" s="122">
        <v>0.010728993480633454</v>
      </c>
      <c r="D195" s="84" t="s">
        <v>1769</v>
      </c>
      <c r="E195" s="84" t="b">
        <v>0</v>
      </c>
      <c r="F195" s="84" t="b">
        <v>0</v>
      </c>
      <c r="G195" s="84" t="b">
        <v>0</v>
      </c>
    </row>
    <row r="196" spans="1:7" ht="15">
      <c r="A196" s="84" t="s">
        <v>2190</v>
      </c>
      <c r="B196" s="84">
        <v>9</v>
      </c>
      <c r="C196" s="122">
        <v>0.010728993480633454</v>
      </c>
      <c r="D196" s="84" t="s">
        <v>1769</v>
      </c>
      <c r="E196" s="84" t="b">
        <v>0</v>
      </c>
      <c r="F196" s="84" t="b">
        <v>0</v>
      </c>
      <c r="G196" s="84" t="b">
        <v>0</v>
      </c>
    </row>
    <row r="197" spans="1:7" ht="15">
      <c r="A197" s="84" t="s">
        <v>2191</v>
      </c>
      <c r="B197" s="84">
        <v>9</v>
      </c>
      <c r="C197" s="122">
        <v>0.010728993480633454</v>
      </c>
      <c r="D197" s="84" t="s">
        <v>1769</v>
      </c>
      <c r="E197" s="84" t="b">
        <v>0</v>
      </c>
      <c r="F197" s="84" t="b">
        <v>0</v>
      </c>
      <c r="G197" s="84" t="b">
        <v>0</v>
      </c>
    </row>
    <row r="198" spans="1:7" ht="15">
      <c r="A198" s="84" t="s">
        <v>2193</v>
      </c>
      <c r="B198" s="84">
        <v>8</v>
      </c>
      <c r="C198" s="122">
        <v>0.01015132780797906</v>
      </c>
      <c r="D198" s="84" t="s">
        <v>1769</v>
      </c>
      <c r="E198" s="84" t="b">
        <v>0</v>
      </c>
      <c r="F198" s="84" t="b">
        <v>0</v>
      </c>
      <c r="G198" s="84" t="b">
        <v>0</v>
      </c>
    </row>
    <row r="199" spans="1:7" ht="15">
      <c r="A199" s="84" t="s">
        <v>2198</v>
      </c>
      <c r="B199" s="84">
        <v>6</v>
      </c>
      <c r="C199" s="122">
        <v>0.008739070059662674</v>
      </c>
      <c r="D199" s="84" t="s">
        <v>1769</v>
      </c>
      <c r="E199" s="84" t="b">
        <v>0</v>
      </c>
      <c r="F199" s="84" t="b">
        <v>0</v>
      </c>
      <c r="G199" s="84" t="b">
        <v>0</v>
      </c>
    </row>
    <row r="200" spans="1:7" ht="15">
      <c r="A200" s="84" t="s">
        <v>2199</v>
      </c>
      <c r="B200" s="84">
        <v>6</v>
      </c>
      <c r="C200" s="122">
        <v>0.008739070059662674</v>
      </c>
      <c r="D200" s="84" t="s">
        <v>1769</v>
      </c>
      <c r="E200" s="84" t="b">
        <v>0</v>
      </c>
      <c r="F200" s="84" t="b">
        <v>0</v>
      </c>
      <c r="G200" s="84" t="b">
        <v>0</v>
      </c>
    </row>
    <row r="201" spans="1:7" ht="15">
      <c r="A201" s="84" t="s">
        <v>2200</v>
      </c>
      <c r="B201" s="84">
        <v>6</v>
      </c>
      <c r="C201" s="122">
        <v>0.008739070059662674</v>
      </c>
      <c r="D201" s="84" t="s">
        <v>1769</v>
      </c>
      <c r="E201" s="84" t="b">
        <v>0</v>
      </c>
      <c r="F201" s="84" t="b">
        <v>0</v>
      </c>
      <c r="G201" s="84" t="b">
        <v>0</v>
      </c>
    </row>
    <row r="202" spans="1:7" ht="15">
      <c r="A202" s="84" t="s">
        <v>446</v>
      </c>
      <c r="B202" s="84">
        <v>6</v>
      </c>
      <c r="C202" s="122">
        <v>0.008739070059662674</v>
      </c>
      <c r="D202" s="84" t="s">
        <v>1769</v>
      </c>
      <c r="E202" s="84" t="b">
        <v>0</v>
      </c>
      <c r="F202" s="84" t="b">
        <v>0</v>
      </c>
      <c r="G202" s="84" t="b">
        <v>0</v>
      </c>
    </row>
    <row r="203" spans="1:7" ht="15">
      <c r="A203" s="84" t="s">
        <v>2180</v>
      </c>
      <c r="B203" s="84">
        <v>6</v>
      </c>
      <c r="C203" s="122">
        <v>0.008739070059662674</v>
      </c>
      <c r="D203" s="84" t="s">
        <v>1769</v>
      </c>
      <c r="E203" s="84" t="b">
        <v>0</v>
      </c>
      <c r="F203" s="84" t="b">
        <v>0</v>
      </c>
      <c r="G203" s="84" t="b">
        <v>0</v>
      </c>
    </row>
    <row r="204" spans="1:7" ht="15">
      <c r="A204" s="84" t="s">
        <v>2202</v>
      </c>
      <c r="B204" s="84">
        <v>5</v>
      </c>
      <c r="C204" s="122">
        <v>0.00787701218220857</v>
      </c>
      <c r="D204" s="84" t="s">
        <v>1769</v>
      </c>
      <c r="E204" s="84" t="b">
        <v>0</v>
      </c>
      <c r="F204" s="84" t="b">
        <v>0</v>
      </c>
      <c r="G204" s="84" t="b">
        <v>0</v>
      </c>
    </row>
    <row r="205" spans="1:7" ht="15">
      <c r="A205" s="84" t="s">
        <v>273</v>
      </c>
      <c r="B205" s="84">
        <v>5</v>
      </c>
      <c r="C205" s="122">
        <v>0.00787701218220857</v>
      </c>
      <c r="D205" s="84" t="s">
        <v>1769</v>
      </c>
      <c r="E205" s="84" t="b">
        <v>0</v>
      </c>
      <c r="F205" s="84" t="b">
        <v>0</v>
      </c>
      <c r="G205" s="84" t="b">
        <v>0</v>
      </c>
    </row>
    <row r="206" spans="1:7" ht="15">
      <c r="A206" s="84" t="s">
        <v>445</v>
      </c>
      <c r="B206" s="84">
        <v>5</v>
      </c>
      <c r="C206" s="122">
        <v>0.00787701218220857</v>
      </c>
      <c r="D206" s="84" t="s">
        <v>1769</v>
      </c>
      <c r="E206" s="84" t="b">
        <v>0</v>
      </c>
      <c r="F206" s="84" t="b">
        <v>0</v>
      </c>
      <c r="G206" s="84" t="b">
        <v>0</v>
      </c>
    </row>
    <row r="207" spans="1:7" ht="15">
      <c r="A207" s="84" t="s">
        <v>2192</v>
      </c>
      <c r="B207" s="84">
        <v>4</v>
      </c>
      <c r="C207" s="122">
        <v>0.006883651865935363</v>
      </c>
      <c r="D207" s="84" t="s">
        <v>1769</v>
      </c>
      <c r="E207" s="84" t="b">
        <v>0</v>
      </c>
      <c r="F207" s="84" t="b">
        <v>0</v>
      </c>
      <c r="G207" s="84" t="b">
        <v>0</v>
      </c>
    </row>
    <row r="208" spans="1:7" ht="15">
      <c r="A208" s="84" t="s">
        <v>2201</v>
      </c>
      <c r="B208" s="84">
        <v>4</v>
      </c>
      <c r="C208" s="122">
        <v>0.006883651865935363</v>
      </c>
      <c r="D208" s="84" t="s">
        <v>1769</v>
      </c>
      <c r="E208" s="84" t="b">
        <v>0</v>
      </c>
      <c r="F208" s="84" t="b">
        <v>0</v>
      </c>
      <c r="G208" s="84" t="b">
        <v>0</v>
      </c>
    </row>
    <row r="209" spans="1:7" ht="15">
      <c r="A209" s="84" t="s">
        <v>2196</v>
      </c>
      <c r="B209" s="84">
        <v>4</v>
      </c>
      <c r="C209" s="122">
        <v>0.006883651865935363</v>
      </c>
      <c r="D209" s="84" t="s">
        <v>1769</v>
      </c>
      <c r="E209" s="84" t="b">
        <v>0</v>
      </c>
      <c r="F209" s="84" t="b">
        <v>0</v>
      </c>
      <c r="G209" s="84" t="b">
        <v>0</v>
      </c>
    </row>
    <row r="210" spans="1:7" ht="15">
      <c r="A210" s="84" t="s">
        <v>1891</v>
      </c>
      <c r="B210" s="84">
        <v>4</v>
      </c>
      <c r="C210" s="122">
        <v>0.006883651865935363</v>
      </c>
      <c r="D210" s="84" t="s">
        <v>1769</v>
      </c>
      <c r="E210" s="84" t="b">
        <v>0</v>
      </c>
      <c r="F210" s="84" t="b">
        <v>0</v>
      </c>
      <c r="G210" s="84" t="b">
        <v>0</v>
      </c>
    </row>
    <row r="211" spans="1:7" ht="15">
      <c r="A211" s="84" t="s">
        <v>2203</v>
      </c>
      <c r="B211" s="84">
        <v>4</v>
      </c>
      <c r="C211" s="122">
        <v>0.006883651865935363</v>
      </c>
      <c r="D211" s="84" t="s">
        <v>1769</v>
      </c>
      <c r="E211" s="84" t="b">
        <v>0</v>
      </c>
      <c r="F211" s="84" t="b">
        <v>0</v>
      </c>
      <c r="G211" s="84" t="b">
        <v>0</v>
      </c>
    </row>
    <row r="212" spans="1:7" ht="15">
      <c r="A212" s="84" t="s">
        <v>2204</v>
      </c>
      <c r="B212" s="84">
        <v>4</v>
      </c>
      <c r="C212" s="122">
        <v>0.006883651865935363</v>
      </c>
      <c r="D212" s="84" t="s">
        <v>1769</v>
      </c>
      <c r="E212" s="84" t="b">
        <v>0</v>
      </c>
      <c r="F212" s="84" t="b">
        <v>1</v>
      </c>
      <c r="G212" s="84" t="b">
        <v>0</v>
      </c>
    </row>
    <row r="213" spans="1:7" ht="15">
      <c r="A213" s="84" t="s">
        <v>327</v>
      </c>
      <c r="B213" s="84">
        <v>3</v>
      </c>
      <c r="C213" s="122">
        <v>0.005725526001290712</v>
      </c>
      <c r="D213" s="84" t="s">
        <v>1769</v>
      </c>
      <c r="E213" s="84" t="b">
        <v>0</v>
      </c>
      <c r="F213" s="84" t="b">
        <v>0</v>
      </c>
      <c r="G213" s="84" t="b">
        <v>0</v>
      </c>
    </row>
    <row r="214" spans="1:7" ht="15">
      <c r="A214" s="84" t="s">
        <v>2175</v>
      </c>
      <c r="B214" s="84">
        <v>3</v>
      </c>
      <c r="C214" s="122">
        <v>0.005725526001290712</v>
      </c>
      <c r="D214" s="84" t="s">
        <v>1769</v>
      </c>
      <c r="E214" s="84" t="b">
        <v>0</v>
      </c>
      <c r="F214" s="84" t="b">
        <v>0</v>
      </c>
      <c r="G214" s="84" t="b">
        <v>0</v>
      </c>
    </row>
    <row r="215" spans="1:7" ht="15">
      <c r="A215" s="84" t="s">
        <v>2213</v>
      </c>
      <c r="B215" s="84">
        <v>3</v>
      </c>
      <c r="C215" s="122">
        <v>0.006518729870910897</v>
      </c>
      <c r="D215" s="84" t="s">
        <v>1769</v>
      </c>
      <c r="E215" s="84" t="b">
        <v>0</v>
      </c>
      <c r="F215" s="84" t="b">
        <v>0</v>
      </c>
      <c r="G215" s="84" t="b">
        <v>0</v>
      </c>
    </row>
    <row r="216" spans="1:7" ht="15">
      <c r="A216" s="84" t="s">
        <v>2215</v>
      </c>
      <c r="B216" s="84">
        <v>3</v>
      </c>
      <c r="C216" s="122">
        <v>0.005725526001290712</v>
      </c>
      <c r="D216" s="84" t="s">
        <v>1769</v>
      </c>
      <c r="E216" s="84" t="b">
        <v>0</v>
      </c>
      <c r="F216" s="84" t="b">
        <v>0</v>
      </c>
      <c r="G216" s="84" t="b">
        <v>0</v>
      </c>
    </row>
    <row r="217" spans="1:7" ht="15">
      <c r="A217" s="84" t="s">
        <v>2216</v>
      </c>
      <c r="B217" s="84">
        <v>3</v>
      </c>
      <c r="C217" s="122">
        <v>0.005725526001290712</v>
      </c>
      <c r="D217" s="84" t="s">
        <v>1769</v>
      </c>
      <c r="E217" s="84" t="b">
        <v>0</v>
      </c>
      <c r="F217" s="84" t="b">
        <v>0</v>
      </c>
      <c r="G217" s="84" t="b">
        <v>0</v>
      </c>
    </row>
    <row r="218" spans="1:7" ht="15">
      <c r="A218" s="84" t="s">
        <v>2217</v>
      </c>
      <c r="B218" s="84">
        <v>3</v>
      </c>
      <c r="C218" s="122">
        <v>0.005725526001290712</v>
      </c>
      <c r="D218" s="84" t="s">
        <v>1769</v>
      </c>
      <c r="E218" s="84" t="b">
        <v>0</v>
      </c>
      <c r="F218" s="84" t="b">
        <v>0</v>
      </c>
      <c r="G218" s="84" t="b">
        <v>0</v>
      </c>
    </row>
    <row r="219" spans="1:7" ht="15">
      <c r="A219" s="84" t="s">
        <v>2219</v>
      </c>
      <c r="B219" s="84">
        <v>2</v>
      </c>
      <c r="C219" s="122">
        <v>0.0043458199139405984</v>
      </c>
      <c r="D219" s="84" t="s">
        <v>1769</v>
      </c>
      <c r="E219" s="84" t="b">
        <v>0</v>
      </c>
      <c r="F219" s="84" t="b">
        <v>0</v>
      </c>
      <c r="G219" s="84" t="b">
        <v>0</v>
      </c>
    </row>
    <row r="220" spans="1:7" ht="15">
      <c r="A220" s="84" t="s">
        <v>2220</v>
      </c>
      <c r="B220" s="84">
        <v>2</v>
      </c>
      <c r="C220" s="122">
        <v>0.0043458199139405984</v>
      </c>
      <c r="D220" s="84" t="s">
        <v>1769</v>
      </c>
      <c r="E220" s="84" t="b">
        <v>0</v>
      </c>
      <c r="F220" s="84" t="b">
        <v>0</v>
      </c>
      <c r="G220" s="84" t="b">
        <v>0</v>
      </c>
    </row>
    <row r="221" spans="1:7" ht="15">
      <c r="A221" s="84" t="s">
        <v>344</v>
      </c>
      <c r="B221" s="84">
        <v>2</v>
      </c>
      <c r="C221" s="122">
        <v>0.0043458199139405984</v>
      </c>
      <c r="D221" s="84" t="s">
        <v>1769</v>
      </c>
      <c r="E221" s="84" t="b">
        <v>0</v>
      </c>
      <c r="F221" s="84" t="b">
        <v>0</v>
      </c>
      <c r="G221" s="84" t="b">
        <v>0</v>
      </c>
    </row>
    <row r="222" spans="1:7" ht="15">
      <c r="A222" s="84" t="s">
        <v>2221</v>
      </c>
      <c r="B222" s="84">
        <v>2</v>
      </c>
      <c r="C222" s="122">
        <v>0.0043458199139405984</v>
      </c>
      <c r="D222" s="84" t="s">
        <v>1769</v>
      </c>
      <c r="E222" s="84" t="b">
        <v>0</v>
      </c>
      <c r="F222" s="84" t="b">
        <v>0</v>
      </c>
      <c r="G222" s="84" t="b">
        <v>0</v>
      </c>
    </row>
    <row r="223" spans="1:7" ht="15">
      <c r="A223" s="84" t="s">
        <v>343</v>
      </c>
      <c r="B223" s="84">
        <v>2</v>
      </c>
      <c r="C223" s="122">
        <v>0.0043458199139405984</v>
      </c>
      <c r="D223" s="84" t="s">
        <v>1769</v>
      </c>
      <c r="E223" s="84" t="b">
        <v>0</v>
      </c>
      <c r="F223" s="84" t="b">
        <v>0</v>
      </c>
      <c r="G223" s="84" t="b">
        <v>0</v>
      </c>
    </row>
    <row r="224" spans="1:7" ht="15">
      <c r="A224" s="84" t="s">
        <v>454</v>
      </c>
      <c r="B224" s="84">
        <v>2</v>
      </c>
      <c r="C224" s="122">
        <v>0.0043458199139405984</v>
      </c>
      <c r="D224" s="84" t="s">
        <v>1769</v>
      </c>
      <c r="E224" s="84" t="b">
        <v>0</v>
      </c>
      <c r="F224" s="84" t="b">
        <v>0</v>
      </c>
      <c r="G224" s="84" t="b">
        <v>0</v>
      </c>
    </row>
    <row r="225" spans="1:7" ht="15">
      <c r="A225" s="84" t="s">
        <v>1907</v>
      </c>
      <c r="B225" s="84">
        <v>2</v>
      </c>
      <c r="C225" s="122">
        <v>0.005249813894913515</v>
      </c>
      <c r="D225" s="84" t="s">
        <v>1769</v>
      </c>
      <c r="E225" s="84" t="b">
        <v>0</v>
      </c>
      <c r="F225" s="84" t="b">
        <v>0</v>
      </c>
      <c r="G225" s="84" t="b">
        <v>0</v>
      </c>
    </row>
    <row r="226" spans="1:7" ht="15">
      <c r="A226" s="84" t="s">
        <v>2242</v>
      </c>
      <c r="B226" s="84">
        <v>2</v>
      </c>
      <c r="C226" s="122">
        <v>0.0043458199139405984</v>
      </c>
      <c r="D226" s="84" t="s">
        <v>1769</v>
      </c>
      <c r="E226" s="84" t="b">
        <v>1</v>
      </c>
      <c r="F226" s="84" t="b">
        <v>0</v>
      </c>
      <c r="G226" s="84" t="b">
        <v>0</v>
      </c>
    </row>
    <row r="227" spans="1:7" ht="15">
      <c r="A227" s="84" t="s">
        <v>2243</v>
      </c>
      <c r="B227" s="84">
        <v>2</v>
      </c>
      <c r="C227" s="122">
        <v>0.0043458199139405984</v>
      </c>
      <c r="D227" s="84" t="s">
        <v>1769</v>
      </c>
      <c r="E227" s="84" t="b">
        <v>0</v>
      </c>
      <c r="F227" s="84" t="b">
        <v>0</v>
      </c>
      <c r="G227" s="84" t="b">
        <v>0</v>
      </c>
    </row>
    <row r="228" spans="1:7" ht="15">
      <c r="A228" s="84" t="s">
        <v>2244</v>
      </c>
      <c r="B228" s="84">
        <v>2</v>
      </c>
      <c r="C228" s="122">
        <v>0.0043458199139405984</v>
      </c>
      <c r="D228" s="84" t="s">
        <v>1769</v>
      </c>
      <c r="E228" s="84" t="b">
        <v>0</v>
      </c>
      <c r="F228" s="84" t="b">
        <v>0</v>
      </c>
      <c r="G228" s="84" t="b">
        <v>0</v>
      </c>
    </row>
    <row r="229" spans="1:7" ht="15">
      <c r="A229" s="84" t="s">
        <v>2212</v>
      </c>
      <c r="B229" s="84">
        <v>2</v>
      </c>
      <c r="C229" s="122">
        <v>0.0043458199139405984</v>
      </c>
      <c r="D229" s="84" t="s">
        <v>1769</v>
      </c>
      <c r="E229" s="84" t="b">
        <v>0</v>
      </c>
      <c r="F229" s="84" t="b">
        <v>0</v>
      </c>
      <c r="G229" s="84" t="b">
        <v>0</v>
      </c>
    </row>
    <row r="230" spans="1:7" ht="15">
      <c r="A230" s="84" t="s">
        <v>2210</v>
      </c>
      <c r="B230" s="84">
        <v>2</v>
      </c>
      <c r="C230" s="122">
        <v>0.0043458199139405984</v>
      </c>
      <c r="D230" s="84" t="s">
        <v>1769</v>
      </c>
      <c r="E230" s="84" t="b">
        <v>0</v>
      </c>
      <c r="F230" s="84" t="b">
        <v>0</v>
      </c>
      <c r="G230" s="84" t="b">
        <v>0</v>
      </c>
    </row>
    <row r="231" spans="1:7" ht="15">
      <c r="A231" s="84" t="s">
        <v>2245</v>
      </c>
      <c r="B231" s="84">
        <v>2</v>
      </c>
      <c r="C231" s="122">
        <v>0.0043458199139405984</v>
      </c>
      <c r="D231" s="84" t="s">
        <v>1769</v>
      </c>
      <c r="E231" s="84" t="b">
        <v>0</v>
      </c>
      <c r="F231" s="84" t="b">
        <v>0</v>
      </c>
      <c r="G231" s="84" t="b">
        <v>0</v>
      </c>
    </row>
    <row r="232" spans="1:7" ht="15">
      <c r="A232" s="84" t="s">
        <v>2246</v>
      </c>
      <c r="B232" s="84">
        <v>2</v>
      </c>
      <c r="C232" s="122">
        <v>0.0043458199139405984</v>
      </c>
      <c r="D232" s="84" t="s">
        <v>1769</v>
      </c>
      <c r="E232" s="84" t="b">
        <v>0</v>
      </c>
      <c r="F232" s="84" t="b">
        <v>0</v>
      </c>
      <c r="G232" s="84" t="b">
        <v>0</v>
      </c>
    </row>
    <row r="233" spans="1:7" ht="15">
      <c r="A233" s="84" t="s">
        <v>1898</v>
      </c>
      <c r="B233" s="84">
        <v>2</v>
      </c>
      <c r="C233" s="122">
        <v>0.0043458199139405984</v>
      </c>
      <c r="D233" s="84" t="s">
        <v>1769</v>
      </c>
      <c r="E233" s="84" t="b">
        <v>0</v>
      </c>
      <c r="F233" s="84" t="b">
        <v>0</v>
      </c>
      <c r="G233" s="84" t="b">
        <v>0</v>
      </c>
    </row>
    <row r="234" spans="1:7" ht="15">
      <c r="A234" s="84" t="s">
        <v>2218</v>
      </c>
      <c r="B234" s="84">
        <v>2</v>
      </c>
      <c r="C234" s="122">
        <v>0.0043458199139405984</v>
      </c>
      <c r="D234" s="84" t="s">
        <v>1769</v>
      </c>
      <c r="E234" s="84" t="b">
        <v>0</v>
      </c>
      <c r="F234" s="84" t="b">
        <v>0</v>
      </c>
      <c r="G234" s="84" t="b">
        <v>0</v>
      </c>
    </row>
    <row r="235" spans="1:7" ht="15">
      <c r="A235" s="84" t="s">
        <v>2207</v>
      </c>
      <c r="B235" s="84">
        <v>2</v>
      </c>
      <c r="C235" s="122">
        <v>0.0043458199139405984</v>
      </c>
      <c r="D235" s="84" t="s">
        <v>1769</v>
      </c>
      <c r="E235" s="84" t="b">
        <v>0</v>
      </c>
      <c r="F235" s="84" t="b">
        <v>0</v>
      </c>
      <c r="G235" s="84" t="b">
        <v>0</v>
      </c>
    </row>
    <row r="236" spans="1:7" ht="15">
      <c r="A236" s="84" t="s">
        <v>2208</v>
      </c>
      <c r="B236" s="84">
        <v>2</v>
      </c>
      <c r="C236" s="122">
        <v>0.0043458199139405984</v>
      </c>
      <c r="D236" s="84" t="s">
        <v>1769</v>
      </c>
      <c r="E236" s="84" t="b">
        <v>0</v>
      </c>
      <c r="F236" s="84" t="b">
        <v>0</v>
      </c>
      <c r="G236" s="84" t="b">
        <v>0</v>
      </c>
    </row>
    <row r="237" spans="1:7" ht="15">
      <c r="A237" s="84" t="s">
        <v>2225</v>
      </c>
      <c r="B237" s="84">
        <v>2</v>
      </c>
      <c r="C237" s="122">
        <v>0.0043458199139405984</v>
      </c>
      <c r="D237" s="84" t="s">
        <v>1769</v>
      </c>
      <c r="E237" s="84" t="b">
        <v>1</v>
      </c>
      <c r="F237" s="84" t="b">
        <v>0</v>
      </c>
      <c r="G237" s="84" t="b">
        <v>0</v>
      </c>
    </row>
    <row r="238" spans="1:7" ht="15">
      <c r="A238" s="84" t="s">
        <v>2226</v>
      </c>
      <c r="B238" s="84">
        <v>2</v>
      </c>
      <c r="C238" s="122">
        <v>0.0043458199139405984</v>
      </c>
      <c r="D238" s="84" t="s">
        <v>1769</v>
      </c>
      <c r="E238" s="84" t="b">
        <v>0</v>
      </c>
      <c r="F238" s="84" t="b">
        <v>0</v>
      </c>
      <c r="G238" s="84" t="b">
        <v>0</v>
      </c>
    </row>
    <row r="239" spans="1:7" ht="15">
      <c r="A239" s="84" t="s">
        <v>2227</v>
      </c>
      <c r="B239" s="84">
        <v>2</v>
      </c>
      <c r="C239" s="122">
        <v>0.0043458199139405984</v>
      </c>
      <c r="D239" s="84" t="s">
        <v>1769</v>
      </c>
      <c r="E239" s="84" t="b">
        <v>0</v>
      </c>
      <c r="F239" s="84" t="b">
        <v>0</v>
      </c>
      <c r="G239" s="84" t="b">
        <v>0</v>
      </c>
    </row>
    <row r="240" spans="1:7" ht="15">
      <c r="A240" s="84" t="s">
        <v>2228</v>
      </c>
      <c r="B240" s="84">
        <v>2</v>
      </c>
      <c r="C240" s="122">
        <v>0.0043458199139405984</v>
      </c>
      <c r="D240" s="84" t="s">
        <v>1769</v>
      </c>
      <c r="E240" s="84" t="b">
        <v>0</v>
      </c>
      <c r="F240" s="84" t="b">
        <v>0</v>
      </c>
      <c r="G240" s="84" t="b">
        <v>0</v>
      </c>
    </row>
    <row r="241" spans="1:7" ht="15">
      <c r="A241" s="84" t="s">
        <v>2229</v>
      </c>
      <c r="B241" s="84">
        <v>2</v>
      </c>
      <c r="C241" s="122">
        <v>0.0043458199139405984</v>
      </c>
      <c r="D241" s="84" t="s">
        <v>1769</v>
      </c>
      <c r="E241" s="84" t="b">
        <v>0</v>
      </c>
      <c r="F241" s="84" t="b">
        <v>1</v>
      </c>
      <c r="G241" s="84" t="b">
        <v>0</v>
      </c>
    </row>
    <row r="242" spans="1:7" ht="15">
      <c r="A242" s="84" t="s">
        <v>1899</v>
      </c>
      <c r="B242" s="84">
        <v>2</v>
      </c>
      <c r="C242" s="122">
        <v>0.005249813894913515</v>
      </c>
      <c r="D242" s="84" t="s">
        <v>1769</v>
      </c>
      <c r="E242" s="84" t="b">
        <v>0</v>
      </c>
      <c r="F242" s="84" t="b">
        <v>0</v>
      </c>
      <c r="G242" s="84" t="b">
        <v>0</v>
      </c>
    </row>
    <row r="243" spans="1:7" ht="15">
      <c r="A243" s="84" t="s">
        <v>2247</v>
      </c>
      <c r="B243" s="84">
        <v>2</v>
      </c>
      <c r="C243" s="122">
        <v>0.005249813894913515</v>
      </c>
      <c r="D243" s="84" t="s">
        <v>1769</v>
      </c>
      <c r="E243" s="84" t="b">
        <v>0</v>
      </c>
      <c r="F243" s="84" t="b">
        <v>0</v>
      </c>
      <c r="G243" s="84" t="b">
        <v>0</v>
      </c>
    </row>
    <row r="244" spans="1:7" ht="15">
      <c r="A244" s="84" t="s">
        <v>2248</v>
      </c>
      <c r="B244" s="84">
        <v>2</v>
      </c>
      <c r="C244" s="122">
        <v>0.005249813894913515</v>
      </c>
      <c r="D244" s="84" t="s">
        <v>1769</v>
      </c>
      <c r="E244" s="84" t="b">
        <v>0</v>
      </c>
      <c r="F244" s="84" t="b">
        <v>0</v>
      </c>
      <c r="G244" s="84" t="b">
        <v>0</v>
      </c>
    </row>
    <row r="245" spans="1:7" ht="15">
      <c r="A245" s="84" t="s">
        <v>2249</v>
      </c>
      <c r="B245" s="84">
        <v>2</v>
      </c>
      <c r="C245" s="122">
        <v>0.0043458199139405984</v>
      </c>
      <c r="D245" s="84" t="s">
        <v>1769</v>
      </c>
      <c r="E245" s="84" t="b">
        <v>0</v>
      </c>
      <c r="F245" s="84" t="b">
        <v>0</v>
      </c>
      <c r="G245" s="84" t="b">
        <v>0</v>
      </c>
    </row>
    <row r="246" spans="1:7" ht="15">
      <c r="A246" s="84" t="s">
        <v>2250</v>
      </c>
      <c r="B246" s="84">
        <v>2</v>
      </c>
      <c r="C246" s="122">
        <v>0.0043458199139405984</v>
      </c>
      <c r="D246" s="84" t="s">
        <v>1769</v>
      </c>
      <c r="E246" s="84" t="b">
        <v>0</v>
      </c>
      <c r="F246" s="84" t="b">
        <v>0</v>
      </c>
      <c r="G246" s="84" t="b">
        <v>0</v>
      </c>
    </row>
    <row r="247" spans="1:7" ht="15">
      <c r="A247" s="84" t="s">
        <v>2251</v>
      </c>
      <c r="B247" s="84">
        <v>2</v>
      </c>
      <c r="C247" s="122">
        <v>0.0043458199139405984</v>
      </c>
      <c r="D247" s="84" t="s">
        <v>1769</v>
      </c>
      <c r="E247" s="84" t="b">
        <v>0</v>
      </c>
      <c r="F247" s="84" t="b">
        <v>0</v>
      </c>
      <c r="G247" s="84" t="b">
        <v>0</v>
      </c>
    </row>
    <row r="248" spans="1:7" ht="15">
      <c r="A248" s="84" t="s">
        <v>223</v>
      </c>
      <c r="B248" s="84">
        <v>2</v>
      </c>
      <c r="C248" s="122">
        <v>0.0043458199139405984</v>
      </c>
      <c r="D248" s="84" t="s">
        <v>1769</v>
      </c>
      <c r="E248" s="84" t="b">
        <v>0</v>
      </c>
      <c r="F248" s="84" t="b">
        <v>0</v>
      </c>
      <c r="G248" s="84" t="b">
        <v>0</v>
      </c>
    </row>
    <row r="249" spans="1:7" ht="15">
      <c r="A249" s="84" t="s">
        <v>1852</v>
      </c>
      <c r="B249" s="84">
        <v>2</v>
      </c>
      <c r="C249" s="122">
        <v>0.0043458199139405984</v>
      </c>
      <c r="D249" s="84" t="s">
        <v>1769</v>
      </c>
      <c r="E249" s="84" t="b">
        <v>0</v>
      </c>
      <c r="F249" s="84" t="b">
        <v>0</v>
      </c>
      <c r="G249" s="84" t="b">
        <v>0</v>
      </c>
    </row>
    <row r="250" spans="1:7" ht="15">
      <c r="A250" s="84" t="s">
        <v>1853</v>
      </c>
      <c r="B250" s="84">
        <v>2</v>
      </c>
      <c r="C250" s="122">
        <v>0.0043458199139405984</v>
      </c>
      <c r="D250" s="84" t="s">
        <v>1769</v>
      </c>
      <c r="E250" s="84" t="b">
        <v>0</v>
      </c>
      <c r="F250" s="84" t="b">
        <v>0</v>
      </c>
      <c r="G250" s="84" t="b">
        <v>0</v>
      </c>
    </row>
    <row r="251" spans="1:7" ht="15">
      <c r="A251" s="84" t="s">
        <v>1854</v>
      </c>
      <c r="B251" s="84">
        <v>2</v>
      </c>
      <c r="C251" s="122">
        <v>0.0043458199139405984</v>
      </c>
      <c r="D251" s="84" t="s">
        <v>1769</v>
      </c>
      <c r="E251" s="84" t="b">
        <v>0</v>
      </c>
      <c r="F251" s="84" t="b">
        <v>0</v>
      </c>
      <c r="G251" s="84" t="b">
        <v>0</v>
      </c>
    </row>
    <row r="252" spans="1:7" ht="15">
      <c r="A252" s="84" t="s">
        <v>2252</v>
      </c>
      <c r="B252" s="84">
        <v>2</v>
      </c>
      <c r="C252" s="122">
        <v>0.0043458199139405984</v>
      </c>
      <c r="D252" s="84" t="s">
        <v>1769</v>
      </c>
      <c r="E252" s="84" t="b">
        <v>0</v>
      </c>
      <c r="F252" s="84" t="b">
        <v>0</v>
      </c>
      <c r="G252" s="84" t="b">
        <v>0</v>
      </c>
    </row>
    <row r="253" spans="1:7" ht="15">
      <c r="A253" s="84" t="s">
        <v>1855</v>
      </c>
      <c r="B253" s="84">
        <v>21</v>
      </c>
      <c r="C253" s="122">
        <v>0</v>
      </c>
      <c r="D253" s="84" t="s">
        <v>1770</v>
      </c>
      <c r="E253" s="84" t="b">
        <v>0</v>
      </c>
      <c r="F253" s="84" t="b">
        <v>0</v>
      </c>
      <c r="G253" s="84" t="b">
        <v>0</v>
      </c>
    </row>
    <row r="254" spans="1:7" ht="15">
      <c r="A254" s="84" t="s">
        <v>1889</v>
      </c>
      <c r="B254" s="84">
        <v>19</v>
      </c>
      <c r="C254" s="122">
        <v>0.0015390963618614254</v>
      </c>
      <c r="D254" s="84" t="s">
        <v>1770</v>
      </c>
      <c r="E254" s="84" t="b">
        <v>0</v>
      </c>
      <c r="F254" s="84" t="b">
        <v>0</v>
      </c>
      <c r="G254" s="84" t="b">
        <v>0</v>
      </c>
    </row>
    <row r="255" spans="1:7" ht="15">
      <c r="A255" s="84" t="s">
        <v>1890</v>
      </c>
      <c r="B255" s="84">
        <v>19</v>
      </c>
      <c r="C255" s="122">
        <v>0.0015390963618614254</v>
      </c>
      <c r="D255" s="84" t="s">
        <v>1770</v>
      </c>
      <c r="E255" s="84" t="b">
        <v>0</v>
      </c>
      <c r="F255" s="84" t="b">
        <v>1</v>
      </c>
      <c r="G255" s="84" t="b">
        <v>0</v>
      </c>
    </row>
    <row r="256" spans="1:7" ht="15">
      <c r="A256" s="84" t="s">
        <v>448</v>
      </c>
      <c r="B256" s="84">
        <v>19</v>
      </c>
      <c r="C256" s="122">
        <v>0.0015390963618614254</v>
      </c>
      <c r="D256" s="84" t="s">
        <v>1770</v>
      </c>
      <c r="E256" s="84" t="b">
        <v>0</v>
      </c>
      <c r="F256" s="84" t="b">
        <v>0</v>
      </c>
      <c r="G256" s="84" t="b">
        <v>0</v>
      </c>
    </row>
    <row r="257" spans="1:7" ht="15">
      <c r="A257" s="84" t="s">
        <v>1891</v>
      </c>
      <c r="B257" s="84">
        <v>19</v>
      </c>
      <c r="C257" s="122">
        <v>0.0015390963618614254</v>
      </c>
      <c r="D257" s="84" t="s">
        <v>1770</v>
      </c>
      <c r="E257" s="84" t="b">
        <v>0</v>
      </c>
      <c r="F257" s="84" t="b">
        <v>0</v>
      </c>
      <c r="G257" s="84" t="b">
        <v>0</v>
      </c>
    </row>
    <row r="258" spans="1:7" ht="15">
      <c r="A258" s="84" t="s">
        <v>1892</v>
      </c>
      <c r="B258" s="84">
        <v>19</v>
      </c>
      <c r="C258" s="122">
        <v>0.0015390963618614254</v>
      </c>
      <c r="D258" s="84" t="s">
        <v>1770</v>
      </c>
      <c r="E258" s="84" t="b">
        <v>0</v>
      </c>
      <c r="F258" s="84" t="b">
        <v>0</v>
      </c>
      <c r="G258" s="84" t="b">
        <v>0</v>
      </c>
    </row>
    <row r="259" spans="1:7" ht="15">
      <c r="A259" s="84" t="s">
        <v>1893</v>
      </c>
      <c r="B259" s="84">
        <v>19</v>
      </c>
      <c r="C259" s="122">
        <v>0.0015390963618614254</v>
      </c>
      <c r="D259" s="84" t="s">
        <v>1770</v>
      </c>
      <c r="E259" s="84" t="b">
        <v>0</v>
      </c>
      <c r="F259" s="84" t="b">
        <v>0</v>
      </c>
      <c r="G259" s="84" t="b">
        <v>0</v>
      </c>
    </row>
    <row r="260" spans="1:7" ht="15">
      <c r="A260" s="84" t="s">
        <v>1894</v>
      </c>
      <c r="B260" s="84">
        <v>19</v>
      </c>
      <c r="C260" s="122">
        <v>0.0015390963618614254</v>
      </c>
      <c r="D260" s="84" t="s">
        <v>1770</v>
      </c>
      <c r="E260" s="84" t="b">
        <v>0</v>
      </c>
      <c r="F260" s="84" t="b">
        <v>0</v>
      </c>
      <c r="G260" s="84" t="b">
        <v>0</v>
      </c>
    </row>
    <row r="261" spans="1:7" ht="15">
      <c r="A261" s="84" t="s">
        <v>1895</v>
      </c>
      <c r="B261" s="84">
        <v>19</v>
      </c>
      <c r="C261" s="122">
        <v>0.0015390963618614254</v>
      </c>
      <c r="D261" s="84" t="s">
        <v>1770</v>
      </c>
      <c r="E261" s="84" t="b">
        <v>0</v>
      </c>
      <c r="F261" s="84" t="b">
        <v>0</v>
      </c>
      <c r="G261" s="84" t="b">
        <v>0</v>
      </c>
    </row>
    <row r="262" spans="1:7" ht="15">
      <c r="A262" s="84" t="s">
        <v>1896</v>
      </c>
      <c r="B262" s="84">
        <v>19</v>
      </c>
      <c r="C262" s="122">
        <v>0.0015390963618614254</v>
      </c>
      <c r="D262" s="84" t="s">
        <v>1770</v>
      </c>
      <c r="E262" s="84" t="b">
        <v>0</v>
      </c>
      <c r="F262" s="84" t="b">
        <v>0</v>
      </c>
      <c r="G262" s="84" t="b">
        <v>0</v>
      </c>
    </row>
    <row r="263" spans="1:7" ht="15">
      <c r="A263" s="84" t="s">
        <v>2176</v>
      </c>
      <c r="B263" s="84">
        <v>19</v>
      </c>
      <c r="C263" s="122">
        <v>0.0015390963618614254</v>
      </c>
      <c r="D263" s="84" t="s">
        <v>1770</v>
      </c>
      <c r="E263" s="84" t="b">
        <v>1</v>
      </c>
      <c r="F263" s="84" t="b">
        <v>0</v>
      </c>
      <c r="G263" s="84" t="b">
        <v>0</v>
      </c>
    </row>
    <row r="264" spans="1:7" ht="15">
      <c r="A264" s="84" t="s">
        <v>302</v>
      </c>
      <c r="B264" s="84">
        <v>18</v>
      </c>
      <c r="C264" s="122">
        <v>0.002995035745789646</v>
      </c>
      <c r="D264" s="84" t="s">
        <v>1770</v>
      </c>
      <c r="E264" s="84" t="b">
        <v>0</v>
      </c>
      <c r="F264" s="84" t="b">
        <v>0</v>
      </c>
      <c r="G264" s="84" t="b">
        <v>0</v>
      </c>
    </row>
    <row r="265" spans="1:7" ht="15">
      <c r="A265" s="84" t="s">
        <v>2175</v>
      </c>
      <c r="B265" s="84">
        <v>18</v>
      </c>
      <c r="C265" s="122">
        <v>0.002995035745789646</v>
      </c>
      <c r="D265" s="84" t="s">
        <v>1770</v>
      </c>
      <c r="E265" s="84" t="b">
        <v>0</v>
      </c>
      <c r="F265" s="84" t="b">
        <v>0</v>
      </c>
      <c r="G265" s="84" t="b">
        <v>0</v>
      </c>
    </row>
    <row r="266" spans="1:7" ht="15">
      <c r="A266" s="84" t="s">
        <v>2177</v>
      </c>
      <c r="B266" s="84">
        <v>18</v>
      </c>
      <c r="C266" s="122">
        <v>0.002995035745789646</v>
      </c>
      <c r="D266" s="84" t="s">
        <v>1770</v>
      </c>
      <c r="E266" s="84" t="b">
        <v>0</v>
      </c>
      <c r="F266" s="84" t="b">
        <v>0</v>
      </c>
      <c r="G266" s="84" t="b">
        <v>0</v>
      </c>
    </row>
    <row r="267" spans="1:7" ht="15">
      <c r="A267" s="84" t="s">
        <v>333</v>
      </c>
      <c r="B267" s="84">
        <v>8</v>
      </c>
      <c r="C267" s="122">
        <v>0</v>
      </c>
      <c r="D267" s="84" t="s">
        <v>1771</v>
      </c>
      <c r="E267" s="84" t="b">
        <v>0</v>
      </c>
      <c r="F267" s="84" t="b">
        <v>0</v>
      </c>
      <c r="G267" s="84" t="b">
        <v>0</v>
      </c>
    </row>
    <row r="268" spans="1:7" ht="15">
      <c r="A268" s="84" t="s">
        <v>332</v>
      </c>
      <c r="B268" s="84">
        <v>8</v>
      </c>
      <c r="C268" s="122">
        <v>0</v>
      </c>
      <c r="D268" s="84" t="s">
        <v>1771</v>
      </c>
      <c r="E268" s="84" t="b">
        <v>0</v>
      </c>
      <c r="F268" s="84" t="b">
        <v>0</v>
      </c>
      <c r="G268" s="84" t="b">
        <v>0</v>
      </c>
    </row>
    <row r="269" spans="1:7" ht="15">
      <c r="A269" s="84" t="s">
        <v>331</v>
      </c>
      <c r="B269" s="84">
        <v>8</v>
      </c>
      <c r="C269" s="122">
        <v>0</v>
      </c>
      <c r="D269" s="84" t="s">
        <v>1771</v>
      </c>
      <c r="E269" s="84" t="b">
        <v>0</v>
      </c>
      <c r="F269" s="84" t="b">
        <v>0</v>
      </c>
      <c r="G269" s="84" t="b">
        <v>0</v>
      </c>
    </row>
    <row r="270" spans="1:7" ht="15">
      <c r="A270" s="84" t="s">
        <v>330</v>
      </c>
      <c r="B270" s="84">
        <v>8</v>
      </c>
      <c r="C270" s="122">
        <v>0.003711484606571951</v>
      </c>
      <c r="D270" s="84" t="s">
        <v>1771</v>
      </c>
      <c r="E270" s="84" t="b">
        <v>0</v>
      </c>
      <c r="F270" s="84" t="b">
        <v>0</v>
      </c>
      <c r="G270" s="84" t="b">
        <v>0</v>
      </c>
    </row>
    <row r="271" spans="1:7" ht="15">
      <c r="A271" s="84" t="s">
        <v>222</v>
      </c>
      <c r="B271" s="84">
        <v>7</v>
      </c>
      <c r="C271" s="122">
        <v>0.003247549030750457</v>
      </c>
      <c r="D271" s="84" t="s">
        <v>1771</v>
      </c>
      <c r="E271" s="84" t="b">
        <v>0</v>
      </c>
      <c r="F271" s="84" t="b">
        <v>0</v>
      </c>
      <c r="G271" s="84" t="b">
        <v>0</v>
      </c>
    </row>
    <row r="272" spans="1:7" ht="15">
      <c r="A272" s="84" t="s">
        <v>329</v>
      </c>
      <c r="B272" s="84">
        <v>7</v>
      </c>
      <c r="C272" s="122">
        <v>0.003247549030750457</v>
      </c>
      <c r="D272" s="84" t="s">
        <v>1771</v>
      </c>
      <c r="E272" s="84" t="b">
        <v>0</v>
      </c>
      <c r="F272" s="84" t="b">
        <v>0</v>
      </c>
      <c r="G272" s="84" t="b">
        <v>0</v>
      </c>
    </row>
    <row r="273" spans="1:7" ht="15">
      <c r="A273" s="84" t="s">
        <v>334</v>
      </c>
      <c r="B273" s="84">
        <v>5</v>
      </c>
      <c r="C273" s="122">
        <v>0.008164799306236991</v>
      </c>
      <c r="D273" s="84" t="s">
        <v>1771</v>
      </c>
      <c r="E273" s="84" t="b">
        <v>0</v>
      </c>
      <c r="F273" s="84" t="b">
        <v>0</v>
      </c>
      <c r="G273" s="84" t="b">
        <v>0</v>
      </c>
    </row>
    <row r="274" spans="1:7" ht="15">
      <c r="A274" s="84" t="s">
        <v>449</v>
      </c>
      <c r="B274" s="84">
        <v>3</v>
      </c>
      <c r="C274" s="122">
        <v>0.010223249574534746</v>
      </c>
      <c r="D274" s="84" t="s">
        <v>1771</v>
      </c>
      <c r="E274" s="84" t="b">
        <v>0</v>
      </c>
      <c r="F274" s="84" t="b">
        <v>0</v>
      </c>
      <c r="G274" s="84" t="b">
        <v>0</v>
      </c>
    </row>
    <row r="275" spans="1:7" ht="15">
      <c r="A275" s="84" t="s">
        <v>1898</v>
      </c>
      <c r="B275" s="84">
        <v>3</v>
      </c>
      <c r="C275" s="122">
        <v>0.010223249574534746</v>
      </c>
      <c r="D275" s="84" t="s">
        <v>1771</v>
      </c>
      <c r="E275" s="84" t="b">
        <v>0</v>
      </c>
      <c r="F275" s="84" t="b">
        <v>0</v>
      </c>
      <c r="G275" s="84" t="b">
        <v>0</v>
      </c>
    </row>
    <row r="276" spans="1:7" ht="15">
      <c r="A276" s="84" t="s">
        <v>1899</v>
      </c>
      <c r="B276" s="84">
        <v>3</v>
      </c>
      <c r="C276" s="122">
        <v>0.010223249574534746</v>
      </c>
      <c r="D276" s="84" t="s">
        <v>1771</v>
      </c>
      <c r="E276" s="84" t="b">
        <v>0</v>
      </c>
      <c r="F276" s="84" t="b">
        <v>0</v>
      </c>
      <c r="G276" s="84" t="b">
        <v>0</v>
      </c>
    </row>
    <row r="277" spans="1:7" ht="15">
      <c r="A277" s="84" t="s">
        <v>2211</v>
      </c>
      <c r="B277" s="84">
        <v>3</v>
      </c>
      <c r="C277" s="122">
        <v>0.010223249574534746</v>
      </c>
      <c r="D277" s="84" t="s">
        <v>1771</v>
      </c>
      <c r="E277" s="84" t="b">
        <v>0</v>
      </c>
      <c r="F277" s="84" t="b">
        <v>0</v>
      </c>
      <c r="G277" s="84" t="b">
        <v>0</v>
      </c>
    </row>
    <row r="278" spans="1:7" ht="15">
      <c r="A278" s="84" t="s">
        <v>267</v>
      </c>
      <c r="B278" s="84">
        <v>3</v>
      </c>
      <c r="C278" s="122">
        <v>0.010223249574534746</v>
      </c>
      <c r="D278" s="84" t="s">
        <v>1771</v>
      </c>
      <c r="E278" s="84" t="b">
        <v>0</v>
      </c>
      <c r="F278" s="84" t="b">
        <v>0</v>
      </c>
      <c r="G278" s="84" t="b">
        <v>0</v>
      </c>
    </row>
    <row r="279" spans="1:7" ht="15">
      <c r="A279" s="84" t="s">
        <v>338</v>
      </c>
      <c r="B279" s="84">
        <v>2</v>
      </c>
      <c r="C279" s="122">
        <v>0.009632959861247398</v>
      </c>
      <c r="D279" s="84" t="s">
        <v>1771</v>
      </c>
      <c r="E279" s="84" t="b">
        <v>0</v>
      </c>
      <c r="F279" s="84" t="b">
        <v>0</v>
      </c>
      <c r="G279" s="84" t="b">
        <v>0</v>
      </c>
    </row>
    <row r="280" spans="1:7" ht="15">
      <c r="A280" s="84" t="s">
        <v>337</v>
      </c>
      <c r="B280" s="84">
        <v>2</v>
      </c>
      <c r="C280" s="122">
        <v>0.009632959861247398</v>
      </c>
      <c r="D280" s="84" t="s">
        <v>1771</v>
      </c>
      <c r="E280" s="84" t="b">
        <v>0</v>
      </c>
      <c r="F280" s="84" t="b">
        <v>0</v>
      </c>
      <c r="G280" s="84" t="b">
        <v>0</v>
      </c>
    </row>
    <row r="281" spans="1:7" ht="15">
      <c r="A281" s="84" t="s">
        <v>448</v>
      </c>
      <c r="B281" s="84">
        <v>2</v>
      </c>
      <c r="C281" s="122">
        <v>0.009632959861247398</v>
      </c>
      <c r="D281" s="84" t="s">
        <v>1771</v>
      </c>
      <c r="E281" s="84" t="b">
        <v>0</v>
      </c>
      <c r="F281" s="84" t="b">
        <v>0</v>
      </c>
      <c r="G281" s="84" t="b">
        <v>0</v>
      </c>
    </row>
    <row r="282" spans="1:7" ht="15">
      <c r="A282" s="84" t="s">
        <v>2239</v>
      </c>
      <c r="B282" s="84">
        <v>2</v>
      </c>
      <c r="C282" s="122">
        <v>0.009632959861247398</v>
      </c>
      <c r="D282" s="84" t="s">
        <v>1771</v>
      </c>
      <c r="E282" s="84" t="b">
        <v>0</v>
      </c>
      <c r="F282" s="84" t="b">
        <v>0</v>
      </c>
      <c r="G282" s="84" t="b">
        <v>0</v>
      </c>
    </row>
    <row r="283" spans="1:7" ht="15">
      <c r="A283" s="84" t="s">
        <v>2240</v>
      </c>
      <c r="B283" s="84">
        <v>2</v>
      </c>
      <c r="C283" s="122">
        <v>0.009632959861247398</v>
      </c>
      <c r="D283" s="84" t="s">
        <v>1771</v>
      </c>
      <c r="E283" s="84" t="b">
        <v>0</v>
      </c>
      <c r="F283" s="84" t="b">
        <v>0</v>
      </c>
      <c r="G283" s="84" t="b">
        <v>0</v>
      </c>
    </row>
    <row r="284" spans="1:7" ht="15">
      <c r="A284" s="84" t="s">
        <v>2214</v>
      </c>
      <c r="B284" s="84">
        <v>2</v>
      </c>
      <c r="C284" s="122">
        <v>0.009632959861247398</v>
      </c>
      <c r="D284" s="84" t="s">
        <v>1771</v>
      </c>
      <c r="E284" s="84" t="b">
        <v>0</v>
      </c>
      <c r="F284" s="84" t="b">
        <v>0</v>
      </c>
      <c r="G284" s="84" t="b">
        <v>0</v>
      </c>
    </row>
    <row r="285" spans="1:7" ht="15">
      <c r="A285" s="84" t="s">
        <v>2180</v>
      </c>
      <c r="B285" s="84">
        <v>2</v>
      </c>
      <c r="C285" s="122">
        <v>0.009632959861247398</v>
      </c>
      <c r="D285" s="84" t="s">
        <v>1771</v>
      </c>
      <c r="E285" s="84" t="b">
        <v>0</v>
      </c>
      <c r="F285" s="84" t="b">
        <v>0</v>
      </c>
      <c r="G285" s="84" t="b">
        <v>0</v>
      </c>
    </row>
    <row r="286" spans="1:7" ht="15">
      <c r="A286" s="84" t="s">
        <v>2241</v>
      </c>
      <c r="B286" s="84">
        <v>2</v>
      </c>
      <c r="C286" s="122">
        <v>0.009632959861247398</v>
      </c>
      <c r="D286" s="84" t="s">
        <v>1771</v>
      </c>
      <c r="E286" s="84" t="b">
        <v>0</v>
      </c>
      <c r="F286" s="84" t="b">
        <v>0</v>
      </c>
      <c r="G286" s="84" t="b">
        <v>0</v>
      </c>
    </row>
    <row r="287" spans="1:7" ht="15">
      <c r="A287" s="84" t="s">
        <v>2230</v>
      </c>
      <c r="B287" s="84">
        <v>2</v>
      </c>
      <c r="C287" s="122">
        <v>0.009632959861247398</v>
      </c>
      <c r="D287" s="84" t="s">
        <v>1771</v>
      </c>
      <c r="E287" s="84" t="b">
        <v>0</v>
      </c>
      <c r="F287" s="84" t="b">
        <v>0</v>
      </c>
      <c r="G287" s="84" t="b">
        <v>0</v>
      </c>
    </row>
    <row r="288" spans="1:7" ht="15">
      <c r="A288" s="84" t="s">
        <v>307</v>
      </c>
      <c r="B288" s="84">
        <v>6</v>
      </c>
      <c r="C288" s="122">
        <v>0.010565475543340874</v>
      </c>
      <c r="D288" s="84" t="s">
        <v>1772</v>
      </c>
      <c r="E288" s="84" t="b">
        <v>0</v>
      </c>
      <c r="F288" s="84" t="b">
        <v>0</v>
      </c>
      <c r="G288" s="84" t="b">
        <v>0</v>
      </c>
    </row>
    <row r="289" spans="1:7" ht="15">
      <c r="A289" s="84" t="s">
        <v>222</v>
      </c>
      <c r="B289" s="84">
        <v>6</v>
      </c>
      <c r="C289" s="122">
        <v>0.010565475543340874</v>
      </c>
      <c r="D289" s="84" t="s">
        <v>1772</v>
      </c>
      <c r="E289" s="84" t="b">
        <v>0</v>
      </c>
      <c r="F289" s="84" t="b">
        <v>0</v>
      </c>
      <c r="G289" s="84" t="b">
        <v>0</v>
      </c>
    </row>
    <row r="290" spans="1:7" ht="15">
      <c r="A290" s="84" t="s">
        <v>1887</v>
      </c>
      <c r="B290" s="84">
        <v>5</v>
      </c>
      <c r="C290" s="122">
        <v>0.012763625255165304</v>
      </c>
      <c r="D290" s="84" t="s">
        <v>1772</v>
      </c>
      <c r="E290" s="84" t="b">
        <v>0</v>
      </c>
      <c r="F290" s="84" t="b">
        <v>0</v>
      </c>
      <c r="G290" s="84" t="b">
        <v>0</v>
      </c>
    </row>
    <row r="291" spans="1:7" ht="15">
      <c r="A291" s="84" t="s">
        <v>306</v>
      </c>
      <c r="B291" s="84">
        <v>5</v>
      </c>
      <c r="C291" s="122">
        <v>0.012763625255165304</v>
      </c>
      <c r="D291" s="84" t="s">
        <v>1772</v>
      </c>
      <c r="E291" s="84" t="b">
        <v>0</v>
      </c>
      <c r="F291" s="84" t="b">
        <v>0</v>
      </c>
      <c r="G291" s="84" t="b">
        <v>0</v>
      </c>
    </row>
    <row r="292" spans="1:7" ht="15">
      <c r="A292" s="84" t="s">
        <v>217</v>
      </c>
      <c r="B292" s="84">
        <v>4</v>
      </c>
      <c r="C292" s="122">
        <v>0.014087300724454499</v>
      </c>
      <c r="D292" s="84" t="s">
        <v>1772</v>
      </c>
      <c r="E292" s="84" t="b">
        <v>0</v>
      </c>
      <c r="F292" s="84" t="b">
        <v>0</v>
      </c>
      <c r="G292" s="84" t="b">
        <v>0</v>
      </c>
    </row>
    <row r="293" spans="1:7" ht="15">
      <c r="A293" s="84" t="s">
        <v>1901</v>
      </c>
      <c r="B293" s="84">
        <v>4</v>
      </c>
      <c r="C293" s="122">
        <v>0.014087300724454499</v>
      </c>
      <c r="D293" s="84" t="s">
        <v>1772</v>
      </c>
      <c r="E293" s="84" t="b">
        <v>0</v>
      </c>
      <c r="F293" s="84" t="b">
        <v>0</v>
      </c>
      <c r="G293" s="84" t="b">
        <v>0</v>
      </c>
    </row>
    <row r="294" spans="1:7" ht="15">
      <c r="A294" s="84" t="s">
        <v>1902</v>
      </c>
      <c r="B294" s="84">
        <v>4</v>
      </c>
      <c r="C294" s="122">
        <v>0.014087300724454499</v>
      </c>
      <c r="D294" s="84" t="s">
        <v>1772</v>
      </c>
      <c r="E294" s="84" t="b">
        <v>0</v>
      </c>
      <c r="F294" s="84" t="b">
        <v>0</v>
      </c>
      <c r="G294" s="84" t="b">
        <v>0</v>
      </c>
    </row>
    <row r="295" spans="1:7" ht="15">
      <c r="A295" s="84" t="s">
        <v>1903</v>
      </c>
      <c r="B295" s="84">
        <v>4</v>
      </c>
      <c r="C295" s="122">
        <v>0.014087300724454499</v>
      </c>
      <c r="D295" s="84" t="s">
        <v>1772</v>
      </c>
      <c r="E295" s="84" t="b">
        <v>0</v>
      </c>
      <c r="F295" s="84" t="b">
        <v>0</v>
      </c>
      <c r="G295" s="84" t="b">
        <v>0</v>
      </c>
    </row>
    <row r="296" spans="1:7" ht="15">
      <c r="A296" s="84" t="s">
        <v>1904</v>
      </c>
      <c r="B296" s="84">
        <v>4</v>
      </c>
      <c r="C296" s="122">
        <v>0.014087300724454499</v>
      </c>
      <c r="D296" s="84" t="s">
        <v>1772</v>
      </c>
      <c r="E296" s="84" t="b">
        <v>0</v>
      </c>
      <c r="F296" s="84" t="b">
        <v>0</v>
      </c>
      <c r="G296" s="84" t="b">
        <v>0</v>
      </c>
    </row>
    <row r="297" spans="1:7" ht="15">
      <c r="A297" s="84" t="s">
        <v>1905</v>
      </c>
      <c r="B297" s="84">
        <v>4</v>
      </c>
      <c r="C297" s="122">
        <v>0.014087300724454499</v>
      </c>
      <c r="D297" s="84" t="s">
        <v>1772</v>
      </c>
      <c r="E297" s="84" t="b">
        <v>0</v>
      </c>
      <c r="F297" s="84" t="b">
        <v>0</v>
      </c>
      <c r="G297" s="84" t="b">
        <v>0</v>
      </c>
    </row>
    <row r="298" spans="1:7" ht="15">
      <c r="A298" s="84" t="s">
        <v>2205</v>
      </c>
      <c r="B298" s="84">
        <v>4</v>
      </c>
      <c r="C298" s="122">
        <v>0.014087300724454499</v>
      </c>
      <c r="D298" s="84" t="s">
        <v>1772</v>
      </c>
      <c r="E298" s="84" t="b">
        <v>0</v>
      </c>
      <c r="F298" s="84" t="b">
        <v>0</v>
      </c>
      <c r="G298" s="84" t="b">
        <v>0</v>
      </c>
    </row>
    <row r="299" spans="1:7" ht="15">
      <c r="A299" s="84" t="s">
        <v>1913</v>
      </c>
      <c r="B299" s="84">
        <v>4</v>
      </c>
      <c r="C299" s="122">
        <v>0.014087300724454499</v>
      </c>
      <c r="D299" s="84" t="s">
        <v>1772</v>
      </c>
      <c r="E299" s="84" t="b">
        <v>0</v>
      </c>
      <c r="F299" s="84" t="b">
        <v>0</v>
      </c>
      <c r="G299" s="84" t="b">
        <v>0</v>
      </c>
    </row>
    <row r="300" spans="1:7" ht="15">
      <c r="A300" s="84" t="s">
        <v>1914</v>
      </c>
      <c r="B300" s="84">
        <v>3</v>
      </c>
      <c r="C300" s="122">
        <v>0.014313637641589872</v>
      </c>
      <c r="D300" s="84" t="s">
        <v>1772</v>
      </c>
      <c r="E300" s="84" t="b">
        <v>0</v>
      </c>
      <c r="F300" s="84" t="b">
        <v>0</v>
      </c>
      <c r="G300" s="84" t="b">
        <v>0</v>
      </c>
    </row>
    <row r="301" spans="1:7" ht="15">
      <c r="A301" s="84" t="s">
        <v>256</v>
      </c>
      <c r="B301" s="84">
        <v>2</v>
      </c>
      <c r="C301" s="122">
        <v>0.013064250275506875</v>
      </c>
      <c r="D301" s="84" t="s">
        <v>1772</v>
      </c>
      <c r="E301" s="84" t="b">
        <v>0</v>
      </c>
      <c r="F301" s="84" t="b">
        <v>0</v>
      </c>
      <c r="G301" s="84" t="b">
        <v>0</v>
      </c>
    </row>
    <row r="302" spans="1:7" ht="15">
      <c r="A302" s="84" t="s">
        <v>2232</v>
      </c>
      <c r="B302" s="84">
        <v>2</v>
      </c>
      <c r="C302" s="122">
        <v>0.013064250275506875</v>
      </c>
      <c r="D302" s="84" t="s">
        <v>1772</v>
      </c>
      <c r="E302" s="84" t="b">
        <v>0</v>
      </c>
      <c r="F302" s="84" t="b">
        <v>0</v>
      </c>
      <c r="G302" s="84" t="b">
        <v>0</v>
      </c>
    </row>
    <row r="303" spans="1:7" ht="15">
      <c r="A303" s="84" t="s">
        <v>2233</v>
      </c>
      <c r="B303" s="84">
        <v>2</v>
      </c>
      <c r="C303" s="122">
        <v>0.013064250275506875</v>
      </c>
      <c r="D303" s="84" t="s">
        <v>1772</v>
      </c>
      <c r="E303" s="84" t="b">
        <v>0</v>
      </c>
      <c r="F303" s="84" t="b">
        <v>0</v>
      </c>
      <c r="G303" s="84" t="b">
        <v>0</v>
      </c>
    </row>
    <row r="304" spans="1:7" ht="15">
      <c r="A304" s="84" t="s">
        <v>2234</v>
      </c>
      <c r="B304" s="84">
        <v>2</v>
      </c>
      <c r="C304" s="122">
        <v>0.013064250275506875</v>
      </c>
      <c r="D304" s="84" t="s">
        <v>1772</v>
      </c>
      <c r="E304" s="84" t="b">
        <v>0</v>
      </c>
      <c r="F304" s="84" t="b">
        <v>0</v>
      </c>
      <c r="G304" s="84" t="b">
        <v>0</v>
      </c>
    </row>
    <row r="305" spans="1:7" ht="15">
      <c r="A305" s="84" t="s">
        <v>2235</v>
      </c>
      <c r="B305" s="84">
        <v>2</v>
      </c>
      <c r="C305" s="122">
        <v>0.013064250275506875</v>
      </c>
      <c r="D305" s="84" t="s">
        <v>1772</v>
      </c>
      <c r="E305" s="84" t="b">
        <v>0</v>
      </c>
      <c r="F305" s="84" t="b">
        <v>0</v>
      </c>
      <c r="G305" s="84" t="b">
        <v>0</v>
      </c>
    </row>
    <row r="306" spans="1:7" ht="15">
      <c r="A306" s="84" t="s">
        <v>2236</v>
      </c>
      <c r="B306" s="84">
        <v>2</v>
      </c>
      <c r="C306" s="122">
        <v>0.013064250275506875</v>
      </c>
      <c r="D306" s="84" t="s">
        <v>1772</v>
      </c>
      <c r="E306" s="84" t="b">
        <v>0</v>
      </c>
      <c r="F306" s="84" t="b">
        <v>0</v>
      </c>
      <c r="G306" s="84" t="b">
        <v>0</v>
      </c>
    </row>
    <row r="307" spans="1:7" ht="15">
      <c r="A307" s="84" t="s">
        <v>2237</v>
      </c>
      <c r="B307" s="84">
        <v>2</v>
      </c>
      <c r="C307" s="122">
        <v>0.013064250275506875</v>
      </c>
      <c r="D307" s="84" t="s">
        <v>1772</v>
      </c>
      <c r="E307" s="84" t="b">
        <v>0</v>
      </c>
      <c r="F307" s="84" t="b">
        <v>0</v>
      </c>
      <c r="G307" s="84" t="b">
        <v>0</v>
      </c>
    </row>
    <row r="308" spans="1:7" ht="15">
      <c r="A308" s="84" t="s">
        <v>2238</v>
      </c>
      <c r="B308" s="84">
        <v>2</v>
      </c>
      <c r="C308" s="122">
        <v>0.013064250275506875</v>
      </c>
      <c r="D308" s="84" t="s">
        <v>1772</v>
      </c>
      <c r="E308" s="84" t="b">
        <v>0</v>
      </c>
      <c r="F308" s="84" t="b">
        <v>0</v>
      </c>
      <c r="G308" s="84" t="b">
        <v>0</v>
      </c>
    </row>
    <row r="309" spans="1:7" ht="15">
      <c r="A309" s="84" t="s">
        <v>1907</v>
      </c>
      <c r="B309" s="84">
        <v>2</v>
      </c>
      <c r="C309" s="122">
        <v>0.020760689356136633</v>
      </c>
      <c r="D309" s="84" t="s">
        <v>1773</v>
      </c>
      <c r="E309" s="84" t="b">
        <v>0</v>
      </c>
      <c r="F309" s="84" t="b">
        <v>0</v>
      </c>
      <c r="G309" s="84" t="b">
        <v>0</v>
      </c>
    </row>
    <row r="310" spans="1:7" ht="15">
      <c r="A310" s="84" t="s">
        <v>1910</v>
      </c>
      <c r="B310" s="84">
        <v>7</v>
      </c>
      <c r="C310" s="122">
        <v>0</v>
      </c>
      <c r="D310" s="84" t="s">
        <v>1775</v>
      </c>
      <c r="E310" s="84" t="b">
        <v>0</v>
      </c>
      <c r="F310" s="84" t="b">
        <v>0</v>
      </c>
      <c r="G310" s="84" t="b">
        <v>0</v>
      </c>
    </row>
    <row r="311" spans="1:7" ht="15">
      <c r="A311" s="84" t="s">
        <v>1911</v>
      </c>
      <c r="B311" s="84">
        <v>7</v>
      </c>
      <c r="C311" s="122">
        <v>0</v>
      </c>
      <c r="D311" s="84" t="s">
        <v>1775</v>
      </c>
      <c r="E311" s="84" t="b">
        <v>0</v>
      </c>
      <c r="F311" s="84" t="b">
        <v>0</v>
      </c>
      <c r="G311" s="84" t="b">
        <v>0</v>
      </c>
    </row>
    <row r="312" spans="1:7" ht="15">
      <c r="A312" s="84" t="s">
        <v>299</v>
      </c>
      <c r="B312" s="84">
        <v>7</v>
      </c>
      <c r="C312" s="122">
        <v>0</v>
      </c>
      <c r="D312" s="84" t="s">
        <v>1775</v>
      </c>
      <c r="E312" s="84" t="b">
        <v>0</v>
      </c>
      <c r="F312" s="84" t="b">
        <v>0</v>
      </c>
      <c r="G312" s="84" t="b">
        <v>0</v>
      </c>
    </row>
    <row r="313" spans="1:7" ht="15">
      <c r="A313" s="84" t="s">
        <v>1912</v>
      </c>
      <c r="B313" s="84">
        <v>7</v>
      </c>
      <c r="C313" s="122">
        <v>0</v>
      </c>
      <c r="D313" s="84" t="s">
        <v>1775</v>
      </c>
      <c r="E313" s="84" t="b">
        <v>0</v>
      </c>
      <c r="F313" s="84" t="b">
        <v>0</v>
      </c>
      <c r="G313" s="84" t="b">
        <v>0</v>
      </c>
    </row>
    <row r="314" spans="1:7" ht="15">
      <c r="A314" s="84" t="s">
        <v>1889</v>
      </c>
      <c r="B314" s="84">
        <v>7</v>
      </c>
      <c r="C314" s="122">
        <v>0</v>
      </c>
      <c r="D314" s="84" t="s">
        <v>1775</v>
      </c>
      <c r="E314" s="84" t="b">
        <v>0</v>
      </c>
      <c r="F314" s="84" t="b">
        <v>0</v>
      </c>
      <c r="G314" s="84" t="b">
        <v>0</v>
      </c>
    </row>
    <row r="315" spans="1:7" ht="15">
      <c r="A315" s="84" t="s">
        <v>1880</v>
      </c>
      <c r="B315" s="84">
        <v>7</v>
      </c>
      <c r="C315" s="122">
        <v>0</v>
      </c>
      <c r="D315" s="84" t="s">
        <v>1775</v>
      </c>
      <c r="E315" s="84" t="b">
        <v>0</v>
      </c>
      <c r="F315" s="84" t="b">
        <v>0</v>
      </c>
      <c r="G315" s="84" t="b">
        <v>0</v>
      </c>
    </row>
    <row r="316" spans="1:7" ht="15">
      <c r="A316" s="84" t="s">
        <v>1884</v>
      </c>
      <c r="B316" s="84">
        <v>7</v>
      </c>
      <c r="C316" s="122">
        <v>0</v>
      </c>
      <c r="D316" s="84" t="s">
        <v>1775</v>
      </c>
      <c r="E316" s="84" t="b">
        <v>0</v>
      </c>
      <c r="F316" s="84" t="b">
        <v>0</v>
      </c>
      <c r="G316" s="84" t="b">
        <v>0</v>
      </c>
    </row>
    <row r="317" spans="1:7" ht="15">
      <c r="A317" s="84" t="s">
        <v>1885</v>
      </c>
      <c r="B317" s="84">
        <v>7</v>
      </c>
      <c r="C317" s="122">
        <v>0</v>
      </c>
      <c r="D317" s="84" t="s">
        <v>1775</v>
      </c>
      <c r="E317" s="84" t="b">
        <v>0</v>
      </c>
      <c r="F317" s="84" t="b">
        <v>0</v>
      </c>
      <c r="G317" s="84" t="b">
        <v>0</v>
      </c>
    </row>
    <row r="318" spans="1:7" ht="15">
      <c r="A318" s="84" t="s">
        <v>1913</v>
      </c>
      <c r="B318" s="84">
        <v>7</v>
      </c>
      <c r="C318" s="122">
        <v>0</v>
      </c>
      <c r="D318" s="84" t="s">
        <v>1775</v>
      </c>
      <c r="E318" s="84" t="b">
        <v>0</v>
      </c>
      <c r="F318" s="84" t="b">
        <v>0</v>
      </c>
      <c r="G318" s="84" t="b">
        <v>0</v>
      </c>
    </row>
    <row r="319" spans="1:7" ht="15">
      <c r="A319" s="84" t="s">
        <v>1914</v>
      </c>
      <c r="B319" s="84">
        <v>7</v>
      </c>
      <c r="C319" s="122">
        <v>0</v>
      </c>
      <c r="D319" s="84" t="s">
        <v>1775</v>
      </c>
      <c r="E319" s="84" t="b">
        <v>0</v>
      </c>
      <c r="F319" s="84" t="b">
        <v>0</v>
      </c>
      <c r="G319" s="84" t="b">
        <v>0</v>
      </c>
    </row>
    <row r="320" spans="1:7" ht="15">
      <c r="A320" s="84" t="s">
        <v>2194</v>
      </c>
      <c r="B320" s="84">
        <v>7</v>
      </c>
      <c r="C320" s="122">
        <v>0</v>
      </c>
      <c r="D320" s="84" t="s">
        <v>1775</v>
      </c>
      <c r="E320" s="84" t="b">
        <v>0</v>
      </c>
      <c r="F320" s="84" t="b">
        <v>1</v>
      </c>
      <c r="G320" s="84" t="b">
        <v>0</v>
      </c>
    </row>
    <row r="321" spans="1:7" ht="15">
      <c r="A321" s="84" t="s">
        <v>2195</v>
      </c>
      <c r="B321" s="84">
        <v>7</v>
      </c>
      <c r="C321" s="122">
        <v>0</v>
      </c>
      <c r="D321" s="84" t="s">
        <v>1775</v>
      </c>
      <c r="E321" s="84" t="b">
        <v>0</v>
      </c>
      <c r="F321" s="84" t="b">
        <v>1</v>
      </c>
      <c r="G321" s="84" t="b">
        <v>0</v>
      </c>
    </row>
    <row r="322" spans="1:7" ht="15">
      <c r="A322" s="84" t="s">
        <v>298</v>
      </c>
      <c r="B322" s="84">
        <v>6</v>
      </c>
      <c r="C322" s="122">
        <v>0.004141038533852365</v>
      </c>
      <c r="D322" s="84" t="s">
        <v>1775</v>
      </c>
      <c r="E322" s="84" t="b">
        <v>0</v>
      </c>
      <c r="F322" s="84" t="b">
        <v>0</v>
      </c>
      <c r="G322" s="84" t="b">
        <v>0</v>
      </c>
    </row>
    <row r="323" spans="1:7" ht="15">
      <c r="A323" s="84" t="s">
        <v>2197</v>
      </c>
      <c r="B323" s="84">
        <v>6</v>
      </c>
      <c r="C323" s="122">
        <v>0.004141038533852365</v>
      </c>
      <c r="D323" s="84" t="s">
        <v>1775</v>
      </c>
      <c r="E323" s="84" t="b">
        <v>1</v>
      </c>
      <c r="F323" s="84" t="b">
        <v>0</v>
      </c>
      <c r="G323" s="84" t="b">
        <v>0</v>
      </c>
    </row>
    <row r="324" spans="1:7" ht="15">
      <c r="A324" s="84" t="s">
        <v>311</v>
      </c>
      <c r="B324" s="84">
        <v>4</v>
      </c>
      <c r="C324" s="122">
        <v>0</v>
      </c>
      <c r="D324" s="84" t="s">
        <v>1777</v>
      </c>
      <c r="E324" s="84" t="b">
        <v>0</v>
      </c>
      <c r="F324" s="84" t="b">
        <v>0</v>
      </c>
      <c r="G324" s="84" t="b">
        <v>0</v>
      </c>
    </row>
    <row r="325" spans="1:7" ht="15">
      <c r="A325" s="84" t="s">
        <v>1917</v>
      </c>
      <c r="B325" s="84">
        <v>2</v>
      </c>
      <c r="C325" s="122">
        <v>0</v>
      </c>
      <c r="D325" s="84" t="s">
        <v>1777</v>
      </c>
      <c r="E325" s="84" t="b">
        <v>0</v>
      </c>
      <c r="F325" s="84" t="b">
        <v>0</v>
      </c>
      <c r="G325" s="84" t="b">
        <v>0</v>
      </c>
    </row>
    <row r="326" spans="1:7" ht="15">
      <c r="A326" s="84" t="s">
        <v>1918</v>
      </c>
      <c r="B326" s="84">
        <v>2</v>
      </c>
      <c r="C326" s="122">
        <v>0</v>
      </c>
      <c r="D326" s="84" t="s">
        <v>1777</v>
      </c>
      <c r="E326" s="84" t="b">
        <v>0</v>
      </c>
      <c r="F326" s="84" t="b">
        <v>0</v>
      </c>
      <c r="G326" s="84" t="b">
        <v>0</v>
      </c>
    </row>
    <row r="327" spans="1:7" ht="15">
      <c r="A327" s="84" t="s">
        <v>1919</v>
      </c>
      <c r="B327" s="84">
        <v>2</v>
      </c>
      <c r="C327" s="122">
        <v>0</v>
      </c>
      <c r="D327" s="84" t="s">
        <v>1777</v>
      </c>
      <c r="E327" s="84" t="b">
        <v>0</v>
      </c>
      <c r="F327" s="84" t="b">
        <v>0</v>
      </c>
      <c r="G327" s="84" t="b">
        <v>0</v>
      </c>
    </row>
    <row r="328" spans="1:7" ht="15">
      <c r="A328" s="84" t="s">
        <v>1920</v>
      </c>
      <c r="B328" s="84">
        <v>2</v>
      </c>
      <c r="C328" s="122">
        <v>0</v>
      </c>
      <c r="D328" s="84" t="s">
        <v>1777</v>
      </c>
      <c r="E328" s="84" t="b">
        <v>0</v>
      </c>
      <c r="F328" s="84" t="b">
        <v>0</v>
      </c>
      <c r="G328" s="84" t="b">
        <v>0</v>
      </c>
    </row>
    <row r="329" spans="1:7" ht="15">
      <c r="A329" s="84" t="s">
        <v>1921</v>
      </c>
      <c r="B329" s="84">
        <v>2</v>
      </c>
      <c r="C329" s="122">
        <v>0</v>
      </c>
      <c r="D329" s="84" t="s">
        <v>1777</v>
      </c>
      <c r="E329" s="84" t="b">
        <v>0</v>
      </c>
      <c r="F329" s="84" t="b">
        <v>0</v>
      </c>
      <c r="G329" s="84" t="b">
        <v>0</v>
      </c>
    </row>
    <row r="330" spans="1:7" ht="15">
      <c r="A330" s="84" t="s">
        <v>222</v>
      </c>
      <c r="B330" s="84">
        <v>2</v>
      </c>
      <c r="C330" s="122">
        <v>0</v>
      </c>
      <c r="D330" s="84" t="s">
        <v>1777</v>
      </c>
      <c r="E330" s="84" t="b">
        <v>0</v>
      </c>
      <c r="F330" s="84" t="b">
        <v>0</v>
      </c>
      <c r="G330" s="84" t="b">
        <v>0</v>
      </c>
    </row>
    <row r="331" spans="1:7" ht="15">
      <c r="A331" s="84" t="s">
        <v>1922</v>
      </c>
      <c r="B331" s="84">
        <v>2</v>
      </c>
      <c r="C331" s="122">
        <v>0</v>
      </c>
      <c r="D331" s="84" t="s">
        <v>1777</v>
      </c>
      <c r="E331" s="84" t="b">
        <v>0</v>
      </c>
      <c r="F331" s="84" t="b">
        <v>0</v>
      </c>
      <c r="G331" s="84" t="b">
        <v>0</v>
      </c>
    </row>
    <row r="332" spans="1:7" ht="15">
      <c r="A332" s="84" t="s">
        <v>1912</v>
      </c>
      <c r="B332" s="84">
        <v>2</v>
      </c>
      <c r="C332" s="122">
        <v>0</v>
      </c>
      <c r="D332" s="84" t="s">
        <v>1777</v>
      </c>
      <c r="E332" s="84" t="b">
        <v>0</v>
      </c>
      <c r="F332" s="84" t="b">
        <v>0</v>
      </c>
      <c r="G332" s="84" t="b">
        <v>0</v>
      </c>
    </row>
    <row r="333" spans="1:7" ht="15">
      <c r="A333" s="84" t="s">
        <v>1856</v>
      </c>
      <c r="B333" s="84">
        <v>2</v>
      </c>
      <c r="C333" s="122">
        <v>0</v>
      </c>
      <c r="D333" s="84" t="s">
        <v>1777</v>
      </c>
      <c r="E333" s="84" t="b">
        <v>0</v>
      </c>
      <c r="F333" s="84" t="b">
        <v>0</v>
      </c>
      <c r="G333" s="84" t="b">
        <v>0</v>
      </c>
    </row>
    <row r="334" spans="1:7" ht="15">
      <c r="A334" s="84" t="s">
        <v>1867</v>
      </c>
      <c r="B334" s="84">
        <v>2</v>
      </c>
      <c r="C334" s="122">
        <v>0</v>
      </c>
      <c r="D334" s="84" t="s">
        <v>1777</v>
      </c>
      <c r="E334" s="84" t="b">
        <v>0</v>
      </c>
      <c r="F334" s="84" t="b">
        <v>0</v>
      </c>
      <c r="G334" s="84" t="b">
        <v>0</v>
      </c>
    </row>
    <row r="335" spans="1:7" ht="15">
      <c r="A335" s="84" t="s">
        <v>1868</v>
      </c>
      <c r="B335" s="84">
        <v>2</v>
      </c>
      <c r="C335" s="122">
        <v>0</v>
      </c>
      <c r="D335" s="84" t="s">
        <v>1777</v>
      </c>
      <c r="E335" s="84" t="b">
        <v>0</v>
      </c>
      <c r="F335" s="84" t="b">
        <v>0</v>
      </c>
      <c r="G335" s="84" t="b">
        <v>0</v>
      </c>
    </row>
    <row r="336" spans="1:7" ht="15">
      <c r="A336" s="84" t="s">
        <v>446</v>
      </c>
      <c r="B336" s="84">
        <v>2</v>
      </c>
      <c r="C336" s="122">
        <v>0</v>
      </c>
      <c r="D336" s="84" t="s">
        <v>1777</v>
      </c>
      <c r="E336" s="84" t="b">
        <v>0</v>
      </c>
      <c r="F336" s="84" t="b">
        <v>0</v>
      </c>
      <c r="G336" s="84" t="b">
        <v>0</v>
      </c>
    </row>
    <row r="337" spans="1:7" ht="15">
      <c r="A337" s="84" t="s">
        <v>310</v>
      </c>
      <c r="B337" s="84">
        <v>2</v>
      </c>
      <c r="C337" s="122">
        <v>0</v>
      </c>
      <c r="D337" s="84" t="s">
        <v>1777</v>
      </c>
      <c r="E337" s="84" t="b">
        <v>0</v>
      </c>
      <c r="F337" s="84" t="b">
        <v>0</v>
      </c>
      <c r="G337" s="84" t="b">
        <v>0</v>
      </c>
    </row>
    <row r="338" spans="1:7" ht="15">
      <c r="A338" s="84" t="s">
        <v>309</v>
      </c>
      <c r="B338" s="84">
        <v>2</v>
      </c>
      <c r="C338" s="122">
        <v>0</v>
      </c>
      <c r="D338" s="84" t="s">
        <v>1777</v>
      </c>
      <c r="E338" s="84" t="b">
        <v>0</v>
      </c>
      <c r="F338" s="84" t="b">
        <v>0</v>
      </c>
      <c r="G338" s="84" t="b">
        <v>0</v>
      </c>
    </row>
    <row r="339" spans="1:7" ht="15">
      <c r="A339" s="84" t="s">
        <v>308</v>
      </c>
      <c r="B339" s="84">
        <v>2</v>
      </c>
      <c r="C339" s="122">
        <v>0</v>
      </c>
      <c r="D339" s="84" t="s">
        <v>1777</v>
      </c>
      <c r="E339" s="84" t="b">
        <v>0</v>
      </c>
      <c r="F339" s="84" t="b">
        <v>0</v>
      </c>
      <c r="G339" s="84" t="b">
        <v>0</v>
      </c>
    </row>
    <row r="340" spans="1:7" ht="15">
      <c r="A340" s="84" t="s">
        <v>281</v>
      </c>
      <c r="B340" s="84">
        <v>2</v>
      </c>
      <c r="C340" s="122">
        <v>0</v>
      </c>
      <c r="D340" s="84" t="s">
        <v>1777</v>
      </c>
      <c r="E340" s="84" t="b">
        <v>0</v>
      </c>
      <c r="F340" s="84" t="b">
        <v>0</v>
      </c>
      <c r="G340" s="84" t="b">
        <v>0</v>
      </c>
    </row>
    <row r="341" spans="1:7" ht="15">
      <c r="A341" s="84" t="s">
        <v>2192</v>
      </c>
      <c r="B341" s="84">
        <v>2</v>
      </c>
      <c r="C341" s="122">
        <v>0</v>
      </c>
      <c r="D341" s="84" t="s">
        <v>1780</v>
      </c>
      <c r="E341" s="84" t="b">
        <v>0</v>
      </c>
      <c r="F341" s="84" t="b">
        <v>0</v>
      </c>
      <c r="G341" s="84" t="b">
        <v>0</v>
      </c>
    </row>
    <row r="342" spans="1:7" ht="15">
      <c r="A342" s="84" t="s">
        <v>2265</v>
      </c>
      <c r="B342" s="84">
        <v>2</v>
      </c>
      <c r="C342" s="122">
        <v>0</v>
      </c>
      <c r="D342" s="84" t="s">
        <v>1780</v>
      </c>
      <c r="E342" s="84" t="b">
        <v>0</v>
      </c>
      <c r="F342" s="84" t="b">
        <v>0</v>
      </c>
      <c r="G34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2272</v>
      </c>
      <c r="B1" s="13" t="s">
        <v>2273</v>
      </c>
      <c r="C1" s="13" t="s">
        <v>2266</v>
      </c>
      <c r="D1" s="13" t="s">
        <v>2267</v>
      </c>
      <c r="E1" s="13" t="s">
        <v>2274</v>
      </c>
      <c r="F1" s="13" t="s">
        <v>144</v>
      </c>
      <c r="G1" s="13" t="s">
        <v>2275</v>
      </c>
      <c r="H1" s="13" t="s">
        <v>2276</v>
      </c>
      <c r="I1" s="13" t="s">
        <v>2277</v>
      </c>
      <c r="J1" s="13" t="s">
        <v>2278</v>
      </c>
      <c r="K1" s="13" t="s">
        <v>2279</v>
      </c>
      <c r="L1" s="13" t="s">
        <v>2280</v>
      </c>
    </row>
    <row r="2" spans="1:12" ht="15">
      <c r="A2" s="84" t="s">
        <v>1880</v>
      </c>
      <c r="B2" s="84" t="s">
        <v>1884</v>
      </c>
      <c r="C2" s="84">
        <v>31</v>
      </c>
      <c r="D2" s="122">
        <v>0.012144344237298581</v>
      </c>
      <c r="E2" s="122">
        <v>1.6265721412053689</v>
      </c>
      <c r="F2" s="84" t="s">
        <v>2268</v>
      </c>
      <c r="G2" s="84" t="b">
        <v>0</v>
      </c>
      <c r="H2" s="84" t="b">
        <v>0</v>
      </c>
      <c r="I2" s="84" t="b">
        <v>0</v>
      </c>
      <c r="J2" s="84" t="b">
        <v>0</v>
      </c>
      <c r="K2" s="84" t="b">
        <v>0</v>
      </c>
      <c r="L2" s="84" t="b">
        <v>0</v>
      </c>
    </row>
    <row r="3" spans="1:12" ht="15">
      <c r="A3" s="84" t="s">
        <v>1884</v>
      </c>
      <c r="B3" s="84" t="s">
        <v>1885</v>
      </c>
      <c r="C3" s="84">
        <v>31</v>
      </c>
      <c r="D3" s="122">
        <v>0.012144344237298581</v>
      </c>
      <c r="E3" s="122">
        <v>1.6265721412053689</v>
      </c>
      <c r="F3" s="84" t="s">
        <v>2268</v>
      </c>
      <c r="G3" s="84" t="b">
        <v>0</v>
      </c>
      <c r="H3" s="84" t="b">
        <v>0</v>
      </c>
      <c r="I3" s="84" t="b">
        <v>0</v>
      </c>
      <c r="J3" s="84" t="b">
        <v>0</v>
      </c>
      <c r="K3" s="84" t="b">
        <v>0</v>
      </c>
      <c r="L3" s="84" t="b">
        <v>0</v>
      </c>
    </row>
    <row r="4" spans="1:12" ht="15">
      <c r="A4" s="84" t="s">
        <v>1882</v>
      </c>
      <c r="B4" s="84" t="s">
        <v>1855</v>
      </c>
      <c r="C4" s="84">
        <v>25</v>
      </c>
      <c r="D4" s="122">
        <v>0.011433953897439326</v>
      </c>
      <c r="E4" s="122">
        <v>1.2666754863205663</v>
      </c>
      <c r="F4" s="84" t="s">
        <v>2268</v>
      </c>
      <c r="G4" s="84" t="b">
        <v>0</v>
      </c>
      <c r="H4" s="84" t="b">
        <v>0</v>
      </c>
      <c r="I4" s="84" t="b">
        <v>0</v>
      </c>
      <c r="J4" s="84" t="b">
        <v>0</v>
      </c>
      <c r="K4" s="84" t="b">
        <v>0</v>
      </c>
      <c r="L4" s="84" t="b">
        <v>0</v>
      </c>
    </row>
    <row r="5" spans="1:12" ht="15">
      <c r="A5" s="84" t="s">
        <v>1883</v>
      </c>
      <c r="B5" s="84" t="s">
        <v>1855</v>
      </c>
      <c r="C5" s="84">
        <v>23</v>
      </c>
      <c r="D5" s="122">
        <v>0.011104125205765128</v>
      </c>
      <c r="E5" s="122">
        <v>1.2666754863205663</v>
      </c>
      <c r="F5" s="84" t="s">
        <v>2268</v>
      </c>
      <c r="G5" s="84" t="b">
        <v>0</v>
      </c>
      <c r="H5" s="84" t="b">
        <v>0</v>
      </c>
      <c r="I5" s="84" t="b">
        <v>0</v>
      </c>
      <c r="J5" s="84" t="b">
        <v>0</v>
      </c>
      <c r="K5" s="84" t="b">
        <v>0</v>
      </c>
      <c r="L5" s="84" t="b">
        <v>0</v>
      </c>
    </row>
    <row r="6" spans="1:12" ht="15">
      <c r="A6" s="84" t="s">
        <v>1855</v>
      </c>
      <c r="B6" s="84" t="s">
        <v>1880</v>
      </c>
      <c r="C6" s="84">
        <v>23</v>
      </c>
      <c r="D6" s="122">
        <v>0.011104125205765128</v>
      </c>
      <c r="E6" s="122">
        <v>1.298103897194448</v>
      </c>
      <c r="F6" s="84" t="s">
        <v>2268</v>
      </c>
      <c r="G6" s="84" t="b">
        <v>0</v>
      </c>
      <c r="H6" s="84" t="b">
        <v>0</v>
      </c>
      <c r="I6" s="84" t="b">
        <v>0</v>
      </c>
      <c r="J6" s="84" t="b">
        <v>0</v>
      </c>
      <c r="K6" s="84" t="b">
        <v>0</v>
      </c>
      <c r="L6" s="84" t="b">
        <v>0</v>
      </c>
    </row>
    <row r="7" spans="1:12" ht="15">
      <c r="A7" s="84" t="s">
        <v>1885</v>
      </c>
      <c r="B7" s="84" t="s">
        <v>1886</v>
      </c>
      <c r="C7" s="84">
        <v>23</v>
      </c>
      <c r="D7" s="122">
        <v>0.011104125205765128</v>
      </c>
      <c r="E7" s="122">
        <v>1.6265721412053689</v>
      </c>
      <c r="F7" s="84" t="s">
        <v>2268</v>
      </c>
      <c r="G7" s="84" t="b">
        <v>0</v>
      </c>
      <c r="H7" s="84" t="b">
        <v>0</v>
      </c>
      <c r="I7" s="84" t="b">
        <v>0</v>
      </c>
      <c r="J7" s="84" t="b">
        <v>1</v>
      </c>
      <c r="K7" s="84" t="b">
        <v>0</v>
      </c>
      <c r="L7" s="84" t="b">
        <v>0</v>
      </c>
    </row>
    <row r="8" spans="1:12" ht="15">
      <c r="A8" s="84" t="s">
        <v>1886</v>
      </c>
      <c r="B8" s="84" t="s">
        <v>1887</v>
      </c>
      <c r="C8" s="84">
        <v>23</v>
      </c>
      <c r="D8" s="122">
        <v>0.011104125205765128</v>
      </c>
      <c r="E8" s="122">
        <v>1.6707758036974223</v>
      </c>
      <c r="F8" s="84" t="s">
        <v>2268</v>
      </c>
      <c r="G8" s="84" t="b">
        <v>1</v>
      </c>
      <c r="H8" s="84" t="b">
        <v>0</v>
      </c>
      <c r="I8" s="84" t="b">
        <v>0</v>
      </c>
      <c r="J8" s="84" t="b">
        <v>0</v>
      </c>
      <c r="K8" s="84" t="b">
        <v>0</v>
      </c>
      <c r="L8" s="84" t="b">
        <v>0</v>
      </c>
    </row>
    <row r="9" spans="1:12" ht="15">
      <c r="A9" s="84" t="s">
        <v>1887</v>
      </c>
      <c r="B9" s="84" t="s">
        <v>222</v>
      </c>
      <c r="C9" s="84">
        <v>23</v>
      </c>
      <c r="D9" s="122">
        <v>0.011104125205765128</v>
      </c>
      <c r="E9" s="122">
        <v>1.2688083057423412</v>
      </c>
      <c r="F9" s="84" t="s">
        <v>2268</v>
      </c>
      <c r="G9" s="84" t="b">
        <v>0</v>
      </c>
      <c r="H9" s="84" t="b">
        <v>0</v>
      </c>
      <c r="I9" s="84" t="b">
        <v>0</v>
      </c>
      <c r="J9" s="84" t="b">
        <v>0</v>
      </c>
      <c r="K9" s="84" t="b">
        <v>0</v>
      </c>
      <c r="L9" s="84" t="b">
        <v>0</v>
      </c>
    </row>
    <row r="10" spans="1:12" ht="15">
      <c r="A10" s="84" t="s">
        <v>222</v>
      </c>
      <c r="B10" s="84" t="s">
        <v>1882</v>
      </c>
      <c r="C10" s="84">
        <v>23</v>
      </c>
      <c r="D10" s="122">
        <v>0.011104125205765128</v>
      </c>
      <c r="E10" s="122">
        <v>1.289329972886943</v>
      </c>
      <c r="F10" s="84" t="s">
        <v>2268</v>
      </c>
      <c r="G10" s="84" t="b">
        <v>0</v>
      </c>
      <c r="H10" s="84" t="b">
        <v>0</v>
      </c>
      <c r="I10" s="84" t="b">
        <v>0</v>
      </c>
      <c r="J10" s="84" t="b">
        <v>0</v>
      </c>
      <c r="K10" s="84" t="b">
        <v>0</v>
      </c>
      <c r="L10" s="84" t="b">
        <v>0</v>
      </c>
    </row>
    <row r="11" spans="1:12" ht="15">
      <c r="A11" s="84" t="s">
        <v>1855</v>
      </c>
      <c r="B11" s="84" t="s">
        <v>2175</v>
      </c>
      <c r="C11" s="84">
        <v>22</v>
      </c>
      <c r="D11" s="122">
        <v>0.010919590955516473</v>
      </c>
      <c r="E11" s="122">
        <v>1.4277377550111279</v>
      </c>
      <c r="F11" s="84" t="s">
        <v>2268</v>
      </c>
      <c r="G11" s="84" t="b">
        <v>0</v>
      </c>
      <c r="H11" s="84" t="b">
        <v>0</v>
      </c>
      <c r="I11" s="84" t="b">
        <v>0</v>
      </c>
      <c r="J11" s="84" t="b">
        <v>0</v>
      </c>
      <c r="K11" s="84" t="b">
        <v>0</v>
      </c>
      <c r="L11" s="84" t="b">
        <v>0</v>
      </c>
    </row>
    <row r="12" spans="1:12" ht="15">
      <c r="A12" s="84" t="s">
        <v>252</v>
      </c>
      <c r="B12" s="84" t="s">
        <v>1883</v>
      </c>
      <c r="C12" s="84">
        <v>22</v>
      </c>
      <c r="D12" s="122">
        <v>0.010919590955516473</v>
      </c>
      <c r="E12" s="122">
        <v>1.6127838567197355</v>
      </c>
      <c r="F12" s="84" t="s">
        <v>2268</v>
      </c>
      <c r="G12" s="84" t="b">
        <v>0</v>
      </c>
      <c r="H12" s="84" t="b">
        <v>0</v>
      </c>
      <c r="I12" s="84" t="b">
        <v>0</v>
      </c>
      <c r="J12" s="84" t="b">
        <v>0</v>
      </c>
      <c r="K12" s="84" t="b">
        <v>0</v>
      </c>
      <c r="L12" s="84" t="b">
        <v>0</v>
      </c>
    </row>
    <row r="13" spans="1:12" ht="15">
      <c r="A13" s="84" t="s">
        <v>1889</v>
      </c>
      <c r="B13" s="84" t="s">
        <v>1890</v>
      </c>
      <c r="C13" s="84">
        <v>21</v>
      </c>
      <c r="D13" s="122">
        <v>0.01072118910580162</v>
      </c>
      <c r="E13" s="122">
        <v>1.6707758036974223</v>
      </c>
      <c r="F13" s="84" t="s">
        <v>2268</v>
      </c>
      <c r="G13" s="84" t="b">
        <v>0</v>
      </c>
      <c r="H13" s="84" t="b">
        <v>0</v>
      </c>
      <c r="I13" s="84" t="b">
        <v>0</v>
      </c>
      <c r="J13" s="84" t="b">
        <v>0</v>
      </c>
      <c r="K13" s="84" t="b">
        <v>1</v>
      </c>
      <c r="L13" s="84" t="b">
        <v>0</v>
      </c>
    </row>
    <row r="14" spans="1:12" ht="15">
      <c r="A14" s="84" t="s">
        <v>1890</v>
      </c>
      <c r="B14" s="84" t="s">
        <v>448</v>
      </c>
      <c r="C14" s="84">
        <v>21</v>
      </c>
      <c r="D14" s="122">
        <v>0.01072118910580162</v>
      </c>
      <c r="E14" s="122">
        <v>1.5864549179973864</v>
      </c>
      <c r="F14" s="84" t="s">
        <v>2268</v>
      </c>
      <c r="G14" s="84" t="b">
        <v>0</v>
      </c>
      <c r="H14" s="84" t="b">
        <v>1</v>
      </c>
      <c r="I14" s="84" t="b">
        <v>0</v>
      </c>
      <c r="J14" s="84" t="b">
        <v>0</v>
      </c>
      <c r="K14" s="84" t="b">
        <v>0</v>
      </c>
      <c r="L14" s="84" t="b">
        <v>0</v>
      </c>
    </row>
    <row r="15" spans="1:12" ht="15">
      <c r="A15" s="84" t="s">
        <v>448</v>
      </c>
      <c r="B15" s="84" t="s">
        <v>1891</v>
      </c>
      <c r="C15" s="84">
        <v>21</v>
      </c>
      <c r="D15" s="122">
        <v>0.01072118910580162</v>
      </c>
      <c r="E15" s="122">
        <v>1.5158738437116792</v>
      </c>
      <c r="F15" s="84" t="s">
        <v>2268</v>
      </c>
      <c r="G15" s="84" t="b">
        <v>0</v>
      </c>
      <c r="H15" s="84" t="b">
        <v>0</v>
      </c>
      <c r="I15" s="84" t="b">
        <v>0</v>
      </c>
      <c r="J15" s="84" t="b">
        <v>0</v>
      </c>
      <c r="K15" s="84" t="b">
        <v>0</v>
      </c>
      <c r="L15" s="84" t="b">
        <v>0</v>
      </c>
    </row>
    <row r="16" spans="1:12" ht="15">
      <c r="A16" s="84" t="s">
        <v>1891</v>
      </c>
      <c r="B16" s="84" t="s">
        <v>1892</v>
      </c>
      <c r="C16" s="84">
        <v>21</v>
      </c>
      <c r="D16" s="122">
        <v>0.01072118910580162</v>
      </c>
      <c r="E16" s="122">
        <v>1.7377225933280356</v>
      </c>
      <c r="F16" s="84" t="s">
        <v>2268</v>
      </c>
      <c r="G16" s="84" t="b">
        <v>0</v>
      </c>
      <c r="H16" s="84" t="b">
        <v>0</v>
      </c>
      <c r="I16" s="84" t="b">
        <v>0</v>
      </c>
      <c r="J16" s="84" t="b">
        <v>0</v>
      </c>
      <c r="K16" s="84" t="b">
        <v>0</v>
      </c>
      <c r="L16" s="84" t="b">
        <v>0</v>
      </c>
    </row>
    <row r="17" spans="1:12" ht="15">
      <c r="A17" s="84" t="s">
        <v>1892</v>
      </c>
      <c r="B17" s="84" t="s">
        <v>1893</v>
      </c>
      <c r="C17" s="84">
        <v>21</v>
      </c>
      <c r="D17" s="122">
        <v>0.01072118910580162</v>
      </c>
      <c r="E17" s="122">
        <v>1.7957145403057222</v>
      </c>
      <c r="F17" s="84" t="s">
        <v>2268</v>
      </c>
      <c r="G17" s="84" t="b">
        <v>0</v>
      </c>
      <c r="H17" s="84" t="b">
        <v>0</v>
      </c>
      <c r="I17" s="84" t="b">
        <v>0</v>
      </c>
      <c r="J17" s="84" t="b">
        <v>0</v>
      </c>
      <c r="K17" s="84" t="b">
        <v>0</v>
      </c>
      <c r="L17" s="84" t="b">
        <v>0</v>
      </c>
    </row>
    <row r="18" spans="1:12" ht="15">
      <c r="A18" s="84" t="s">
        <v>1893</v>
      </c>
      <c r="B18" s="84" t="s">
        <v>1894</v>
      </c>
      <c r="C18" s="84">
        <v>21</v>
      </c>
      <c r="D18" s="122">
        <v>0.01072118910580162</v>
      </c>
      <c r="E18" s="122">
        <v>1.7957145403057222</v>
      </c>
      <c r="F18" s="84" t="s">
        <v>2268</v>
      </c>
      <c r="G18" s="84" t="b">
        <v>0</v>
      </c>
      <c r="H18" s="84" t="b">
        <v>0</v>
      </c>
      <c r="I18" s="84" t="b">
        <v>0</v>
      </c>
      <c r="J18" s="84" t="b">
        <v>0</v>
      </c>
      <c r="K18" s="84" t="b">
        <v>0</v>
      </c>
      <c r="L18" s="84" t="b">
        <v>0</v>
      </c>
    </row>
    <row r="19" spans="1:12" ht="15">
      <c r="A19" s="84" t="s">
        <v>1894</v>
      </c>
      <c r="B19" s="84" t="s">
        <v>1895</v>
      </c>
      <c r="C19" s="84">
        <v>21</v>
      </c>
      <c r="D19" s="122">
        <v>0.01072118910580162</v>
      </c>
      <c r="E19" s="122">
        <v>1.7957145403057222</v>
      </c>
      <c r="F19" s="84" t="s">
        <v>2268</v>
      </c>
      <c r="G19" s="84" t="b">
        <v>0</v>
      </c>
      <c r="H19" s="84" t="b">
        <v>0</v>
      </c>
      <c r="I19" s="84" t="b">
        <v>0</v>
      </c>
      <c r="J19" s="84" t="b">
        <v>0</v>
      </c>
      <c r="K19" s="84" t="b">
        <v>0</v>
      </c>
      <c r="L19" s="84" t="b">
        <v>0</v>
      </c>
    </row>
    <row r="20" spans="1:12" ht="15">
      <c r="A20" s="84" t="s">
        <v>1895</v>
      </c>
      <c r="B20" s="84" t="s">
        <v>1896</v>
      </c>
      <c r="C20" s="84">
        <v>21</v>
      </c>
      <c r="D20" s="122">
        <v>0.01072118910580162</v>
      </c>
      <c r="E20" s="122">
        <v>1.7957145403057222</v>
      </c>
      <c r="F20" s="84" t="s">
        <v>2268</v>
      </c>
      <c r="G20" s="84" t="b">
        <v>0</v>
      </c>
      <c r="H20" s="84" t="b">
        <v>0</v>
      </c>
      <c r="I20" s="84" t="b">
        <v>0</v>
      </c>
      <c r="J20" s="84" t="b">
        <v>0</v>
      </c>
      <c r="K20" s="84" t="b">
        <v>0</v>
      </c>
      <c r="L20" s="84" t="b">
        <v>0</v>
      </c>
    </row>
    <row r="21" spans="1:12" ht="15">
      <c r="A21" s="84" t="s">
        <v>1896</v>
      </c>
      <c r="B21" s="84" t="s">
        <v>2176</v>
      </c>
      <c r="C21" s="84">
        <v>21</v>
      </c>
      <c r="D21" s="122">
        <v>0.01072118910580162</v>
      </c>
      <c r="E21" s="122">
        <v>1.7957145403057222</v>
      </c>
      <c r="F21" s="84" t="s">
        <v>2268</v>
      </c>
      <c r="G21" s="84" t="b">
        <v>0</v>
      </c>
      <c r="H21" s="84" t="b">
        <v>0</v>
      </c>
      <c r="I21" s="84" t="b">
        <v>0</v>
      </c>
      <c r="J21" s="84" t="b">
        <v>1</v>
      </c>
      <c r="K21" s="84" t="b">
        <v>0</v>
      </c>
      <c r="L21" s="84" t="b">
        <v>0</v>
      </c>
    </row>
    <row r="22" spans="1:12" ht="15">
      <c r="A22" s="84" t="s">
        <v>2176</v>
      </c>
      <c r="B22" s="84" t="s">
        <v>1855</v>
      </c>
      <c r="C22" s="84">
        <v>21</v>
      </c>
      <c r="D22" s="122">
        <v>0.01072118910580162</v>
      </c>
      <c r="E22" s="122">
        <v>1.2666754863205663</v>
      </c>
      <c r="F22" s="84" t="s">
        <v>2268</v>
      </c>
      <c r="G22" s="84" t="b">
        <v>1</v>
      </c>
      <c r="H22" s="84" t="b">
        <v>0</v>
      </c>
      <c r="I22" s="84" t="b">
        <v>0</v>
      </c>
      <c r="J22" s="84" t="b">
        <v>0</v>
      </c>
      <c r="K22" s="84" t="b">
        <v>0</v>
      </c>
      <c r="L22" s="84" t="b">
        <v>0</v>
      </c>
    </row>
    <row r="23" spans="1:12" ht="15">
      <c r="A23" s="84" t="s">
        <v>302</v>
      </c>
      <c r="B23" s="84" t="s">
        <v>1889</v>
      </c>
      <c r="C23" s="84">
        <v>20</v>
      </c>
      <c r="D23" s="122">
        <v>0.010508258806266858</v>
      </c>
      <c r="E23" s="122">
        <v>1.6865700708806541</v>
      </c>
      <c r="F23" s="84" t="s">
        <v>2268</v>
      </c>
      <c r="G23" s="84" t="b">
        <v>0</v>
      </c>
      <c r="H23" s="84" t="b">
        <v>0</v>
      </c>
      <c r="I23" s="84" t="b">
        <v>0</v>
      </c>
      <c r="J23" s="84" t="b">
        <v>0</v>
      </c>
      <c r="K23" s="84" t="b">
        <v>0</v>
      </c>
      <c r="L23" s="84" t="b">
        <v>0</v>
      </c>
    </row>
    <row r="24" spans="1:12" ht="15">
      <c r="A24" s="84" t="s">
        <v>2175</v>
      </c>
      <c r="B24" s="84" t="s">
        <v>2177</v>
      </c>
      <c r="C24" s="84">
        <v>20</v>
      </c>
      <c r="D24" s="122">
        <v>0.010508258806266858</v>
      </c>
      <c r="E24" s="122">
        <v>1.7755111542174353</v>
      </c>
      <c r="F24" s="84" t="s">
        <v>2268</v>
      </c>
      <c r="G24" s="84" t="b">
        <v>0</v>
      </c>
      <c r="H24" s="84" t="b">
        <v>0</v>
      </c>
      <c r="I24" s="84" t="b">
        <v>0</v>
      </c>
      <c r="J24" s="84" t="b">
        <v>0</v>
      </c>
      <c r="K24" s="84" t="b">
        <v>0</v>
      </c>
      <c r="L24" s="84" t="b">
        <v>0</v>
      </c>
    </row>
    <row r="25" spans="1:12" ht="15">
      <c r="A25" s="84" t="s">
        <v>1913</v>
      </c>
      <c r="B25" s="84" t="s">
        <v>1914</v>
      </c>
      <c r="C25" s="84">
        <v>10</v>
      </c>
      <c r="D25" s="122">
        <v>0.007368104091784982</v>
      </c>
      <c r="E25" s="122">
        <v>2.0351484647231914</v>
      </c>
      <c r="F25" s="84" t="s">
        <v>2268</v>
      </c>
      <c r="G25" s="84" t="b">
        <v>0</v>
      </c>
      <c r="H25" s="84" t="b">
        <v>0</v>
      </c>
      <c r="I25" s="84" t="b">
        <v>0</v>
      </c>
      <c r="J25" s="84" t="b">
        <v>0</v>
      </c>
      <c r="K25" s="84" t="b">
        <v>0</v>
      </c>
      <c r="L25" s="84" t="b">
        <v>0</v>
      </c>
    </row>
    <row r="26" spans="1:12" ht="15">
      <c r="A26" s="84" t="s">
        <v>448</v>
      </c>
      <c r="B26" s="84" t="s">
        <v>2181</v>
      </c>
      <c r="C26" s="84">
        <v>9</v>
      </c>
      <c r="D26" s="122">
        <v>0.0069204913055321</v>
      </c>
      <c r="E26" s="122">
        <v>1.5738657906893658</v>
      </c>
      <c r="F26" s="84" t="s">
        <v>2268</v>
      </c>
      <c r="G26" s="84" t="b">
        <v>0</v>
      </c>
      <c r="H26" s="84" t="b">
        <v>0</v>
      </c>
      <c r="I26" s="84" t="b">
        <v>0</v>
      </c>
      <c r="J26" s="84" t="b">
        <v>0</v>
      </c>
      <c r="K26" s="84" t="b">
        <v>0</v>
      </c>
      <c r="L26" s="84" t="b">
        <v>0</v>
      </c>
    </row>
    <row r="27" spans="1:12" ht="15">
      <c r="A27" s="84" t="s">
        <v>2181</v>
      </c>
      <c r="B27" s="84" t="s">
        <v>2182</v>
      </c>
      <c r="C27" s="84">
        <v>9</v>
      </c>
      <c r="D27" s="122">
        <v>0.0069204913055321</v>
      </c>
      <c r="E27" s="122">
        <v>2.1636913256003165</v>
      </c>
      <c r="F27" s="84" t="s">
        <v>2268</v>
      </c>
      <c r="G27" s="84" t="b">
        <v>0</v>
      </c>
      <c r="H27" s="84" t="b">
        <v>0</v>
      </c>
      <c r="I27" s="84" t="b">
        <v>0</v>
      </c>
      <c r="J27" s="84" t="b">
        <v>0</v>
      </c>
      <c r="K27" s="84" t="b">
        <v>0</v>
      </c>
      <c r="L27" s="84" t="b">
        <v>0</v>
      </c>
    </row>
    <row r="28" spans="1:12" ht="15">
      <c r="A28" s="84" t="s">
        <v>2182</v>
      </c>
      <c r="B28" s="84" t="s">
        <v>2183</v>
      </c>
      <c r="C28" s="84">
        <v>9</v>
      </c>
      <c r="D28" s="122">
        <v>0.0069204913055321</v>
      </c>
      <c r="E28" s="122">
        <v>2.1636913256003165</v>
      </c>
      <c r="F28" s="84" t="s">
        <v>2268</v>
      </c>
      <c r="G28" s="84" t="b">
        <v>0</v>
      </c>
      <c r="H28" s="84" t="b">
        <v>0</v>
      </c>
      <c r="I28" s="84" t="b">
        <v>0</v>
      </c>
      <c r="J28" s="84" t="b">
        <v>0</v>
      </c>
      <c r="K28" s="84" t="b">
        <v>0</v>
      </c>
      <c r="L28" s="84" t="b">
        <v>0</v>
      </c>
    </row>
    <row r="29" spans="1:12" ht="15">
      <c r="A29" s="84" t="s">
        <v>2183</v>
      </c>
      <c r="B29" s="84" t="s">
        <v>2184</v>
      </c>
      <c r="C29" s="84">
        <v>9</v>
      </c>
      <c r="D29" s="122">
        <v>0.0069204913055321</v>
      </c>
      <c r="E29" s="122">
        <v>2.1636913256003165</v>
      </c>
      <c r="F29" s="84" t="s">
        <v>2268</v>
      </c>
      <c r="G29" s="84" t="b">
        <v>0</v>
      </c>
      <c r="H29" s="84" t="b">
        <v>0</v>
      </c>
      <c r="I29" s="84" t="b">
        <v>0</v>
      </c>
      <c r="J29" s="84" t="b">
        <v>0</v>
      </c>
      <c r="K29" s="84" t="b">
        <v>0</v>
      </c>
      <c r="L29" s="84" t="b">
        <v>0</v>
      </c>
    </row>
    <row r="30" spans="1:12" ht="15">
      <c r="A30" s="84" t="s">
        <v>2184</v>
      </c>
      <c r="B30" s="84" t="s">
        <v>2185</v>
      </c>
      <c r="C30" s="84">
        <v>9</v>
      </c>
      <c r="D30" s="122">
        <v>0.0069204913055321</v>
      </c>
      <c r="E30" s="122">
        <v>2.1636913256003165</v>
      </c>
      <c r="F30" s="84" t="s">
        <v>2268</v>
      </c>
      <c r="G30" s="84" t="b">
        <v>0</v>
      </c>
      <c r="H30" s="84" t="b">
        <v>0</v>
      </c>
      <c r="I30" s="84" t="b">
        <v>0</v>
      </c>
      <c r="J30" s="84" t="b">
        <v>0</v>
      </c>
      <c r="K30" s="84" t="b">
        <v>0</v>
      </c>
      <c r="L30" s="84" t="b">
        <v>0</v>
      </c>
    </row>
    <row r="31" spans="1:12" ht="15">
      <c r="A31" s="84" t="s">
        <v>2185</v>
      </c>
      <c r="B31" s="84" t="s">
        <v>2186</v>
      </c>
      <c r="C31" s="84">
        <v>9</v>
      </c>
      <c r="D31" s="122">
        <v>0.0069204913055321</v>
      </c>
      <c r="E31" s="122">
        <v>2.1636913256003165</v>
      </c>
      <c r="F31" s="84" t="s">
        <v>2268</v>
      </c>
      <c r="G31" s="84" t="b">
        <v>0</v>
      </c>
      <c r="H31" s="84" t="b">
        <v>0</v>
      </c>
      <c r="I31" s="84" t="b">
        <v>0</v>
      </c>
      <c r="J31" s="84" t="b">
        <v>0</v>
      </c>
      <c r="K31" s="84" t="b">
        <v>0</v>
      </c>
      <c r="L31" s="84" t="b">
        <v>0</v>
      </c>
    </row>
    <row r="32" spans="1:12" ht="15">
      <c r="A32" s="84" t="s">
        <v>2186</v>
      </c>
      <c r="B32" s="84" t="s">
        <v>2187</v>
      </c>
      <c r="C32" s="84">
        <v>9</v>
      </c>
      <c r="D32" s="122">
        <v>0.0069204913055321</v>
      </c>
      <c r="E32" s="122">
        <v>2.1636913256003165</v>
      </c>
      <c r="F32" s="84" t="s">
        <v>2268</v>
      </c>
      <c r="G32" s="84" t="b">
        <v>0</v>
      </c>
      <c r="H32" s="84" t="b">
        <v>0</v>
      </c>
      <c r="I32" s="84" t="b">
        <v>0</v>
      </c>
      <c r="J32" s="84" t="b">
        <v>0</v>
      </c>
      <c r="K32" s="84" t="b">
        <v>0</v>
      </c>
      <c r="L32" s="84" t="b">
        <v>0</v>
      </c>
    </row>
    <row r="33" spans="1:12" ht="15">
      <c r="A33" s="84" t="s">
        <v>2187</v>
      </c>
      <c r="B33" s="84" t="s">
        <v>2188</v>
      </c>
      <c r="C33" s="84">
        <v>9</v>
      </c>
      <c r="D33" s="122">
        <v>0.0069204913055321</v>
      </c>
      <c r="E33" s="122">
        <v>2.1636913256003165</v>
      </c>
      <c r="F33" s="84" t="s">
        <v>2268</v>
      </c>
      <c r="G33" s="84" t="b">
        <v>0</v>
      </c>
      <c r="H33" s="84" t="b">
        <v>0</v>
      </c>
      <c r="I33" s="84" t="b">
        <v>0</v>
      </c>
      <c r="J33" s="84" t="b">
        <v>0</v>
      </c>
      <c r="K33" s="84" t="b">
        <v>0</v>
      </c>
      <c r="L33" s="84" t="b">
        <v>0</v>
      </c>
    </row>
    <row r="34" spans="1:12" ht="15">
      <c r="A34" s="84" t="s">
        <v>2188</v>
      </c>
      <c r="B34" s="84" t="s">
        <v>2179</v>
      </c>
      <c r="C34" s="84">
        <v>9</v>
      </c>
      <c r="D34" s="122">
        <v>0.0069204913055321</v>
      </c>
      <c r="E34" s="122">
        <v>2.0765411498814164</v>
      </c>
      <c r="F34" s="84" t="s">
        <v>2268</v>
      </c>
      <c r="G34" s="84" t="b">
        <v>0</v>
      </c>
      <c r="H34" s="84" t="b">
        <v>0</v>
      </c>
      <c r="I34" s="84" t="b">
        <v>0</v>
      </c>
      <c r="J34" s="84" t="b">
        <v>0</v>
      </c>
      <c r="K34" s="84" t="b">
        <v>1</v>
      </c>
      <c r="L34" s="84" t="b">
        <v>0</v>
      </c>
    </row>
    <row r="35" spans="1:12" ht="15">
      <c r="A35" s="84" t="s">
        <v>2179</v>
      </c>
      <c r="B35" s="84" t="s">
        <v>2189</v>
      </c>
      <c r="C35" s="84">
        <v>9</v>
      </c>
      <c r="D35" s="122">
        <v>0.0069204913055321</v>
      </c>
      <c r="E35" s="122">
        <v>2.0765411498814164</v>
      </c>
      <c r="F35" s="84" t="s">
        <v>2268</v>
      </c>
      <c r="G35" s="84" t="b">
        <v>0</v>
      </c>
      <c r="H35" s="84" t="b">
        <v>1</v>
      </c>
      <c r="I35" s="84" t="b">
        <v>0</v>
      </c>
      <c r="J35" s="84" t="b">
        <v>0</v>
      </c>
      <c r="K35" s="84" t="b">
        <v>0</v>
      </c>
      <c r="L35" s="84" t="b">
        <v>0</v>
      </c>
    </row>
    <row r="36" spans="1:12" ht="15">
      <c r="A36" s="84" t="s">
        <v>2189</v>
      </c>
      <c r="B36" s="84" t="s">
        <v>2178</v>
      </c>
      <c r="C36" s="84">
        <v>9</v>
      </c>
      <c r="D36" s="122">
        <v>0.0069204913055321</v>
      </c>
      <c r="E36" s="122">
        <v>2.0387525889920166</v>
      </c>
      <c r="F36" s="84" t="s">
        <v>2268</v>
      </c>
      <c r="G36" s="84" t="b">
        <v>0</v>
      </c>
      <c r="H36" s="84" t="b">
        <v>0</v>
      </c>
      <c r="I36" s="84" t="b">
        <v>0</v>
      </c>
      <c r="J36" s="84" t="b">
        <v>0</v>
      </c>
      <c r="K36" s="84" t="b">
        <v>0</v>
      </c>
      <c r="L36" s="84" t="b">
        <v>0</v>
      </c>
    </row>
    <row r="37" spans="1:12" ht="15">
      <c r="A37" s="84" t="s">
        <v>2178</v>
      </c>
      <c r="B37" s="84" t="s">
        <v>2190</v>
      </c>
      <c r="C37" s="84">
        <v>9</v>
      </c>
      <c r="D37" s="122">
        <v>0.0069204913055321</v>
      </c>
      <c r="E37" s="122">
        <v>2.0387525889920166</v>
      </c>
      <c r="F37" s="84" t="s">
        <v>2268</v>
      </c>
      <c r="G37" s="84" t="b">
        <v>0</v>
      </c>
      <c r="H37" s="84" t="b">
        <v>0</v>
      </c>
      <c r="I37" s="84" t="b">
        <v>0</v>
      </c>
      <c r="J37" s="84" t="b">
        <v>0</v>
      </c>
      <c r="K37" s="84" t="b">
        <v>0</v>
      </c>
      <c r="L37" s="84" t="b">
        <v>0</v>
      </c>
    </row>
    <row r="38" spans="1:12" ht="15">
      <c r="A38" s="84" t="s">
        <v>2190</v>
      </c>
      <c r="B38" s="84" t="s">
        <v>2191</v>
      </c>
      <c r="C38" s="84">
        <v>9</v>
      </c>
      <c r="D38" s="122">
        <v>0.0069204913055321</v>
      </c>
      <c r="E38" s="122">
        <v>2.1636913256003165</v>
      </c>
      <c r="F38" s="84" t="s">
        <v>2268</v>
      </c>
      <c r="G38" s="84" t="b">
        <v>0</v>
      </c>
      <c r="H38" s="84" t="b">
        <v>0</v>
      </c>
      <c r="I38" s="84" t="b">
        <v>0</v>
      </c>
      <c r="J38" s="84" t="b">
        <v>0</v>
      </c>
      <c r="K38" s="84" t="b">
        <v>0</v>
      </c>
      <c r="L38" s="84" t="b">
        <v>0</v>
      </c>
    </row>
    <row r="39" spans="1:12" ht="15">
      <c r="A39" s="84" t="s">
        <v>333</v>
      </c>
      <c r="B39" s="84" t="s">
        <v>332</v>
      </c>
      <c r="C39" s="84">
        <v>8</v>
      </c>
      <c r="D39" s="122">
        <v>0.006438921548754146</v>
      </c>
      <c r="E39" s="122">
        <v>2.214843848047698</v>
      </c>
      <c r="F39" s="84" t="s">
        <v>2268</v>
      </c>
      <c r="G39" s="84" t="b">
        <v>0</v>
      </c>
      <c r="H39" s="84" t="b">
        <v>0</v>
      </c>
      <c r="I39" s="84" t="b">
        <v>0</v>
      </c>
      <c r="J39" s="84" t="b">
        <v>0</v>
      </c>
      <c r="K39" s="84" t="b">
        <v>0</v>
      </c>
      <c r="L39" s="84" t="b">
        <v>0</v>
      </c>
    </row>
    <row r="40" spans="1:12" ht="15">
      <c r="A40" s="84" t="s">
        <v>332</v>
      </c>
      <c r="B40" s="84" t="s">
        <v>331</v>
      </c>
      <c r="C40" s="84">
        <v>8</v>
      </c>
      <c r="D40" s="122">
        <v>0.006438921548754146</v>
      </c>
      <c r="E40" s="122">
        <v>2.214843848047698</v>
      </c>
      <c r="F40" s="84" t="s">
        <v>2268</v>
      </c>
      <c r="G40" s="84" t="b">
        <v>0</v>
      </c>
      <c r="H40" s="84" t="b">
        <v>0</v>
      </c>
      <c r="I40" s="84" t="b">
        <v>0</v>
      </c>
      <c r="J40" s="84" t="b">
        <v>0</v>
      </c>
      <c r="K40" s="84" t="b">
        <v>0</v>
      </c>
      <c r="L40" s="84" t="b">
        <v>0</v>
      </c>
    </row>
    <row r="41" spans="1:12" ht="15">
      <c r="A41" s="84" t="s">
        <v>252</v>
      </c>
      <c r="B41" s="84" t="s">
        <v>448</v>
      </c>
      <c r="C41" s="84">
        <v>8</v>
      </c>
      <c r="D41" s="122">
        <v>0.006438921548754146</v>
      </c>
      <c r="E41" s="122">
        <v>0.984394926669424</v>
      </c>
      <c r="F41" s="84" t="s">
        <v>2268</v>
      </c>
      <c r="G41" s="84" t="b">
        <v>0</v>
      </c>
      <c r="H41" s="84" t="b">
        <v>0</v>
      </c>
      <c r="I41" s="84" t="b">
        <v>0</v>
      </c>
      <c r="J41" s="84" t="b">
        <v>0</v>
      </c>
      <c r="K41" s="84" t="b">
        <v>0</v>
      </c>
      <c r="L41" s="84" t="b">
        <v>0</v>
      </c>
    </row>
    <row r="42" spans="1:12" ht="15">
      <c r="A42" s="84" t="s">
        <v>2191</v>
      </c>
      <c r="B42" s="84" t="s">
        <v>2193</v>
      </c>
      <c r="C42" s="84">
        <v>8</v>
      </c>
      <c r="D42" s="122">
        <v>0.006438921548754146</v>
      </c>
      <c r="E42" s="122">
        <v>2.214843848047698</v>
      </c>
      <c r="F42" s="84" t="s">
        <v>2268</v>
      </c>
      <c r="G42" s="84" t="b">
        <v>0</v>
      </c>
      <c r="H42" s="84" t="b">
        <v>0</v>
      </c>
      <c r="I42" s="84" t="b">
        <v>0</v>
      </c>
      <c r="J42" s="84" t="b">
        <v>0</v>
      </c>
      <c r="K42" s="84" t="b">
        <v>0</v>
      </c>
      <c r="L42" s="84" t="b">
        <v>0</v>
      </c>
    </row>
    <row r="43" spans="1:12" ht="15">
      <c r="A43" s="84" t="s">
        <v>1910</v>
      </c>
      <c r="B43" s="84" t="s">
        <v>1911</v>
      </c>
      <c r="C43" s="84">
        <v>7</v>
      </c>
      <c r="D43" s="122">
        <v>0.005919129128224349</v>
      </c>
      <c r="E43" s="122">
        <v>2.214843848047698</v>
      </c>
      <c r="F43" s="84" t="s">
        <v>2268</v>
      </c>
      <c r="G43" s="84" t="b">
        <v>0</v>
      </c>
      <c r="H43" s="84" t="b">
        <v>0</v>
      </c>
      <c r="I43" s="84" t="b">
        <v>0</v>
      </c>
      <c r="J43" s="84" t="b">
        <v>0</v>
      </c>
      <c r="K43" s="84" t="b">
        <v>0</v>
      </c>
      <c r="L43" s="84" t="b">
        <v>0</v>
      </c>
    </row>
    <row r="44" spans="1:12" ht="15">
      <c r="A44" s="84" t="s">
        <v>1911</v>
      </c>
      <c r="B44" s="84" t="s">
        <v>299</v>
      </c>
      <c r="C44" s="84">
        <v>7</v>
      </c>
      <c r="D44" s="122">
        <v>0.005919129128224349</v>
      </c>
      <c r="E44" s="122">
        <v>2.214843848047698</v>
      </c>
      <c r="F44" s="84" t="s">
        <v>2268</v>
      </c>
      <c r="G44" s="84" t="b">
        <v>0</v>
      </c>
      <c r="H44" s="84" t="b">
        <v>0</v>
      </c>
      <c r="I44" s="84" t="b">
        <v>0</v>
      </c>
      <c r="J44" s="84" t="b">
        <v>0</v>
      </c>
      <c r="K44" s="84" t="b">
        <v>0</v>
      </c>
      <c r="L44" s="84" t="b">
        <v>0</v>
      </c>
    </row>
    <row r="45" spans="1:12" ht="15">
      <c r="A45" s="84" t="s">
        <v>299</v>
      </c>
      <c r="B45" s="84" t="s">
        <v>1912</v>
      </c>
      <c r="C45" s="84">
        <v>7</v>
      </c>
      <c r="D45" s="122">
        <v>0.005919129128224349</v>
      </c>
      <c r="E45" s="122">
        <v>1.8169038393756602</v>
      </c>
      <c r="F45" s="84" t="s">
        <v>2268</v>
      </c>
      <c r="G45" s="84" t="b">
        <v>0</v>
      </c>
      <c r="H45" s="84" t="b">
        <v>0</v>
      </c>
      <c r="I45" s="84" t="b">
        <v>0</v>
      </c>
      <c r="J45" s="84" t="b">
        <v>0</v>
      </c>
      <c r="K45" s="84" t="b">
        <v>0</v>
      </c>
      <c r="L45" s="84" t="b">
        <v>0</v>
      </c>
    </row>
    <row r="46" spans="1:12" ht="15">
      <c r="A46" s="84" t="s">
        <v>1912</v>
      </c>
      <c r="B46" s="84" t="s">
        <v>1889</v>
      </c>
      <c r="C46" s="84">
        <v>7</v>
      </c>
      <c r="D46" s="122">
        <v>0.005919129128224349</v>
      </c>
      <c r="E46" s="122">
        <v>1.2094488161609918</v>
      </c>
      <c r="F46" s="84" t="s">
        <v>2268</v>
      </c>
      <c r="G46" s="84" t="b">
        <v>0</v>
      </c>
      <c r="H46" s="84" t="b">
        <v>0</v>
      </c>
      <c r="I46" s="84" t="b">
        <v>0</v>
      </c>
      <c r="J46" s="84" t="b">
        <v>0</v>
      </c>
      <c r="K46" s="84" t="b">
        <v>0</v>
      </c>
      <c r="L46" s="84" t="b">
        <v>0</v>
      </c>
    </row>
    <row r="47" spans="1:12" ht="15">
      <c r="A47" s="84" t="s">
        <v>1889</v>
      </c>
      <c r="B47" s="84" t="s">
        <v>1880</v>
      </c>
      <c r="C47" s="84">
        <v>7</v>
      </c>
      <c r="D47" s="122">
        <v>0.005919129128224349</v>
      </c>
      <c r="E47" s="122">
        <v>1.0245121498774064</v>
      </c>
      <c r="F47" s="84" t="s">
        <v>2268</v>
      </c>
      <c r="G47" s="84" t="b">
        <v>0</v>
      </c>
      <c r="H47" s="84" t="b">
        <v>0</v>
      </c>
      <c r="I47" s="84" t="b">
        <v>0</v>
      </c>
      <c r="J47" s="84" t="b">
        <v>0</v>
      </c>
      <c r="K47" s="84" t="b">
        <v>0</v>
      </c>
      <c r="L47" s="84" t="b">
        <v>0</v>
      </c>
    </row>
    <row r="48" spans="1:12" ht="15">
      <c r="A48" s="84" t="s">
        <v>1885</v>
      </c>
      <c r="B48" s="84" t="s">
        <v>1913</v>
      </c>
      <c r="C48" s="84">
        <v>7</v>
      </c>
      <c r="D48" s="122">
        <v>0.005919129128224349</v>
      </c>
      <c r="E48" s="122">
        <v>1.4302774960614006</v>
      </c>
      <c r="F48" s="84" t="s">
        <v>2268</v>
      </c>
      <c r="G48" s="84" t="b">
        <v>0</v>
      </c>
      <c r="H48" s="84" t="b">
        <v>0</v>
      </c>
      <c r="I48" s="84" t="b">
        <v>0</v>
      </c>
      <c r="J48" s="84" t="b">
        <v>0</v>
      </c>
      <c r="K48" s="84" t="b">
        <v>0</v>
      </c>
      <c r="L48" s="84" t="b">
        <v>0</v>
      </c>
    </row>
    <row r="49" spans="1:12" ht="15">
      <c r="A49" s="84" t="s">
        <v>1914</v>
      </c>
      <c r="B49" s="84" t="s">
        <v>2194</v>
      </c>
      <c r="C49" s="84">
        <v>7</v>
      </c>
      <c r="D49" s="122">
        <v>0.005919129128224349</v>
      </c>
      <c r="E49" s="122">
        <v>2.0765411498814164</v>
      </c>
      <c r="F49" s="84" t="s">
        <v>2268</v>
      </c>
      <c r="G49" s="84" t="b">
        <v>0</v>
      </c>
      <c r="H49" s="84" t="b">
        <v>0</v>
      </c>
      <c r="I49" s="84" t="b">
        <v>0</v>
      </c>
      <c r="J49" s="84" t="b">
        <v>0</v>
      </c>
      <c r="K49" s="84" t="b">
        <v>1</v>
      </c>
      <c r="L49" s="84" t="b">
        <v>0</v>
      </c>
    </row>
    <row r="50" spans="1:12" ht="15">
      <c r="A50" s="84" t="s">
        <v>2194</v>
      </c>
      <c r="B50" s="84" t="s">
        <v>2195</v>
      </c>
      <c r="C50" s="84">
        <v>7</v>
      </c>
      <c r="D50" s="122">
        <v>0.005919129128224349</v>
      </c>
      <c r="E50" s="122">
        <v>2.272835795025385</v>
      </c>
      <c r="F50" s="84" t="s">
        <v>2268</v>
      </c>
      <c r="G50" s="84" t="b">
        <v>0</v>
      </c>
      <c r="H50" s="84" t="b">
        <v>1</v>
      </c>
      <c r="I50" s="84" t="b">
        <v>0</v>
      </c>
      <c r="J50" s="84" t="b">
        <v>0</v>
      </c>
      <c r="K50" s="84" t="b">
        <v>1</v>
      </c>
      <c r="L50" s="84" t="b">
        <v>0</v>
      </c>
    </row>
    <row r="51" spans="1:12" ht="15">
      <c r="A51" s="84" t="s">
        <v>222</v>
      </c>
      <c r="B51" s="84" t="s">
        <v>446</v>
      </c>
      <c r="C51" s="84">
        <v>7</v>
      </c>
      <c r="D51" s="122">
        <v>0.005919129128224349</v>
      </c>
      <c r="E51" s="122">
        <v>1.1706401855556445</v>
      </c>
      <c r="F51" s="84" t="s">
        <v>2268</v>
      </c>
      <c r="G51" s="84" t="b">
        <v>0</v>
      </c>
      <c r="H51" s="84" t="b">
        <v>0</v>
      </c>
      <c r="I51" s="84" t="b">
        <v>0</v>
      </c>
      <c r="J51" s="84" t="b">
        <v>0</v>
      </c>
      <c r="K51" s="84" t="b">
        <v>0</v>
      </c>
      <c r="L51" s="84" t="b">
        <v>0</v>
      </c>
    </row>
    <row r="52" spans="1:12" ht="15">
      <c r="A52" s="84" t="s">
        <v>331</v>
      </c>
      <c r="B52" s="84" t="s">
        <v>222</v>
      </c>
      <c r="C52" s="84">
        <v>7</v>
      </c>
      <c r="D52" s="122">
        <v>0.005919129128224349</v>
      </c>
      <c r="E52" s="122">
        <v>1.2470285314190992</v>
      </c>
      <c r="F52" s="84" t="s">
        <v>2268</v>
      </c>
      <c r="G52" s="84" t="b">
        <v>0</v>
      </c>
      <c r="H52" s="84" t="b">
        <v>0</v>
      </c>
      <c r="I52" s="84" t="b">
        <v>0</v>
      </c>
      <c r="J52" s="84" t="b">
        <v>0</v>
      </c>
      <c r="K52" s="84" t="b">
        <v>0</v>
      </c>
      <c r="L52" s="84" t="b">
        <v>0</v>
      </c>
    </row>
    <row r="53" spans="1:12" ht="15">
      <c r="A53" s="84" t="s">
        <v>222</v>
      </c>
      <c r="B53" s="84" t="s">
        <v>330</v>
      </c>
      <c r="C53" s="84">
        <v>7</v>
      </c>
      <c r="D53" s="122">
        <v>0.005919129128224349</v>
      </c>
      <c r="E53" s="122">
        <v>1.2675501985637008</v>
      </c>
      <c r="F53" s="84" t="s">
        <v>2268</v>
      </c>
      <c r="G53" s="84" t="b">
        <v>0</v>
      </c>
      <c r="H53" s="84" t="b">
        <v>0</v>
      </c>
      <c r="I53" s="84" t="b">
        <v>0</v>
      </c>
      <c r="J53" s="84" t="b">
        <v>0</v>
      </c>
      <c r="K53" s="84" t="b">
        <v>0</v>
      </c>
      <c r="L53" s="84" t="b">
        <v>0</v>
      </c>
    </row>
    <row r="54" spans="1:12" ht="15">
      <c r="A54" s="84" t="s">
        <v>298</v>
      </c>
      <c r="B54" s="84" t="s">
        <v>1910</v>
      </c>
      <c r="C54" s="84">
        <v>6</v>
      </c>
      <c r="D54" s="122">
        <v>0.0053556184225556375</v>
      </c>
      <c r="E54" s="122">
        <v>2.339782584655998</v>
      </c>
      <c r="F54" s="84" t="s">
        <v>2268</v>
      </c>
      <c r="G54" s="84" t="b">
        <v>0</v>
      </c>
      <c r="H54" s="84" t="b">
        <v>0</v>
      </c>
      <c r="I54" s="84" t="b">
        <v>0</v>
      </c>
      <c r="J54" s="84" t="b">
        <v>0</v>
      </c>
      <c r="K54" s="84" t="b">
        <v>0</v>
      </c>
      <c r="L54" s="84" t="b">
        <v>0</v>
      </c>
    </row>
    <row r="55" spans="1:12" ht="15">
      <c r="A55" s="84" t="s">
        <v>2195</v>
      </c>
      <c r="B55" s="84" t="s">
        <v>2197</v>
      </c>
      <c r="C55" s="84">
        <v>6</v>
      </c>
      <c r="D55" s="122">
        <v>0.0053556184225556375</v>
      </c>
      <c r="E55" s="122">
        <v>2.272835795025385</v>
      </c>
      <c r="F55" s="84" t="s">
        <v>2268</v>
      </c>
      <c r="G55" s="84" t="b">
        <v>0</v>
      </c>
      <c r="H55" s="84" t="b">
        <v>1</v>
      </c>
      <c r="I55" s="84" t="b">
        <v>0</v>
      </c>
      <c r="J55" s="84" t="b">
        <v>1</v>
      </c>
      <c r="K55" s="84" t="b">
        <v>0</v>
      </c>
      <c r="L55" s="84" t="b">
        <v>0</v>
      </c>
    </row>
    <row r="56" spans="1:12" ht="15">
      <c r="A56" s="84" t="s">
        <v>1912</v>
      </c>
      <c r="B56" s="84" t="s">
        <v>2198</v>
      </c>
      <c r="C56" s="84">
        <v>6</v>
      </c>
      <c r="D56" s="122">
        <v>0.0053556184225556375</v>
      </c>
      <c r="E56" s="122">
        <v>1.7957145403057222</v>
      </c>
      <c r="F56" s="84" t="s">
        <v>2268</v>
      </c>
      <c r="G56" s="84" t="b">
        <v>0</v>
      </c>
      <c r="H56" s="84" t="b">
        <v>0</v>
      </c>
      <c r="I56" s="84" t="b">
        <v>0</v>
      </c>
      <c r="J56" s="84" t="b">
        <v>0</v>
      </c>
      <c r="K56" s="84" t="b">
        <v>0</v>
      </c>
      <c r="L56" s="84" t="b">
        <v>0</v>
      </c>
    </row>
    <row r="57" spans="1:12" ht="15">
      <c r="A57" s="84" t="s">
        <v>2198</v>
      </c>
      <c r="B57" s="84" t="s">
        <v>2199</v>
      </c>
      <c r="C57" s="84">
        <v>6</v>
      </c>
      <c r="D57" s="122">
        <v>0.0053556184225556375</v>
      </c>
      <c r="E57" s="122">
        <v>2.339782584655998</v>
      </c>
      <c r="F57" s="84" t="s">
        <v>2268</v>
      </c>
      <c r="G57" s="84" t="b">
        <v>0</v>
      </c>
      <c r="H57" s="84" t="b">
        <v>0</v>
      </c>
      <c r="I57" s="84" t="b">
        <v>0</v>
      </c>
      <c r="J57" s="84" t="b">
        <v>0</v>
      </c>
      <c r="K57" s="84" t="b">
        <v>0</v>
      </c>
      <c r="L57" s="84" t="b">
        <v>0</v>
      </c>
    </row>
    <row r="58" spans="1:12" ht="15">
      <c r="A58" s="84" t="s">
        <v>2199</v>
      </c>
      <c r="B58" s="84" t="s">
        <v>2200</v>
      </c>
      <c r="C58" s="84">
        <v>6</v>
      </c>
      <c r="D58" s="122">
        <v>0.0053556184225556375</v>
      </c>
      <c r="E58" s="122">
        <v>2.339782584655998</v>
      </c>
      <c r="F58" s="84" t="s">
        <v>2268</v>
      </c>
      <c r="G58" s="84" t="b">
        <v>0</v>
      </c>
      <c r="H58" s="84" t="b">
        <v>0</v>
      </c>
      <c r="I58" s="84" t="b">
        <v>0</v>
      </c>
      <c r="J58" s="84" t="b">
        <v>0</v>
      </c>
      <c r="K58" s="84" t="b">
        <v>0</v>
      </c>
      <c r="L58" s="84" t="b">
        <v>0</v>
      </c>
    </row>
    <row r="59" spans="1:12" ht="15">
      <c r="A59" s="84" t="s">
        <v>2200</v>
      </c>
      <c r="B59" s="84" t="s">
        <v>222</v>
      </c>
      <c r="C59" s="84">
        <v>6</v>
      </c>
      <c r="D59" s="122">
        <v>0.0053556184225556375</v>
      </c>
      <c r="E59" s="122">
        <v>1.3050204783967858</v>
      </c>
      <c r="F59" s="84" t="s">
        <v>2268</v>
      </c>
      <c r="G59" s="84" t="b">
        <v>0</v>
      </c>
      <c r="H59" s="84" t="b">
        <v>0</v>
      </c>
      <c r="I59" s="84" t="b">
        <v>0</v>
      </c>
      <c r="J59" s="84" t="b">
        <v>0</v>
      </c>
      <c r="K59" s="84" t="b">
        <v>0</v>
      </c>
      <c r="L59" s="84" t="b">
        <v>0</v>
      </c>
    </row>
    <row r="60" spans="1:12" ht="15">
      <c r="A60" s="84" t="s">
        <v>273</v>
      </c>
      <c r="B60" s="84" t="s">
        <v>1912</v>
      </c>
      <c r="C60" s="84">
        <v>5</v>
      </c>
      <c r="D60" s="122">
        <v>0.004741039390218268</v>
      </c>
      <c r="E60" s="122">
        <v>1.8169038393756602</v>
      </c>
      <c r="F60" s="84" t="s">
        <v>2268</v>
      </c>
      <c r="G60" s="84" t="b">
        <v>0</v>
      </c>
      <c r="H60" s="84" t="b">
        <v>0</v>
      </c>
      <c r="I60" s="84" t="b">
        <v>0</v>
      </c>
      <c r="J60" s="84" t="b">
        <v>0</v>
      </c>
      <c r="K60" s="84" t="b">
        <v>0</v>
      </c>
      <c r="L60" s="84" t="b">
        <v>0</v>
      </c>
    </row>
    <row r="61" spans="1:12" ht="15">
      <c r="A61" s="84" t="s">
        <v>330</v>
      </c>
      <c r="B61" s="84" t="s">
        <v>329</v>
      </c>
      <c r="C61" s="84">
        <v>5</v>
      </c>
      <c r="D61" s="122">
        <v>0.004741039390218268</v>
      </c>
      <c r="E61" s="122">
        <v>2.06871581236946</v>
      </c>
      <c r="F61" s="84" t="s">
        <v>2268</v>
      </c>
      <c r="G61" s="84" t="b">
        <v>0</v>
      </c>
      <c r="H61" s="84" t="b">
        <v>0</v>
      </c>
      <c r="I61" s="84" t="b">
        <v>0</v>
      </c>
      <c r="J61" s="84" t="b">
        <v>0</v>
      </c>
      <c r="K61" s="84" t="b">
        <v>0</v>
      </c>
      <c r="L61" s="84" t="b">
        <v>0</v>
      </c>
    </row>
    <row r="62" spans="1:12" ht="15">
      <c r="A62" s="84" t="s">
        <v>222</v>
      </c>
      <c r="B62" s="84" t="s">
        <v>306</v>
      </c>
      <c r="C62" s="84">
        <v>5</v>
      </c>
      <c r="D62" s="122">
        <v>0.004741039390218268</v>
      </c>
      <c r="E62" s="122">
        <v>1.3255421455413876</v>
      </c>
      <c r="F62" s="84" t="s">
        <v>2268</v>
      </c>
      <c r="G62" s="84" t="b">
        <v>0</v>
      </c>
      <c r="H62" s="84" t="b">
        <v>0</v>
      </c>
      <c r="I62" s="84" t="b">
        <v>0</v>
      </c>
      <c r="J62" s="84" t="b">
        <v>0</v>
      </c>
      <c r="K62" s="84" t="b">
        <v>0</v>
      </c>
      <c r="L62" s="84" t="b">
        <v>0</v>
      </c>
    </row>
    <row r="63" spans="1:12" ht="15">
      <c r="A63" s="84" t="s">
        <v>329</v>
      </c>
      <c r="B63" s="84" t="s">
        <v>334</v>
      </c>
      <c r="C63" s="84">
        <v>4</v>
      </c>
      <c r="D63" s="122">
        <v>0.004065050649837695</v>
      </c>
      <c r="E63" s="122">
        <v>2.175925782017328</v>
      </c>
      <c r="F63" s="84" t="s">
        <v>2268</v>
      </c>
      <c r="G63" s="84" t="b">
        <v>0</v>
      </c>
      <c r="H63" s="84" t="b">
        <v>0</v>
      </c>
      <c r="I63" s="84" t="b">
        <v>0</v>
      </c>
      <c r="J63" s="84" t="b">
        <v>0</v>
      </c>
      <c r="K63" s="84" t="b">
        <v>0</v>
      </c>
      <c r="L63" s="84" t="b">
        <v>0</v>
      </c>
    </row>
    <row r="64" spans="1:12" ht="15">
      <c r="A64" s="84" t="s">
        <v>2180</v>
      </c>
      <c r="B64" s="84" t="s">
        <v>2203</v>
      </c>
      <c r="C64" s="84">
        <v>4</v>
      </c>
      <c r="D64" s="122">
        <v>0.004065050649837695</v>
      </c>
      <c r="E64" s="122">
        <v>2.1636913256003165</v>
      </c>
      <c r="F64" s="84" t="s">
        <v>2268</v>
      </c>
      <c r="G64" s="84" t="b">
        <v>0</v>
      </c>
      <c r="H64" s="84" t="b">
        <v>0</v>
      </c>
      <c r="I64" s="84" t="b">
        <v>0</v>
      </c>
      <c r="J64" s="84" t="b">
        <v>0</v>
      </c>
      <c r="K64" s="84" t="b">
        <v>0</v>
      </c>
      <c r="L64" s="84" t="b">
        <v>0</v>
      </c>
    </row>
    <row r="65" spans="1:12" ht="15">
      <c r="A65" s="84" t="s">
        <v>2203</v>
      </c>
      <c r="B65" s="84" t="s">
        <v>1912</v>
      </c>
      <c r="C65" s="84">
        <v>4</v>
      </c>
      <c r="D65" s="122">
        <v>0.004065050649837695</v>
      </c>
      <c r="E65" s="122">
        <v>1.8169038393756602</v>
      </c>
      <c r="F65" s="84" t="s">
        <v>2268</v>
      </c>
      <c r="G65" s="84" t="b">
        <v>0</v>
      </c>
      <c r="H65" s="84" t="b">
        <v>0</v>
      </c>
      <c r="I65" s="84" t="b">
        <v>0</v>
      </c>
      <c r="J65" s="84" t="b">
        <v>0</v>
      </c>
      <c r="K65" s="84" t="b">
        <v>0</v>
      </c>
      <c r="L65" s="84" t="b">
        <v>0</v>
      </c>
    </row>
    <row r="66" spans="1:12" ht="15">
      <c r="A66" s="84" t="s">
        <v>1901</v>
      </c>
      <c r="B66" s="84" t="s">
        <v>307</v>
      </c>
      <c r="C66" s="84">
        <v>4</v>
      </c>
      <c r="D66" s="122">
        <v>0.004065050649837695</v>
      </c>
      <c r="E66" s="122">
        <v>2.339782584655998</v>
      </c>
      <c r="F66" s="84" t="s">
        <v>2268</v>
      </c>
      <c r="G66" s="84" t="b">
        <v>0</v>
      </c>
      <c r="H66" s="84" t="b">
        <v>0</v>
      </c>
      <c r="I66" s="84" t="b">
        <v>0</v>
      </c>
      <c r="J66" s="84" t="b">
        <v>0</v>
      </c>
      <c r="K66" s="84" t="b">
        <v>0</v>
      </c>
      <c r="L66" s="84" t="b">
        <v>0</v>
      </c>
    </row>
    <row r="67" spans="1:12" ht="15">
      <c r="A67" s="84" t="s">
        <v>307</v>
      </c>
      <c r="B67" s="84" t="s">
        <v>1902</v>
      </c>
      <c r="C67" s="84">
        <v>4</v>
      </c>
      <c r="D67" s="122">
        <v>0.004065050649837695</v>
      </c>
      <c r="E67" s="122">
        <v>2.339782584655998</v>
      </c>
      <c r="F67" s="84" t="s">
        <v>2268</v>
      </c>
      <c r="G67" s="84" t="b">
        <v>0</v>
      </c>
      <c r="H67" s="84" t="b">
        <v>0</v>
      </c>
      <c r="I67" s="84" t="b">
        <v>0</v>
      </c>
      <c r="J67" s="84" t="b">
        <v>0</v>
      </c>
      <c r="K67" s="84" t="b">
        <v>0</v>
      </c>
      <c r="L67" s="84" t="b">
        <v>0</v>
      </c>
    </row>
    <row r="68" spans="1:12" ht="15">
      <c r="A68" s="84" t="s">
        <v>1902</v>
      </c>
      <c r="B68" s="84" t="s">
        <v>222</v>
      </c>
      <c r="C68" s="84">
        <v>4</v>
      </c>
      <c r="D68" s="122">
        <v>0.004065050649837695</v>
      </c>
      <c r="E68" s="122">
        <v>1.3050204783967858</v>
      </c>
      <c r="F68" s="84" t="s">
        <v>2268</v>
      </c>
      <c r="G68" s="84" t="b">
        <v>0</v>
      </c>
      <c r="H68" s="84" t="b">
        <v>0</v>
      </c>
      <c r="I68" s="84" t="b">
        <v>0</v>
      </c>
      <c r="J68" s="84" t="b">
        <v>0</v>
      </c>
      <c r="K68" s="84" t="b">
        <v>0</v>
      </c>
      <c r="L68" s="84" t="b">
        <v>0</v>
      </c>
    </row>
    <row r="69" spans="1:12" ht="15">
      <c r="A69" s="84" t="s">
        <v>306</v>
      </c>
      <c r="B69" s="84" t="s">
        <v>1903</v>
      </c>
      <c r="C69" s="84">
        <v>4</v>
      </c>
      <c r="D69" s="122">
        <v>0.004065050649837695</v>
      </c>
      <c r="E69" s="122">
        <v>2.4189638307036225</v>
      </c>
      <c r="F69" s="84" t="s">
        <v>2268</v>
      </c>
      <c r="G69" s="84" t="b">
        <v>0</v>
      </c>
      <c r="H69" s="84" t="b">
        <v>0</v>
      </c>
      <c r="I69" s="84" t="b">
        <v>0</v>
      </c>
      <c r="J69" s="84" t="b">
        <v>0</v>
      </c>
      <c r="K69" s="84" t="b">
        <v>0</v>
      </c>
      <c r="L69" s="84" t="b">
        <v>0</v>
      </c>
    </row>
    <row r="70" spans="1:12" ht="15">
      <c r="A70" s="84" t="s">
        <v>1903</v>
      </c>
      <c r="B70" s="84" t="s">
        <v>1904</v>
      </c>
      <c r="C70" s="84">
        <v>4</v>
      </c>
      <c r="D70" s="122">
        <v>0.004065050649837695</v>
      </c>
      <c r="E70" s="122">
        <v>2.515873843711679</v>
      </c>
      <c r="F70" s="84" t="s">
        <v>2268</v>
      </c>
      <c r="G70" s="84" t="b">
        <v>0</v>
      </c>
      <c r="H70" s="84" t="b">
        <v>0</v>
      </c>
      <c r="I70" s="84" t="b">
        <v>0</v>
      </c>
      <c r="J70" s="84" t="b">
        <v>0</v>
      </c>
      <c r="K70" s="84" t="b">
        <v>0</v>
      </c>
      <c r="L70" s="84" t="b">
        <v>0</v>
      </c>
    </row>
    <row r="71" spans="1:12" ht="15">
      <c r="A71" s="84" t="s">
        <v>1904</v>
      </c>
      <c r="B71" s="84" t="s">
        <v>1905</v>
      </c>
      <c r="C71" s="84">
        <v>4</v>
      </c>
      <c r="D71" s="122">
        <v>0.004065050649837695</v>
      </c>
      <c r="E71" s="122">
        <v>2.515873843711679</v>
      </c>
      <c r="F71" s="84" t="s">
        <v>2268</v>
      </c>
      <c r="G71" s="84" t="b">
        <v>0</v>
      </c>
      <c r="H71" s="84" t="b">
        <v>0</v>
      </c>
      <c r="I71" s="84" t="b">
        <v>0</v>
      </c>
      <c r="J71" s="84" t="b">
        <v>0</v>
      </c>
      <c r="K71" s="84" t="b">
        <v>0</v>
      </c>
      <c r="L71" s="84" t="b">
        <v>0</v>
      </c>
    </row>
    <row r="72" spans="1:12" ht="15">
      <c r="A72" s="84" t="s">
        <v>1905</v>
      </c>
      <c r="B72" s="84" t="s">
        <v>2205</v>
      </c>
      <c r="C72" s="84">
        <v>4</v>
      </c>
      <c r="D72" s="122">
        <v>0.004065050649837695</v>
      </c>
      <c r="E72" s="122">
        <v>2.515873843711679</v>
      </c>
      <c r="F72" s="84" t="s">
        <v>2268</v>
      </c>
      <c r="G72" s="84" t="b">
        <v>0</v>
      </c>
      <c r="H72" s="84" t="b">
        <v>0</v>
      </c>
      <c r="I72" s="84" t="b">
        <v>0</v>
      </c>
      <c r="J72" s="84" t="b">
        <v>0</v>
      </c>
      <c r="K72" s="84" t="b">
        <v>0</v>
      </c>
      <c r="L72" s="84" t="b">
        <v>0</v>
      </c>
    </row>
    <row r="73" spans="1:12" ht="15">
      <c r="A73" s="84" t="s">
        <v>2205</v>
      </c>
      <c r="B73" s="84" t="s">
        <v>1913</v>
      </c>
      <c r="C73" s="84">
        <v>4</v>
      </c>
      <c r="D73" s="122">
        <v>0.004065050649837695</v>
      </c>
      <c r="E73" s="122">
        <v>2.0765411498814164</v>
      </c>
      <c r="F73" s="84" t="s">
        <v>2268</v>
      </c>
      <c r="G73" s="84" t="b">
        <v>0</v>
      </c>
      <c r="H73" s="84" t="b">
        <v>0</v>
      </c>
      <c r="I73" s="84" t="b">
        <v>0</v>
      </c>
      <c r="J73" s="84" t="b">
        <v>0</v>
      </c>
      <c r="K73" s="84" t="b">
        <v>0</v>
      </c>
      <c r="L73" s="84" t="b">
        <v>0</v>
      </c>
    </row>
    <row r="74" spans="1:12" ht="15">
      <c r="A74" s="84" t="s">
        <v>2207</v>
      </c>
      <c r="B74" s="84" t="s">
        <v>2208</v>
      </c>
      <c r="C74" s="84">
        <v>3</v>
      </c>
      <c r="D74" s="122">
        <v>0.0033120016178732844</v>
      </c>
      <c r="E74" s="122">
        <v>2.640812580319979</v>
      </c>
      <c r="F74" s="84" t="s">
        <v>2268</v>
      </c>
      <c r="G74" s="84" t="b">
        <v>0</v>
      </c>
      <c r="H74" s="84" t="b">
        <v>0</v>
      </c>
      <c r="I74" s="84" t="b">
        <v>0</v>
      </c>
      <c r="J74" s="84" t="b">
        <v>0</v>
      </c>
      <c r="K74" s="84" t="b">
        <v>0</v>
      </c>
      <c r="L74" s="84" t="b">
        <v>0</v>
      </c>
    </row>
    <row r="75" spans="1:12" ht="15">
      <c r="A75" s="84" t="s">
        <v>334</v>
      </c>
      <c r="B75" s="84" t="s">
        <v>449</v>
      </c>
      <c r="C75" s="84">
        <v>3</v>
      </c>
      <c r="D75" s="122">
        <v>0.0033120016178732844</v>
      </c>
      <c r="E75" s="122">
        <v>2.4189638307036225</v>
      </c>
      <c r="F75" s="84" t="s">
        <v>2268</v>
      </c>
      <c r="G75" s="84" t="b">
        <v>0</v>
      </c>
      <c r="H75" s="84" t="b">
        <v>0</v>
      </c>
      <c r="I75" s="84" t="b">
        <v>0</v>
      </c>
      <c r="J75" s="84" t="b">
        <v>0</v>
      </c>
      <c r="K75" s="84" t="b">
        <v>0</v>
      </c>
      <c r="L75" s="84" t="b">
        <v>0</v>
      </c>
    </row>
    <row r="76" spans="1:12" ht="15">
      <c r="A76" s="84" t="s">
        <v>449</v>
      </c>
      <c r="B76" s="84" t="s">
        <v>1898</v>
      </c>
      <c r="C76" s="84">
        <v>3</v>
      </c>
      <c r="D76" s="122">
        <v>0.0033120016178732844</v>
      </c>
      <c r="E76" s="122">
        <v>2.339782584655998</v>
      </c>
      <c r="F76" s="84" t="s">
        <v>2268</v>
      </c>
      <c r="G76" s="84" t="b">
        <v>0</v>
      </c>
      <c r="H76" s="84" t="b">
        <v>0</v>
      </c>
      <c r="I76" s="84" t="b">
        <v>0</v>
      </c>
      <c r="J76" s="84" t="b">
        <v>0</v>
      </c>
      <c r="K76" s="84" t="b">
        <v>0</v>
      </c>
      <c r="L76" s="84" t="b">
        <v>0</v>
      </c>
    </row>
    <row r="77" spans="1:12" ht="15">
      <c r="A77" s="84" t="s">
        <v>1898</v>
      </c>
      <c r="B77" s="84" t="s">
        <v>1899</v>
      </c>
      <c r="C77" s="84">
        <v>3</v>
      </c>
      <c r="D77" s="122">
        <v>0.0033120016178732844</v>
      </c>
      <c r="E77" s="122">
        <v>2.1179338350396413</v>
      </c>
      <c r="F77" s="84" t="s">
        <v>2268</v>
      </c>
      <c r="G77" s="84" t="b">
        <v>0</v>
      </c>
      <c r="H77" s="84" t="b">
        <v>0</v>
      </c>
      <c r="I77" s="84" t="b">
        <v>0</v>
      </c>
      <c r="J77" s="84" t="b">
        <v>0</v>
      </c>
      <c r="K77" s="84" t="b">
        <v>0</v>
      </c>
      <c r="L77" s="84" t="b">
        <v>0</v>
      </c>
    </row>
    <row r="78" spans="1:12" ht="15">
      <c r="A78" s="84" t="s">
        <v>1899</v>
      </c>
      <c r="B78" s="84" t="s">
        <v>2211</v>
      </c>
      <c r="C78" s="84">
        <v>3</v>
      </c>
      <c r="D78" s="122">
        <v>0.0033120016178732844</v>
      </c>
      <c r="E78" s="122">
        <v>2.4189638307036225</v>
      </c>
      <c r="F78" s="84" t="s">
        <v>2268</v>
      </c>
      <c r="G78" s="84" t="b">
        <v>0</v>
      </c>
      <c r="H78" s="84" t="b">
        <v>0</v>
      </c>
      <c r="I78" s="84" t="b">
        <v>0</v>
      </c>
      <c r="J78" s="84" t="b">
        <v>0</v>
      </c>
      <c r="K78" s="84" t="b">
        <v>0</v>
      </c>
      <c r="L78" s="84" t="b">
        <v>0</v>
      </c>
    </row>
    <row r="79" spans="1:12" ht="15">
      <c r="A79" s="84" t="s">
        <v>267</v>
      </c>
      <c r="B79" s="84" t="s">
        <v>333</v>
      </c>
      <c r="C79" s="84">
        <v>3</v>
      </c>
      <c r="D79" s="122">
        <v>0.0033120016178732844</v>
      </c>
      <c r="E79" s="122">
        <v>2.640812580319979</v>
      </c>
      <c r="F79" s="84" t="s">
        <v>2268</v>
      </c>
      <c r="G79" s="84" t="b">
        <v>0</v>
      </c>
      <c r="H79" s="84" t="b">
        <v>0</v>
      </c>
      <c r="I79" s="84" t="b">
        <v>0</v>
      </c>
      <c r="J79" s="84" t="b">
        <v>0</v>
      </c>
      <c r="K79" s="84" t="b">
        <v>0</v>
      </c>
      <c r="L79" s="84" t="b">
        <v>0</v>
      </c>
    </row>
    <row r="80" spans="1:12" ht="15">
      <c r="A80" s="84" t="s">
        <v>2215</v>
      </c>
      <c r="B80" s="84" t="s">
        <v>2180</v>
      </c>
      <c r="C80" s="84">
        <v>3</v>
      </c>
      <c r="D80" s="122">
        <v>0.0033120016178732844</v>
      </c>
      <c r="E80" s="122">
        <v>2.214843848047698</v>
      </c>
      <c r="F80" s="84" t="s">
        <v>2268</v>
      </c>
      <c r="G80" s="84" t="b">
        <v>0</v>
      </c>
      <c r="H80" s="84" t="b">
        <v>0</v>
      </c>
      <c r="I80" s="84" t="b">
        <v>0</v>
      </c>
      <c r="J80" s="84" t="b">
        <v>0</v>
      </c>
      <c r="K80" s="84" t="b">
        <v>0</v>
      </c>
      <c r="L80" s="84" t="b">
        <v>0</v>
      </c>
    </row>
    <row r="81" spans="1:12" ht="15">
      <c r="A81" s="84" t="s">
        <v>1912</v>
      </c>
      <c r="B81" s="84" t="s">
        <v>2216</v>
      </c>
      <c r="C81" s="84">
        <v>3</v>
      </c>
      <c r="D81" s="122">
        <v>0.0033120016178732844</v>
      </c>
      <c r="E81" s="122">
        <v>1.7957145403057222</v>
      </c>
      <c r="F81" s="84" t="s">
        <v>2268</v>
      </c>
      <c r="G81" s="84" t="b">
        <v>0</v>
      </c>
      <c r="H81" s="84" t="b">
        <v>0</v>
      </c>
      <c r="I81" s="84" t="b">
        <v>0</v>
      </c>
      <c r="J81" s="84" t="b">
        <v>0</v>
      </c>
      <c r="K81" s="84" t="b">
        <v>0</v>
      </c>
      <c r="L81" s="84" t="b">
        <v>0</v>
      </c>
    </row>
    <row r="82" spans="1:12" ht="15">
      <c r="A82" s="84" t="s">
        <v>2216</v>
      </c>
      <c r="B82" s="84" t="s">
        <v>222</v>
      </c>
      <c r="C82" s="84">
        <v>3</v>
      </c>
      <c r="D82" s="122">
        <v>0.0033120016178732844</v>
      </c>
      <c r="E82" s="122">
        <v>1.3050204783967858</v>
      </c>
      <c r="F82" s="84" t="s">
        <v>2268</v>
      </c>
      <c r="G82" s="84" t="b">
        <v>0</v>
      </c>
      <c r="H82" s="84" t="b">
        <v>0</v>
      </c>
      <c r="I82" s="84" t="b">
        <v>0</v>
      </c>
      <c r="J82" s="84" t="b">
        <v>0</v>
      </c>
      <c r="K82" s="84" t="b">
        <v>0</v>
      </c>
      <c r="L82" s="84" t="b">
        <v>0</v>
      </c>
    </row>
    <row r="83" spans="1:12" ht="15">
      <c r="A83" s="84" t="s">
        <v>222</v>
      </c>
      <c r="B83" s="84" t="s">
        <v>2204</v>
      </c>
      <c r="C83" s="84">
        <v>3</v>
      </c>
      <c r="D83" s="122">
        <v>0.0033120016178732844</v>
      </c>
      <c r="E83" s="122">
        <v>1.2006034089330875</v>
      </c>
      <c r="F83" s="84" t="s">
        <v>2268</v>
      </c>
      <c r="G83" s="84" t="b">
        <v>0</v>
      </c>
      <c r="H83" s="84" t="b">
        <v>0</v>
      </c>
      <c r="I83" s="84" t="b">
        <v>0</v>
      </c>
      <c r="J83" s="84" t="b">
        <v>0</v>
      </c>
      <c r="K83" s="84" t="b">
        <v>1</v>
      </c>
      <c r="L83" s="84" t="b">
        <v>0</v>
      </c>
    </row>
    <row r="84" spans="1:12" ht="15">
      <c r="A84" s="84" t="s">
        <v>2204</v>
      </c>
      <c r="B84" s="84" t="s">
        <v>2217</v>
      </c>
      <c r="C84" s="84">
        <v>3</v>
      </c>
      <c r="D84" s="122">
        <v>0.0033120016178732844</v>
      </c>
      <c r="E84" s="122">
        <v>2.515873843711679</v>
      </c>
      <c r="F84" s="84" t="s">
        <v>2268</v>
      </c>
      <c r="G84" s="84" t="b">
        <v>0</v>
      </c>
      <c r="H84" s="84" t="b">
        <v>1</v>
      </c>
      <c r="I84" s="84" t="b">
        <v>0</v>
      </c>
      <c r="J84" s="84" t="b">
        <v>0</v>
      </c>
      <c r="K84" s="84" t="b">
        <v>0</v>
      </c>
      <c r="L84" s="84" t="b">
        <v>0</v>
      </c>
    </row>
    <row r="85" spans="1:12" ht="15">
      <c r="A85" s="84" t="s">
        <v>2217</v>
      </c>
      <c r="B85" s="84" t="s">
        <v>445</v>
      </c>
      <c r="C85" s="84">
        <v>3</v>
      </c>
      <c r="D85" s="122">
        <v>0.0033120016178732844</v>
      </c>
      <c r="E85" s="122">
        <v>2.4189638307036225</v>
      </c>
      <c r="F85" s="84" t="s">
        <v>2268</v>
      </c>
      <c r="G85" s="84" t="b">
        <v>0</v>
      </c>
      <c r="H85" s="84" t="b">
        <v>0</v>
      </c>
      <c r="I85" s="84" t="b">
        <v>0</v>
      </c>
      <c r="J85" s="84" t="b">
        <v>0</v>
      </c>
      <c r="K85" s="84" t="b">
        <v>0</v>
      </c>
      <c r="L85" s="84" t="b">
        <v>0</v>
      </c>
    </row>
    <row r="86" spans="1:12" ht="15">
      <c r="A86" s="84" t="s">
        <v>217</v>
      </c>
      <c r="B86" s="84" t="s">
        <v>1901</v>
      </c>
      <c r="C86" s="84">
        <v>3</v>
      </c>
      <c r="D86" s="122">
        <v>0.0033120016178732844</v>
      </c>
      <c r="E86" s="122">
        <v>2.515873843711679</v>
      </c>
      <c r="F86" s="84" t="s">
        <v>2268</v>
      </c>
      <c r="G86" s="84" t="b">
        <v>0</v>
      </c>
      <c r="H86" s="84" t="b">
        <v>0</v>
      </c>
      <c r="I86" s="84" t="b">
        <v>0</v>
      </c>
      <c r="J86" s="84" t="b">
        <v>0</v>
      </c>
      <c r="K86" s="84" t="b">
        <v>0</v>
      </c>
      <c r="L86" s="84" t="b">
        <v>0</v>
      </c>
    </row>
    <row r="87" spans="1:12" ht="15">
      <c r="A87" s="84" t="s">
        <v>1914</v>
      </c>
      <c r="B87" s="84" t="s">
        <v>1887</v>
      </c>
      <c r="C87" s="84">
        <v>3</v>
      </c>
      <c r="D87" s="122">
        <v>0.0033120016178732844</v>
      </c>
      <c r="E87" s="122">
        <v>1.1065043732588595</v>
      </c>
      <c r="F87" s="84" t="s">
        <v>2268</v>
      </c>
      <c r="G87" s="84" t="b">
        <v>0</v>
      </c>
      <c r="H87" s="84" t="b">
        <v>0</v>
      </c>
      <c r="I87" s="84" t="b">
        <v>0</v>
      </c>
      <c r="J87" s="84" t="b">
        <v>0</v>
      </c>
      <c r="K87" s="84" t="b">
        <v>0</v>
      </c>
      <c r="L87" s="84" t="b">
        <v>0</v>
      </c>
    </row>
    <row r="88" spans="1:12" ht="15">
      <c r="A88" s="84" t="s">
        <v>2208</v>
      </c>
      <c r="B88" s="84" t="s">
        <v>222</v>
      </c>
      <c r="C88" s="84">
        <v>2</v>
      </c>
      <c r="D88" s="122">
        <v>0.002455320262649158</v>
      </c>
      <c r="E88" s="122">
        <v>1.3050204783967858</v>
      </c>
      <c r="F88" s="84" t="s">
        <v>2268</v>
      </c>
      <c r="G88" s="84" t="b">
        <v>0</v>
      </c>
      <c r="H88" s="84" t="b">
        <v>0</v>
      </c>
      <c r="I88" s="84" t="b">
        <v>0</v>
      </c>
      <c r="J88" s="84" t="b">
        <v>0</v>
      </c>
      <c r="K88" s="84" t="b">
        <v>0</v>
      </c>
      <c r="L88" s="84" t="b">
        <v>0</v>
      </c>
    </row>
    <row r="89" spans="1:12" ht="15">
      <c r="A89" s="84" t="s">
        <v>2192</v>
      </c>
      <c r="B89" s="84" t="s">
        <v>222</v>
      </c>
      <c r="C89" s="84">
        <v>2</v>
      </c>
      <c r="D89" s="122">
        <v>0.002455320262649158</v>
      </c>
      <c r="E89" s="122">
        <v>0.7609524340465103</v>
      </c>
      <c r="F89" s="84" t="s">
        <v>2268</v>
      </c>
      <c r="G89" s="84" t="b">
        <v>0</v>
      </c>
      <c r="H89" s="84" t="b">
        <v>0</v>
      </c>
      <c r="I89" s="84" t="b">
        <v>0</v>
      </c>
      <c r="J89" s="84" t="b">
        <v>0</v>
      </c>
      <c r="K89" s="84" t="b">
        <v>0</v>
      </c>
      <c r="L89" s="84" t="b">
        <v>0</v>
      </c>
    </row>
    <row r="90" spans="1:12" ht="15">
      <c r="A90" s="84" t="s">
        <v>222</v>
      </c>
      <c r="B90" s="84" t="s">
        <v>2202</v>
      </c>
      <c r="C90" s="84">
        <v>2</v>
      </c>
      <c r="D90" s="122">
        <v>0.002455320262649158</v>
      </c>
      <c r="E90" s="122">
        <v>0.92760213686935</v>
      </c>
      <c r="F90" s="84" t="s">
        <v>2268</v>
      </c>
      <c r="G90" s="84" t="b">
        <v>0</v>
      </c>
      <c r="H90" s="84" t="b">
        <v>0</v>
      </c>
      <c r="I90" s="84" t="b">
        <v>0</v>
      </c>
      <c r="J90" s="84" t="b">
        <v>0</v>
      </c>
      <c r="K90" s="84" t="b">
        <v>0</v>
      </c>
      <c r="L90" s="84" t="b">
        <v>0</v>
      </c>
    </row>
    <row r="91" spans="1:12" ht="15">
      <c r="A91" s="84" t="s">
        <v>2202</v>
      </c>
      <c r="B91" s="84" t="s">
        <v>2219</v>
      </c>
      <c r="C91" s="84">
        <v>2</v>
      </c>
      <c r="D91" s="122">
        <v>0.002455320262649158</v>
      </c>
      <c r="E91" s="122">
        <v>2.4189638307036225</v>
      </c>
      <c r="F91" s="84" t="s">
        <v>2268</v>
      </c>
      <c r="G91" s="84" t="b">
        <v>0</v>
      </c>
      <c r="H91" s="84" t="b">
        <v>0</v>
      </c>
      <c r="I91" s="84" t="b">
        <v>0</v>
      </c>
      <c r="J91" s="84" t="b">
        <v>0</v>
      </c>
      <c r="K91" s="84" t="b">
        <v>0</v>
      </c>
      <c r="L91" s="84" t="b">
        <v>0</v>
      </c>
    </row>
    <row r="92" spans="1:12" ht="15">
      <c r="A92" s="84" t="s">
        <v>2219</v>
      </c>
      <c r="B92" s="84" t="s">
        <v>2201</v>
      </c>
      <c r="C92" s="84">
        <v>2</v>
      </c>
      <c r="D92" s="122">
        <v>0.002455320262649158</v>
      </c>
      <c r="E92" s="122">
        <v>2.515873843711679</v>
      </c>
      <c r="F92" s="84" t="s">
        <v>2268</v>
      </c>
      <c r="G92" s="84" t="b">
        <v>0</v>
      </c>
      <c r="H92" s="84" t="b">
        <v>0</v>
      </c>
      <c r="I92" s="84" t="b">
        <v>0</v>
      </c>
      <c r="J92" s="84" t="b">
        <v>0</v>
      </c>
      <c r="K92" s="84" t="b">
        <v>0</v>
      </c>
      <c r="L92" s="84" t="b">
        <v>0</v>
      </c>
    </row>
    <row r="93" spans="1:12" ht="15">
      <c r="A93" s="84" t="s">
        <v>2201</v>
      </c>
      <c r="B93" s="84" t="s">
        <v>2220</v>
      </c>
      <c r="C93" s="84">
        <v>2</v>
      </c>
      <c r="D93" s="122">
        <v>0.002455320262649158</v>
      </c>
      <c r="E93" s="122">
        <v>2.4189638307036225</v>
      </c>
      <c r="F93" s="84" t="s">
        <v>2268</v>
      </c>
      <c r="G93" s="84" t="b">
        <v>0</v>
      </c>
      <c r="H93" s="84" t="b">
        <v>0</v>
      </c>
      <c r="I93" s="84" t="b">
        <v>0</v>
      </c>
      <c r="J93" s="84" t="b">
        <v>0</v>
      </c>
      <c r="K93" s="84" t="b">
        <v>0</v>
      </c>
      <c r="L93" s="84" t="b">
        <v>0</v>
      </c>
    </row>
    <row r="94" spans="1:12" ht="15">
      <c r="A94" s="84" t="s">
        <v>2220</v>
      </c>
      <c r="B94" s="84" t="s">
        <v>344</v>
      </c>
      <c r="C94" s="84">
        <v>2</v>
      </c>
      <c r="D94" s="122">
        <v>0.002455320262649158</v>
      </c>
      <c r="E94" s="122">
        <v>2.8169038393756605</v>
      </c>
      <c r="F94" s="84" t="s">
        <v>2268</v>
      </c>
      <c r="G94" s="84" t="b">
        <v>0</v>
      </c>
      <c r="H94" s="84" t="b">
        <v>0</v>
      </c>
      <c r="I94" s="84" t="b">
        <v>0</v>
      </c>
      <c r="J94" s="84" t="b">
        <v>0</v>
      </c>
      <c r="K94" s="84" t="b">
        <v>0</v>
      </c>
      <c r="L94" s="84" t="b">
        <v>0</v>
      </c>
    </row>
    <row r="95" spans="1:12" ht="15">
      <c r="A95" s="84" t="s">
        <v>344</v>
      </c>
      <c r="B95" s="84" t="s">
        <v>2221</v>
      </c>
      <c r="C95" s="84">
        <v>2</v>
      </c>
      <c r="D95" s="122">
        <v>0.002455320262649158</v>
      </c>
      <c r="E95" s="122">
        <v>2.8169038393756605</v>
      </c>
      <c r="F95" s="84" t="s">
        <v>2268</v>
      </c>
      <c r="G95" s="84" t="b">
        <v>0</v>
      </c>
      <c r="H95" s="84" t="b">
        <v>0</v>
      </c>
      <c r="I95" s="84" t="b">
        <v>0</v>
      </c>
      <c r="J95" s="84" t="b">
        <v>0</v>
      </c>
      <c r="K95" s="84" t="b">
        <v>0</v>
      </c>
      <c r="L95" s="84" t="b">
        <v>0</v>
      </c>
    </row>
    <row r="96" spans="1:12" ht="15">
      <c r="A96" s="84" t="s">
        <v>2221</v>
      </c>
      <c r="B96" s="84" t="s">
        <v>343</v>
      </c>
      <c r="C96" s="84">
        <v>2</v>
      </c>
      <c r="D96" s="122">
        <v>0.002455320262649158</v>
      </c>
      <c r="E96" s="122">
        <v>2.8169038393756605</v>
      </c>
      <c r="F96" s="84" t="s">
        <v>2268</v>
      </c>
      <c r="G96" s="84" t="b">
        <v>0</v>
      </c>
      <c r="H96" s="84" t="b">
        <v>0</v>
      </c>
      <c r="I96" s="84" t="b">
        <v>0</v>
      </c>
      <c r="J96" s="84" t="b">
        <v>0</v>
      </c>
      <c r="K96" s="84" t="b">
        <v>0</v>
      </c>
      <c r="L96" s="84" t="b">
        <v>0</v>
      </c>
    </row>
    <row r="97" spans="1:12" ht="15">
      <c r="A97" s="84" t="s">
        <v>343</v>
      </c>
      <c r="B97" s="84" t="s">
        <v>454</v>
      </c>
      <c r="C97" s="84">
        <v>2</v>
      </c>
      <c r="D97" s="122">
        <v>0.002455320262649158</v>
      </c>
      <c r="E97" s="122">
        <v>2.8169038393756605</v>
      </c>
      <c r="F97" s="84" t="s">
        <v>2268</v>
      </c>
      <c r="G97" s="84" t="b">
        <v>0</v>
      </c>
      <c r="H97" s="84" t="b">
        <v>0</v>
      </c>
      <c r="I97" s="84" t="b">
        <v>0</v>
      </c>
      <c r="J97" s="84" t="b">
        <v>0</v>
      </c>
      <c r="K97" s="84" t="b">
        <v>0</v>
      </c>
      <c r="L97" s="84" t="b">
        <v>0</v>
      </c>
    </row>
    <row r="98" spans="1:12" ht="15">
      <c r="A98" s="84" t="s">
        <v>2225</v>
      </c>
      <c r="B98" s="84" t="s">
        <v>222</v>
      </c>
      <c r="C98" s="84">
        <v>2</v>
      </c>
      <c r="D98" s="122">
        <v>0.002455320262649158</v>
      </c>
      <c r="E98" s="122">
        <v>1.3050204783967858</v>
      </c>
      <c r="F98" s="84" t="s">
        <v>2268</v>
      </c>
      <c r="G98" s="84" t="b">
        <v>1</v>
      </c>
      <c r="H98" s="84" t="b">
        <v>0</v>
      </c>
      <c r="I98" s="84" t="b">
        <v>0</v>
      </c>
      <c r="J98" s="84" t="b">
        <v>0</v>
      </c>
      <c r="K98" s="84" t="b">
        <v>0</v>
      </c>
      <c r="L98" s="84" t="b">
        <v>0</v>
      </c>
    </row>
    <row r="99" spans="1:12" ht="15">
      <c r="A99" s="84" t="s">
        <v>222</v>
      </c>
      <c r="B99" s="84" t="s">
        <v>1912</v>
      </c>
      <c r="C99" s="84">
        <v>2</v>
      </c>
      <c r="D99" s="122">
        <v>0.002455320262649158</v>
      </c>
      <c r="E99" s="122">
        <v>0.3255421455413876</v>
      </c>
      <c r="F99" s="84" t="s">
        <v>2268</v>
      </c>
      <c r="G99" s="84" t="b">
        <v>0</v>
      </c>
      <c r="H99" s="84" t="b">
        <v>0</v>
      </c>
      <c r="I99" s="84" t="b">
        <v>0</v>
      </c>
      <c r="J99" s="84" t="b">
        <v>0</v>
      </c>
      <c r="K99" s="84" t="b">
        <v>0</v>
      </c>
      <c r="L99" s="84" t="b">
        <v>0</v>
      </c>
    </row>
    <row r="100" spans="1:12" ht="15">
      <c r="A100" s="84" t="s">
        <v>1912</v>
      </c>
      <c r="B100" s="84" t="s">
        <v>2213</v>
      </c>
      <c r="C100" s="84">
        <v>2</v>
      </c>
      <c r="D100" s="122">
        <v>0.002455320262649158</v>
      </c>
      <c r="E100" s="122">
        <v>1.619623281250041</v>
      </c>
      <c r="F100" s="84" t="s">
        <v>2268</v>
      </c>
      <c r="G100" s="84" t="b">
        <v>0</v>
      </c>
      <c r="H100" s="84" t="b">
        <v>0</v>
      </c>
      <c r="I100" s="84" t="b">
        <v>0</v>
      </c>
      <c r="J100" s="84" t="b">
        <v>0</v>
      </c>
      <c r="K100" s="84" t="b">
        <v>0</v>
      </c>
      <c r="L100" s="84" t="b">
        <v>0</v>
      </c>
    </row>
    <row r="101" spans="1:12" ht="15">
      <c r="A101" s="84" t="s">
        <v>2213</v>
      </c>
      <c r="B101" s="84" t="s">
        <v>2226</v>
      </c>
      <c r="C101" s="84">
        <v>2</v>
      </c>
      <c r="D101" s="122">
        <v>0.002455320262649158</v>
      </c>
      <c r="E101" s="122">
        <v>2.8169038393756605</v>
      </c>
      <c r="F101" s="84" t="s">
        <v>2268</v>
      </c>
      <c r="G101" s="84" t="b">
        <v>0</v>
      </c>
      <c r="H101" s="84" t="b">
        <v>0</v>
      </c>
      <c r="I101" s="84" t="b">
        <v>0</v>
      </c>
      <c r="J101" s="84" t="b">
        <v>0</v>
      </c>
      <c r="K101" s="84" t="b">
        <v>0</v>
      </c>
      <c r="L101" s="84" t="b">
        <v>0</v>
      </c>
    </row>
    <row r="102" spans="1:12" ht="15">
      <c r="A102" s="84" t="s">
        <v>2226</v>
      </c>
      <c r="B102" s="84" t="s">
        <v>2179</v>
      </c>
      <c r="C102" s="84">
        <v>2</v>
      </c>
      <c r="D102" s="122">
        <v>0.002455320262649158</v>
      </c>
      <c r="E102" s="122">
        <v>2.0765411498814164</v>
      </c>
      <c r="F102" s="84" t="s">
        <v>2268</v>
      </c>
      <c r="G102" s="84" t="b">
        <v>0</v>
      </c>
      <c r="H102" s="84" t="b">
        <v>0</v>
      </c>
      <c r="I102" s="84" t="b">
        <v>0</v>
      </c>
      <c r="J102" s="84" t="b">
        <v>0</v>
      </c>
      <c r="K102" s="84" t="b">
        <v>1</v>
      </c>
      <c r="L102" s="84" t="b">
        <v>0</v>
      </c>
    </row>
    <row r="103" spans="1:12" ht="15">
      <c r="A103" s="84" t="s">
        <v>2179</v>
      </c>
      <c r="B103" s="84" t="s">
        <v>2227</v>
      </c>
      <c r="C103" s="84">
        <v>2</v>
      </c>
      <c r="D103" s="122">
        <v>0.002455320262649158</v>
      </c>
      <c r="E103" s="122">
        <v>2.0765411498814164</v>
      </c>
      <c r="F103" s="84" t="s">
        <v>2268</v>
      </c>
      <c r="G103" s="84" t="b">
        <v>0</v>
      </c>
      <c r="H103" s="84" t="b">
        <v>1</v>
      </c>
      <c r="I103" s="84" t="b">
        <v>0</v>
      </c>
      <c r="J103" s="84" t="b">
        <v>0</v>
      </c>
      <c r="K103" s="84" t="b">
        <v>0</v>
      </c>
      <c r="L103" s="84" t="b">
        <v>0</v>
      </c>
    </row>
    <row r="104" spans="1:12" ht="15">
      <c r="A104" s="84" t="s">
        <v>2227</v>
      </c>
      <c r="B104" s="84" t="s">
        <v>2178</v>
      </c>
      <c r="C104" s="84">
        <v>2</v>
      </c>
      <c r="D104" s="122">
        <v>0.002455320262649158</v>
      </c>
      <c r="E104" s="122">
        <v>2.0387525889920166</v>
      </c>
      <c r="F104" s="84" t="s">
        <v>2268</v>
      </c>
      <c r="G104" s="84" t="b">
        <v>0</v>
      </c>
      <c r="H104" s="84" t="b">
        <v>0</v>
      </c>
      <c r="I104" s="84" t="b">
        <v>0</v>
      </c>
      <c r="J104" s="84" t="b">
        <v>0</v>
      </c>
      <c r="K104" s="84" t="b">
        <v>0</v>
      </c>
      <c r="L104" s="84" t="b">
        <v>0</v>
      </c>
    </row>
    <row r="105" spans="1:12" ht="15">
      <c r="A105" s="84" t="s">
        <v>2178</v>
      </c>
      <c r="B105" s="84" t="s">
        <v>2228</v>
      </c>
      <c r="C105" s="84">
        <v>2</v>
      </c>
      <c r="D105" s="122">
        <v>0.002455320262649158</v>
      </c>
      <c r="E105" s="122">
        <v>2.0387525889920166</v>
      </c>
      <c r="F105" s="84" t="s">
        <v>2268</v>
      </c>
      <c r="G105" s="84" t="b">
        <v>0</v>
      </c>
      <c r="H105" s="84" t="b">
        <v>0</v>
      </c>
      <c r="I105" s="84" t="b">
        <v>0</v>
      </c>
      <c r="J105" s="84" t="b">
        <v>0</v>
      </c>
      <c r="K105" s="84" t="b">
        <v>0</v>
      </c>
      <c r="L105" s="84" t="b">
        <v>0</v>
      </c>
    </row>
    <row r="106" spans="1:12" ht="15">
      <c r="A106" s="84" t="s">
        <v>2228</v>
      </c>
      <c r="B106" s="84" t="s">
        <v>2229</v>
      </c>
      <c r="C106" s="84">
        <v>2</v>
      </c>
      <c r="D106" s="122">
        <v>0.002455320262649158</v>
      </c>
      <c r="E106" s="122">
        <v>2.8169038393756605</v>
      </c>
      <c r="F106" s="84" t="s">
        <v>2268</v>
      </c>
      <c r="G106" s="84" t="b">
        <v>0</v>
      </c>
      <c r="H106" s="84" t="b">
        <v>0</v>
      </c>
      <c r="I106" s="84" t="b">
        <v>0</v>
      </c>
      <c r="J106" s="84" t="b">
        <v>0</v>
      </c>
      <c r="K106" s="84" t="b">
        <v>1</v>
      </c>
      <c r="L106" s="84" t="b">
        <v>0</v>
      </c>
    </row>
    <row r="107" spans="1:12" ht="15">
      <c r="A107" s="84" t="s">
        <v>2211</v>
      </c>
      <c r="B107" s="84" t="s">
        <v>2230</v>
      </c>
      <c r="C107" s="84">
        <v>2</v>
      </c>
      <c r="D107" s="122">
        <v>0.002455320262649158</v>
      </c>
      <c r="E107" s="122">
        <v>2.640812580319979</v>
      </c>
      <c r="F107" s="84" t="s">
        <v>2268</v>
      </c>
      <c r="G107" s="84" t="b">
        <v>0</v>
      </c>
      <c r="H107" s="84" t="b">
        <v>0</v>
      </c>
      <c r="I107" s="84" t="b">
        <v>0</v>
      </c>
      <c r="J107" s="84" t="b">
        <v>0</v>
      </c>
      <c r="K107" s="84" t="b">
        <v>0</v>
      </c>
      <c r="L107" s="84" t="b">
        <v>0</v>
      </c>
    </row>
    <row r="108" spans="1:12" ht="15">
      <c r="A108" s="84" t="s">
        <v>2232</v>
      </c>
      <c r="B108" s="84" t="s">
        <v>2233</v>
      </c>
      <c r="C108" s="84">
        <v>2</v>
      </c>
      <c r="D108" s="122">
        <v>0.002455320262649158</v>
      </c>
      <c r="E108" s="122">
        <v>2.8169038393756605</v>
      </c>
      <c r="F108" s="84" t="s">
        <v>2268</v>
      </c>
      <c r="G108" s="84" t="b">
        <v>0</v>
      </c>
      <c r="H108" s="84" t="b">
        <v>0</v>
      </c>
      <c r="I108" s="84" t="b">
        <v>0</v>
      </c>
      <c r="J108" s="84" t="b">
        <v>0</v>
      </c>
      <c r="K108" s="84" t="b">
        <v>0</v>
      </c>
      <c r="L108" s="84" t="b">
        <v>0</v>
      </c>
    </row>
    <row r="109" spans="1:12" ht="15">
      <c r="A109" s="84" t="s">
        <v>2233</v>
      </c>
      <c r="B109" s="84" t="s">
        <v>2234</v>
      </c>
      <c r="C109" s="84">
        <v>2</v>
      </c>
      <c r="D109" s="122">
        <v>0.002455320262649158</v>
      </c>
      <c r="E109" s="122">
        <v>2.8169038393756605</v>
      </c>
      <c r="F109" s="84" t="s">
        <v>2268</v>
      </c>
      <c r="G109" s="84" t="b">
        <v>0</v>
      </c>
      <c r="H109" s="84" t="b">
        <v>0</v>
      </c>
      <c r="I109" s="84" t="b">
        <v>0</v>
      </c>
      <c r="J109" s="84" t="b">
        <v>0</v>
      </c>
      <c r="K109" s="84" t="b">
        <v>0</v>
      </c>
      <c r="L109" s="84" t="b">
        <v>0</v>
      </c>
    </row>
    <row r="110" spans="1:12" ht="15">
      <c r="A110" s="84" t="s">
        <v>2234</v>
      </c>
      <c r="B110" s="84" t="s">
        <v>2235</v>
      </c>
      <c r="C110" s="84">
        <v>2</v>
      </c>
      <c r="D110" s="122">
        <v>0.002455320262649158</v>
      </c>
      <c r="E110" s="122">
        <v>2.8169038393756605</v>
      </c>
      <c r="F110" s="84" t="s">
        <v>2268</v>
      </c>
      <c r="G110" s="84" t="b">
        <v>0</v>
      </c>
      <c r="H110" s="84" t="b">
        <v>0</v>
      </c>
      <c r="I110" s="84" t="b">
        <v>0</v>
      </c>
      <c r="J110" s="84" t="b">
        <v>0</v>
      </c>
      <c r="K110" s="84" t="b">
        <v>0</v>
      </c>
      <c r="L110" s="84" t="b">
        <v>0</v>
      </c>
    </row>
    <row r="111" spans="1:12" ht="15">
      <c r="A111" s="84" t="s">
        <v>2235</v>
      </c>
      <c r="B111" s="84" t="s">
        <v>2236</v>
      </c>
      <c r="C111" s="84">
        <v>2</v>
      </c>
      <c r="D111" s="122">
        <v>0.002455320262649158</v>
      </c>
      <c r="E111" s="122">
        <v>2.8169038393756605</v>
      </c>
      <c r="F111" s="84" t="s">
        <v>2268</v>
      </c>
      <c r="G111" s="84" t="b">
        <v>0</v>
      </c>
      <c r="H111" s="84" t="b">
        <v>0</v>
      </c>
      <c r="I111" s="84" t="b">
        <v>0</v>
      </c>
      <c r="J111" s="84" t="b">
        <v>0</v>
      </c>
      <c r="K111" s="84" t="b">
        <v>0</v>
      </c>
      <c r="L111" s="84" t="b">
        <v>0</v>
      </c>
    </row>
    <row r="112" spans="1:12" ht="15">
      <c r="A112" s="84" t="s">
        <v>2236</v>
      </c>
      <c r="B112" s="84" t="s">
        <v>2237</v>
      </c>
      <c r="C112" s="84">
        <v>2</v>
      </c>
      <c r="D112" s="122">
        <v>0.002455320262649158</v>
      </c>
      <c r="E112" s="122">
        <v>2.8169038393756605</v>
      </c>
      <c r="F112" s="84" t="s">
        <v>2268</v>
      </c>
      <c r="G112" s="84" t="b">
        <v>0</v>
      </c>
      <c r="H112" s="84" t="b">
        <v>0</v>
      </c>
      <c r="I112" s="84" t="b">
        <v>0</v>
      </c>
      <c r="J112" s="84" t="b">
        <v>0</v>
      </c>
      <c r="K112" s="84" t="b">
        <v>0</v>
      </c>
      <c r="L112" s="84" t="b">
        <v>0</v>
      </c>
    </row>
    <row r="113" spans="1:12" ht="15">
      <c r="A113" s="84" t="s">
        <v>2237</v>
      </c>
      <c r="B113" s="84" t="s">
        <v>1887</v>
      </c>
      <c r="C113" s="84">
        <v>2</v>
      </c>
      <c r="D113" s="122">
        <v>0.002455320262649158</v>
      </c>
      <c r="E113" s="122">
        <v>1.6707758036974223</v>
      </c>
      <c r="F113" s="84" t="s">
        <v>2268</v>
      </c>
      <c r="G113" s="84" t="b">
        <v>0</v>
      </c>
      <c r="H113" s="84" t="b">
        <v>0</v>
      </c>
      <c r="I113" s="84" t="b">
        <v>0</v>
      </c>
      <c r="J113" s="84" t="b">
        <v>0</v>
      </c>
      <c r="K113" s="84" t="b">
        <v>0</v>
      </c>
      <c r="L113" s="84" t="b">
        <v>0</v>
      </c>
    </row>
    <row r="114" spans="1:12" ht="15">
      <c r="A114" s="84" t="s">
        <v>1887</v>
      </c>
      <c r="B114" s="84" t="s">
        <v>2238</v>
      </c>
      <c r="C114" s="84">
        <v>2</v>
      </c>
      <c r="D114" s="122">
        <v>0.002455320262649158</v>
      </c>
      <c r="E114" s="122">
        <v>1.7199938263676038</v>
      </c>
      <c r="F114" s="84" t="s">
        <v>2268</v>
      </c>
      <c r="G114" s="84" t="b">
        <v>0</v>
      </c>
      <c r="H114" s="84" t="b">
        <v>0</v>
      </c>
      <c r="I114" s="84" t="b">
        <v>0</v>
      </c>
      <c r="J114" s="84" t="b">
        <v>0</v>
      </c>
      <c r="K114" s="84" t="b">
        <v>0</v>
      </c>
      <c r="L114" s="84" t="b">
        <v>0</v>
      </c>
    </row>
    <row r="115" spans="1:12" ht="15">
      <c r="A115" s="84" t="s">
        <v>330</v>
      </c>
      <c r="B115" s="84" t="s">
        <v>448</v>
      </c>
      <c r="C115" s="84">
        <v>2</v>
      </c>
      <c r="D115" s="122">
        <v>0.002455320262649158</v>
      </c>
      <c r="E115" s="122">
        <v>0.984394926669424</v>
      </c>
      <c r="F115" s="84" t="s">
        <v>2268</v>
      </c>
      <c r="G115" s="84" t="b">
        <v>0</v>
      </c>
      <c r="H115" s="84" t="b">
        <v>0</v>
      </c>
      <c r="I115" s="84" t="b">
        <v>0</v>
      </c>
      <c r="J115" s="84" t="b">
        <v>0</v>
      </c>
      <c r="K115" s="84" t="b">
        <v>0</v>
      </c>
      <c r="L115" s="84" t="b">
        <v>0</v>
      </c>
    </row>
    <row r="116" spans="1:12" ht="15">
      <c r="A116" s="84" t="s">
        <v>448</v>
      </c>
      <c r="B116" s="84" t="s">
        <v>329</v>
      </c>
      <c r="C116" s="84">
        <v>2</v>
      </c>
      <c r="D116" s="122">
        <v>0.002455320262649158</v>
      </c>
      <c r="E116" s="122">
        <v>1.0297977463390902</v>
      </c>
      <c r="F116" s="84" t="s">
        <v>2268</v>
      </c>
      <c r="G116" s="84" t="b">
        <v>0</v>
      </c>
      <c r="H116" s="84" t="b">
        <v>0</v>
      </c>
      <c r="I116" s="84" t="b">
        <v>0</v>
      </c>
      <c r="J116" s="84" t="b">
        <v>0</v>
      </c>
      <c r="K116" s="84" t="b">
        <v>0</v>
      </c>
      <c r="L116" s="84" t="b">
        <v>0</v>
      </c>
    </row>
    <row r="117" spans="1:12" ht="15">
      <c r="A117" s="84" t="s">
        <v>329</v>
      </c>
      <c r="B117" s="84" t="s">
        <v>2239</v>
      </c>
      <c r="C117" s="84">
        <v>2</v>
      </c>
      <c r="D117" s="122">
        <v>0.002455320262649158</v>
      </c>
      <c r="E117" s="122">
        <v>2.272835795025385</v>
      </c>
      <c r="F117" s="84" t="s">
        <v>2268</v>
      </c>
      <c r="G117" s="84" t="b">
        <v>0</v>
      </c>
      <c r="H117" s="84" t="b">
        <v>0</v>
      </c>
      <c r="I117" s="84" t="b">
        <v>0</v>
      </c>
      <c r="J117" s="84" t="b">
        <v>0</v>
      </c>
      <c r="K117" s="84" t="b">
        <v>0</v>
      </c>
      <c r="L117" s="84" t="b">
        <v>0</v>
      </c>
    </row>
    <row r="118" spans="1:12" ht="15">
      <c r="A118" s="84" t="s">
        <v>2239</v>
      </c>
      <c r="B118" s="84" t="s">
        <v>2240</v>
      </c>
      <c r="C118" s="84">
        <v>2</v>
      </c>
      <c r="D118" s="122">
        <v>0.002455320262649158</v>
      </c>
      <c r="E118" s="122">
        <v>2.8169038393756605</v>
      </c>
      <c r="F118" s="84" t="s">
        <v>2268</v>
      </c>
      <c r="G118" s="84" t="b">
        <v>0</v>
      </c>
      <c r="H118" s="84" t="b">
        <v>0</v>
      </c>
      <c r="I118" s="84" t="b">
        <v>0</v>
      </c>
      <c r="J118" s="84" t="b">
        <v>0</v>
      </c>
      <c r="K118" s="84" t="b">
        <v>0</v>
      </c>
      <c r="L118" s="84" t="b">
        <v>0</v>
      </c>
    </row>
    <row r="119" spans="1:12" ht="15">
      <c r="A119" s="84" t="s">
        <v>2240</v>
      </c>
      <c r="B119" s="84" t="s">
        <v>2214</v>
      </c>
      <c r="C119" s="84">
        <v>2</v>
      </c>
      <c r="D119" s="122">
        <v>0.002455320262649158</v>
      </c>
      <c r="E119" s="122">
        <v>2.640812580319979</v>
      </c>
      <c r="F119" s="84" t="s">
        <v>2268</v>
      </c>
      <c r="G119" s="84" t="b">
        <v>0</v>
      </c>
      <c r="H119" s="84" t="b">
        <v>0</v>
      </c>
      <c r="I119" s="84" t="b">
        <v>0</v>
      </c>
      <c r="J119" s="84" t="b">
        <v>0</v>
      </c>
      <c r="K119" s="84" t="b">
        <v>0</v>
      </c>
      <c r="L119" s="84" t="b">
        <v>0</v>
      </c>
    </row>
    <row r="120" spans="1:12" ht="15">
      <c r="A120" s="84" t="s">
        <v>2214</v>
      </c>
      <c r="B120" s="84" t="s">
        <v>2180</v>
      </c>
      <c r="C120" s="84">
        <v>2</v>
      </c>
      <c r="D120" s="122">
        <v>0.002455320262649158</v>
      </c>
      <c r="E120" s="122">
        <v>2.0387525889920166</v>
      </c>
      <c r="F120" s="84" t="s">
        <v>2268</v>
      </c>
      <c r="G120" s="84" t="b">
        <v>0</v>
      </c>
      <c r="H120" s="84" t="b">
        <v>0</v>
      </c>
      <c r="I120" s="84" t="b">
        <v>0</v>
      </c>
      <c r="J120" s="84" t="b">
        <v>0</v>
      </c>
      <c r="K120" s="84" t="b">
        <v>0</v>
      </c>
      <c r="L120" s="84" t="b">
        <v>0</v>
      </c>
    </row>
    <row r="121" spans="1:12" ht="15">
      <c r="A121" s="84" t="s">
        <v>2180</v>
      </c>
      <c r="B121" s="84" t="s">
        <v>2241</v>
      </c>
      <c r="C121" s="84">
        <v>2</v>
      </c>
      <c r="D121" s="122">
        <v>0.002455320262649158</v>
      </c>
      <c r="E121" s="122">
        <v>2.1636913256003165</v>
      </c>
      <c r="F121" s="84" t="s">
        <v>2268</v>
      </c>
      <c r="G121" s="84" t="b">
        <v>0</v>
      </c>
      <c r="H121" s="84" t="b">
        <v>0</v>
      </c>
      <c r="I121" s="84" t="b">
        <v>0</v>
      </c>
      <c r="J121" s="84" t="b">
        <v>0</v>
      </c>
      <c r="K121" s="84" t="b">
        <v>0</v>
      </c>
      <c r="L121" s="84" t="b">
        <v>0</v>
      </c>
    </row>
    <row r="122" spans="1:12" ht="15">
      <c r="A122" s="84" t="s">
        <v>2242</v>
      </c>
      <c r="B122" s="84" t="s">
        <v>327</v>
      </c>
      <c r="C122" s="84">
        <v>2</v>
      </c>
      <c r="D122" s="122">
        <v>0.002455320262649158</v>
      </c>
      <c r="E122" s="122">
        <v>2.640812580319979</v>
      </c>
      <c r="F122" s="84" t="s">
        <v>2268</v>
      </c>
      <c r="G122" s="84" t="b">
        <v>1</v>
      </c>
      <c r="H122" s="84" t="b">
        <v>0</v>
      </c>
      <c r="I122" s="84" t="b">
        <v>0</v>
      </c>
      <c r="J122" s="84" t="b">
        <v>0</v>
      </c>
      <c r="K122" s="84" t="b">
        <v>0</v>
      </c>
      <c r="L122" s="84" t="b">
        <v>0</v>
      </c>
    </row>
    <row r="123" spans="1:12" ht="15">
      <c r="A123" s="84" t="s">
        <v>327</v>
      </c>
      <c r="B123" s="84" t="s">
        <v>2243</v>
      </c>
      <c r="C123" s="84">
        <v>2</v>
      </c>
      <c r="D123" s="122">
        <v>0.002455320262649158</v>
      </c>
      <c r="E123" s="122">
        <v>2.8169038393756605</v>
      </c>
      <c r="F123" s="84" t="s">
        <v>2268</v>
      </c>
      <c r="G123" s="84" t="b">
        <v>0</v>
      </c>
      <c r="H123" s="84" t="b">
        <v>0</v>
      </c>
      <c r="I123" s="84" t="b">
        <v>0</v>
      </c>
      <c r="J123" s="84" t="b">
        <v>0</v>
      </c>
      <c r="K123" s="84" t="b">
        <v>0</v>
      </c>
      <c r="L123" s="84" t="b">
        <v>0</v>
      </c>
    </row>
    <row r="124" spans="1:12" ht="15">
      <c r="A124" s="84" t="s">
        <v>2243</v>
      </c>
      <c r="B124" s="84" t="s">
        <v>2244</v>
      </c>
      <c r="C124" s="84">
        <v>2</v>
      </c>
      <c r="D124" s="122">
        <v>0.002455320262649158</v>
      </c>
      <c r="E124" s="122">
        <v>2.8169038393756605</v>
      </c>
      <c r="F124" s="84" t="s">
        <v>2268</v>
      </c>
      <c r="G124" s="84" t="b">
        <v>0</v>
      </c>
      <c r="H124" s="84" t="b">
        <v>0</v>
      </c>
      <c r="I124" s="84" t="b">
        <v>0</v>
      </c>
      <c r="J124" s="84" t="b">
        <v>0</v>
      </c>
      <c r="K124" s="84" t="b">
        <v>0</v>
      </c>
      <c r="L124" s="84" t="b">
        <v>0</v>
      </c>
    </row>
    <row r="125" spans="1:12" ht="15">
      <c r="A125" s="84" t="s">
        <v>2244</v>
      </c>
      <c r="B125" s="84" t="s">
        <v>2212</v>
      </c>
      <c r="C125" s="84">
        <v>2</v>
      </c>
      <c r="D125" s="122">
        <v>0.002455320262649158</v>
      </c>
      <c r="E125" s="122">
        <v>2.640812580319979</v>
      </c>
      <c r="F125" s="84" t="s">
        <v>2268</v>
      </c>
      <c r="G125" s="84" t="b">
        <v>0</v>
      </c>
      <c r="H125" s="84" t="b">
        <v>0</v>
      </c>
      <c r="I125" s="84" t="b">
        <v>0</v>
      </c>
      <c r="J125" s="84" t="b">
        <v>0</v>
      </c>
      <c r="K125" s="84" t="b">
        <v>0</v>
      </c>
      <c r="L125" s="84" t="b">
        <v>0</v>
      </c>
    </row>
    <row r="126" spans="1:12" ht="15">
      <c r="A126" s="84" t="s">
        <v>2212</v>
      </c>
      <c r="B126" s="84" t="s">
        <v>448</v>
      </c>
      <c r="C126" s="84">
        <v>2</v>
      </c>
      <c r="D126" s="122">
        <v>0.002455320262649158</v>
      </c>
      <c r="E126" s="122">
        <v>1.5864549179973864</v>
      </c>
      <c r="F126" s="84" t="s">
        <v>2268</v>
      </c>
      <c r="G126" s="84" t="b">
        <v>0</v>
      </c>
      <c r="H126" s="84" t="b">
        <v>0</v>
      </c>
      <c r="I126" s="84" t="b">
        <v>0</v>
      </c>
      <c r="J126" s="84" t="b">
        <v>0</v>
      </c>
      <c r="K126" s="84" t="b">
        <v>0</v>
      </c>
      <c r="L126" s="84" t="b">
        <v>0</v>
      </c>
    </row>
    <row r="127" spans="1:12" ht="15">
      <c r="A127" s="84" t="s">
        <v>448</v>
      </c>
      <c r="B127" s="84" t="s">
        <v>2196</v>
      </c>
      <c r="C127" s="84">
        <v>2</v>
      </c>
      <c r="D127" s="122">
        <v>0.002455320262649158</v>
      </c>
      <c r="E127" s="122">
        <v>1.0967445359697034</v>
      </c>
      <c r="F127" s="84" t="s">
        <v>2268</v>
      </c>
      <c r="G127" s="84" t="b">
        <v>0</v>
      </c>
      <c r="H127" s="84" t="b">
        <v>0</v>
      </c>
      <c r="I127" s="84" t="b">
        <v>0</v>
      </c>
      <c r="J127" s="84" t="b">
        <v>0</v>
      </c>
      <c r="K127" s="84" t="b">
        <v>0</v>
      </c>
      <c r="L127" s="84" t="b">
        <v>0</v>
      </c>
    </row>
    <row r="128" spans="1:12" ht="15">
      <c r="A128" s="84" t="s">
        <v>2196</v>
      </c>
      <c r="B128" s="84" t="s">
        <v>2210</v>
      </c>
      <c r="C128" s="84">
        <v>2</v>
      </c>
      <c r="D128" s="122">
        <v>0.002455320262649158</v>
      </c>
      <c r="E128" s="122">
        <v>2.0967445359697034</v>
      </c>
      <c r="F128" s="84" t="s">
        <v>2268</v>
      </c>
      <c r="G128" s="84" t="b">
        <v>0</v>
      </c>
      <c r="H128" s="84" t="b">
        <v>0</v>
      </c>
      <c r="I128" s="84" t="b">
        <v>0</v>
      </c>
      <c r="J128" s="84" t="b">
        <v>0</v>
      </c>
      <c r="K128" s="84" t="b">
        <v>0</v>
      </c>
      <c r="L128" s="84" t="b">
        <v>0</v>
      </c>
    </row>
    <row r="129" spans="1:12" ht="15">
      <c r="A129" s="84" t="s">
        <v>2210</v>
      </c>
      <c r="B129" s="84" t="s">
        <v>2245</v>
      </c>
      <c r="C129" s="84">
        <v>2</v>
      </c>
      <c r="D129" s="122">
        <v>0.002455320262649158</v>
      </c>
      <c r="E129" s="122">
        <v>2.640812580319979</v>
      </c>
      <c r="F129" s="84" t="s">
        <v>2268</v>
      </c>
      <c r="G129" s="84" t="b">
        <v>0</v>
      </c>
      <c r="H129" s="84" t="b">
        <v>0</v>
      </c>
      <c r="I129" s="84" t="b">
        <v>0</v>
      </c>
      <c r="J129" s="84" t="b">
        <v>0</v>
      </c>
      <c r="K129" s="84" t="b">
        <v>0</v>
      </c>
      <c r="L129" s="84" t="b">
        <v>0</v>
      </c>
    </row>
    <row r="130" spans="1:12" ht="15">
      <c r="A130" s="84" t="s">
        <v>2245</v>
      </c>
      <c r="B130" s="84" t="s">
        <v>2246</v>
      </c>
      <c r="C130" s="84">
        <v>2</v>
      </c>
      <c r="D130" s="122">
        <v>0.002455320262649158</v>
      </c>
      <c r="E130" s="122">
        <v>2.8169038393756605</v>
      </c>
      <c r="F130" s="84" t="s">
        <v>2268</v>
      </c>
      <c r="G130" s="84" t="b">
        <v>0</v>
      </c>
      <c r="H130" s="84" t="b">
        <v>0</v>
      </c>
      <c r="I130" s="84" t="b">
        <v>0</v>
      </c>
      <c r="J130" s="84" t="b">
        <v>0</v>
      </c>
      <c r="K130" s="84" t="b">
        <v>0</v>
      </c>
      <c r="L130" s="84" t="b">
        <v>0</v>
      </c>
    </row>
    <row r="131" spans="1:12" ht="15">
      <c r="A131" s="84" t="s">
        <v>2246</v>
      </c>
      <c r="B131" s="84" t="s">
        <v>1898</v>
      </c>
      <c r="C131" s="84">
        <v>2</v>
      </c>
      <c r="D131" s="122">
        <v>0.002455320262649158</v>
      </c>
      <c r="E131" s="122">
        <v>2.339782584655998</v>
      </c>
      <c r="F131" s="84" t="s">
        <v>2268</v>
      </c>
      <c r="G131" s="84" t="b">
        <v>0</v>
      </c>
      <c r="H131" s="84" t="b">
        <v>0</v>
      </c>
      <c r="I131" s="84" t="b">
        <v>0</v>
      </c>
      <c r="J131" s="84" t="b">
        <v>0</v>
      </c>
      <c r="K131" s="84" t="b">
        <v>0</v>
      </c>
      <c r="L131" s="84" t="b">
        <v>0</v>
      </c>
    </row>
    <row r="132" spans="1:12" ht="15">
      <c r="A132" s="84" t="s">
        <v>2192</v>
      </c>
      <c r="B132" s="84" t="s">
        <v>2202</v>
      </c>
      <c r="C132" s="84">
        <v>2</v>
      </c>
      <c r="D132" s="122">
        <v>0.002455320262649158</v>
      </c>
      <c r="E132" s="122">
        <v>1.874895786353347</v>
      </c>
      <c r="F132" s="84" t="s">
        <v>2268</v>
      </c>
      <c r="G132" s="84" t="b">
        <v>0</v>
      </c>
      <c r="H132" s="84" t="b">
        <v>0</v>
      </c>
      <c r="I132" s="84" t="b">
        <v>0</v>
      </c>
      <c r="J132" s="84" t="b">
        <v>0</v>
      </c>
      <c r="K132" s="84" t="b">
        <v>0</v>
      </c>
      <c r="L132" s="84" t="b">
        <v>0</v>
      </c>
    </row>
    <row r="133" spans="1:12" ht="15">
      <c r="A133" s="84" t="s">
        <v>2202</v>
      </c>
      <c r="B133" s="84" t="s">
        <v>2180</v>
      </c>
      <c r="C133" s="84">
        <v>2</v>
      </c>
      <c r="D133" s="122">
        <v>0.002455320262649158</v>
      </c>
      <c r="E133" s="122">
        <v>1.8169038393756602</v>
      </c>
      <c r="F133" s="84" t="s">
        <v>2268</v>
      </c>
      <c r="G133" s="84" t="b">
        <v>0</v>
      </c>
      <c r="H133" s="84" t="b">
        <v>0</v>
      </c>
      <c r="I133" s="84" t="b">
        <v>0</v>
      </c>
      <c r="J133" s="84" t="b">
        <v>0</v>
      </c>
      <c r="K133" s="84" t="b">
        <v>0</v>
      </c>
      <c r="L133" s="84" t="b">
        <v>0</v>
      </c>
    </row>
    <row r="134" spans="1:12" ht="15">
      <c r="A134" s="84" t="s">
        <v>2180</v>
      </c>
      <c r="B134" s="84" t="s">
        <v>1882</v>
      </c>
      <c r="C134" s="84">
        <v>2</v>
      </c>
      <c r="D134" s="122">
        <v>0.002455320262649158</v>
      </c>
      <c r="E134" s="122">
        <v>1.0667813125922603</v>
      </c>
      <c r="F134" s="84" t="s">
        <v>2268</v>
      </c>
      <c r="G134" s="84" t="b">
        <v>0</v>
      </c>
      <c r="H134" s="84" t="b">
        <v>0</v>
      </c>
      <c r="I134" s="84" t="b">
        <v>0</v>
      </c>
      <c r="J134" s="84" t="b">
        <v>0</v>
      </c>
      <c r="K134" s="84" t="b">
        <v>0</v>
      </c>
      <c r="L134" s="84" t="b">
        <v>0</v>
      </c>
    </row>
    <row r="135" spans="1:12" ht="15">
      <c r="A135" s="84" t="s">
        <v>2175</v>
      </c>
      <c r="B135" s="84" t="s">
        <v>222</v>
      </c>
      <c r="C135" s="84">
        <v>2</v>
      </c>
      <c r="D135" s="122">
        <v>0.002455320262649158</v>
      </c>
      <c r="E135" s="122">
        <v>0.26362779323856084</v>
      </c>
      <c r="F135" s="84" t="s">
        <v>2268</v>
      </c>
      <c r="G135" s="84" t="b">
        <v>0</v>
      </c>
      <c r="H135" s="84" t="b">
        <v>0</v>
      </c>
      <c r="I135" s="84" t="b">
        <v>0</v>
      </c>
      <c r="J135" s="84" t="b">
        <v>0</v>
      </c>
      <c r="K135" s="84" t="b">
        <v>0</v>
      </c>
      <c r="L135" s="84" t="b">
        <v>0</v>
      </c>
    </row>
    <row r="136" spans="1:12" ht="15">
      <c r="A136" s="84" t="s">
        <v>222</v>
      </c>
      <c r="B136" s="84" t="s">
        <v>2249</v>
      </c>
      <c r="C136" s="84">
        <v>2</v>
      </c>
      <c r="D136" s="122">
        <v>0.002455320262649158</v>
      </c>
      <c r="E136" s="122">
        <v>1.3255421455413876</v>
      </c>
      <c r="F136" s="84" t="s">
        <v>2268</v>
      </c>
      <c r="G136" s="84" t="b">
        <v>0</v>
      </c>
      <c r="H136" s="84" t="b">
        <v>0</v>
      </c>
      <c r="I136" s="84" t="b">
        <v>0</v>
      </c>
      <c r="J136" s="84" t="b">
        <v>0</v>
      </c>
      <c r="K136" s="84" t="b">
        <v>0</v>
      </c>
      <c r="L136" s="84" t="b">
        <v>0</v>
      </c>
    </row>
    <row r="137" spans="1:12" ht="15">
      <c r="A137" s="84" t="s">
        <v>2249</v>
      </c>
      <c r="B137" s="84" t="s">
        <v>2250</v>
      </c>
      <c r="C137" s="84">
        <v>2</v>
      </c>
      <c r="D137" s="122">
        <v>0.002455320262649158</v>
      </c>
      <c r="E137" s="122">
        <v>2.8169038393756605</v>
      </c>
      <c r="F137" s="84" t="s">
        <v>2268</v>
      </c>
      <c r="G137" s="84" t="b">
        <v>0</v>
      </c>
      <c r="H137" s="84" t="b">
        <v>0</v>
      </c>
      <c r="I137" s="84" t="b">
        <v>0</v>
      </c>
      <c r="J137" s="84" t="b">
        <v>0</v>
      </c>
      <c r="K137" s="84" t="b">
        <v>0</v>
      </c>
      <c r="L137" s="84" t="b">
        <v>0</v>
      </c>
    </row>
    <row r="138" spans="1:12" ht="15">
      <c r="A138" s="84" t="s">
        <v>2250</v>
      </c>
      <c r="B138" s="84" t="s">
        <v>2251</v>
      </c>
      <c r="C138" s="84">
        <v>2</v>
      </c>
      <c r="D138" s="122">
        <v>0.002455320262649158</v>
      </c>
      <c r="E138" s="122">
        <v>2.8169038393756605</v>
      </c>
      <c r="F138" s="84" t="s">
        <v>2268</v>
      </c>
      <c r="G138" s="84" t="b">
        <v>0</v>
      </c>
      <c r="H138" s="84" t="b">
        <v>0</v>
      </c>
      <c r="I138" s="84" t="b">
        <v>0</v>
      </c>
      <c r="J138" s="84" t="b">
        <v>0</v>
      </c>
      <c r="K138" s="84" t="b">
        <v>0</v>
      </c>
      <c r="L138" s="84" t="b">
        <v>0</v>
      </c>
    </row>
    <row r="139" spans="1:12" ht="15">
      <c r="A139" s="84" t="s">
        <v>223</v>
      </c>
      <c r="B139" s="84" t="s">
        <v>2215</v>
      </c>
      <c r="C139" s="84">
        <v>2</v>
      </c>
      <c r="D139" s="122">
        <v>0.002455320262649158</v>
      </c>
      <c r="E139" s="122">
        <v>2.8169038393756605</v>
      </c>
      <c r="F139" s="84" t="s">
        <v>2268</v>
      </c>
      <c r="G139" s="84" t="b">
        <v>0</v>
      </c>
      <c r="H139" s="84" t="b">
        <v>0</v>
      </c>
      <c r="I139" s="84" t="b">
        <v>0</v>
      </c>
      <c r="J139" s="84" t="b">
        <v>0</v>
      </c>
      <c r="K139" s="84" t="b">
        <v>0</v>
      </c>
      <c r="L139" s="84" t="b">
        <v>0</v>
      </c>
    </row>
    <row r="140" spans="1:12" ht="15">
      <c r="A140" s="84" t="s">
        <v>445</v>
      </c>
      <c r="B140" s="84" t="s">
        <v>1852</v>
      </c>
      <c r="C140" s="84">
        <v>2</v>
      </c>
      <c r="D140" s="122">
        <v>0.002455320262649158</v>
      </c>
      <c r="E140" s="122">
        <v>2.515873843711679</v>
      </c>
      <c r="F140" s="84" t="s">
        <v>2268</v>
      </c>
      <c r="G140" s="84" t="b">
        <v>0</v>
      </c>
      <c r="H140" s="84" t="b">
        <v>0</v>
      </c>
      <c r="I140" s="84" t="b">
        <v>0</v>
      </c>
      <c r="J140" s="84" t="b">
        <v>0</v>
      </c>
      <c r="K140" s="84" t="b">
        <v>0</v>
      </c>
      <c r="L140" s="84" t="b">
        <v>0</v>
      </c>
    </row>
    <row r="141" spans="1:12" ht="15">
      <c r="A141" s="84" t="s">
        <v>1853</v>
      </c>
      <c r="B141" s="84" t="s">
        <v>1854</v>
      </c>
      <c r="C141" s="84">
        <v>2</v>
      </c>
      <c r="D141" s="122">
        <v>0.002455320262649158</v>
      </c>
      <c r="E141" s="122">
        <v>2.640812580319979</v>
      </c>
      <c r="F141" s="84" t="s">
        <v>2268</v>
      </c>
      <c r="G141" s="84" t="b">
        <v>0</v>
      </c>
      <c r="H141" s="84" t="b">
        <v>0</v>
      </c>
      <c r="I141" s="84" t="b">
        <v>0</v>
      </c>
      <c r="J141" s="84" t="b">
        <v>0</v>
      </c>
      <c r="K141" s="84" t="b">
        <v>0</v>
      </c>
      <c r="L141" s="84" t="b">
        <v>0</v>
      </c>
    </row>
    <row r="142" spans="1:12" ht="15">
      <c r="A142" s="84" t="s">
        <v>1854</v>
      </c>
      <c r="B142" s="84" t="s">
        <v>1855</v>
      </c>
      <c r="C142" s="84">
        <v>2</v>
      </c>
      <c r="D142" s="122">
        <v>0.002455320262649158</v>
      </c>
      <c r="E142" s="122">
        <v>1.2666754863205663</v>
      </c>
      <c r="F142" s="84" t="s">
        <v>2268</v>
      </c>
      <c r="G142" s="84" t="b">
        <v>0</v>
      </c>
      <c r="H142" s="84" t="b">
        <v>0</v>
      </c>
      <c r="I142" s="84" t="b">
        <v>0</v>
      </c>
      <c r="J142" s="84" t="b">
        <v>0</v>
      </c>
      <c r="K142" s="84" t="b">
        <v>0</v>
      </c>
      <c r="L142" s="84" t="b">
        <v>0</v>
      </c>
    </row>
    <row r="143" spans="1:12" ht="15">
      <c r="A143" s="84" t="s">
        <v>1855</v>
      </c>
      <c r="B143" s="84" t="s">
        <v>2252</v>
      </c>
      <c r="C143" s="84">
        <v>2</v>
      </c>
      <c r="D143" s="122">
        <v>0.002455320262649158</v>
      </c>
      <c r="E143" s="122">
        <v>1.4277377550111279</v>
      </c>
      <c r="F143" s="84" t="s">
        <v>2268</v>
      </c>
      <c r="G143" s="84" t="b">
        <v>0</v>
      </c>
      <c r="H143" s="84" t="b">
        <v>0</v>
      </c>
      <c r="I143" s="84" t="b">
        <v>0</v>
      </c>
      <c r="J143" s="84" t="b">
        <v>0</v>
      </c>
      <c r="K143" s="84" t="b">
        <v>0</v>
      </c>
      <c r="L143" s="84" t="b">
        <v>0</v>
      </c>
    </row>
    <row r="144" spans="1:12" ht="15">
      <c r="A144" s="84" t="s">
        <v>2252</v>
      </c>
      <c r="B144" s="84" t="s">
        <v>222</v>
      </c>
      <c r="C144" s="84">
        <v>2</v>
      </c>
      <c r="D144" s="122">
        <v>0.002455320262649158</v>
      </c>
      <c r="E144" s="122">
        <v>1.3050204783967858</v>
      </c>
      <c r="F144" s="84" t="s">
        <v>2268</v>
      </c>
      <c r="G144" s="84" t="b">
        <v>0</v>
      </c>
      <c r="H144" s="84" t="b">
        <v>0</v>
      </c>
      <c r="I144" s="84" t="b">
        <v>0</v>
      </c>
      <c r="J144" s="84" t="b">
        <v>0</v>
      </c>
      <c r="K144" s="84" t="b">
        <v>0</v>
      </c>
      <c r="L144" s="84" t="b">
        <v>0</v>
      </c>
    </row>
    <row r="145" spans="1:12" ht="15">
      <c r="A145" s="84" t="s">
        <v>222</v>
      </c>
      <c r="B145" s="84" t="s">
        <v>1891</v>
      </c>
      <c r="C145" s="84">
        <v>2</v>
      </c>
      <c r="D145" s="122">
        <v>0.002455320262649158</v>
      </c>
      <c r="E145" s="122">
        <v>0.24636089949376283</v>
      </c>
      <c r="F145" s="84" t="s">
        <v>2268</v>
      </c>
      <c r="G145" s="84" t="b">
        <v>0</v>
      </c>
      <c r="H145" s="84" t="b">
        <v>0</v>
      </c>
      <c r="I145" s="84" t="b">
        <v>0</v>
      </c>
      <c r="J145" s="84" t="b">
        <v>0</v>
      </c>
      <c r="K145" s="84" t="b">
        <v>0</v>
      </c>
      <c r="L145" s="84" t="b">
        <v>0</v>
      </c>
    </row>
    <row r="146" spans="1:12" ht="15">
      <c r="A146" s="84" t="s">
        <v>2253</v>
      </c>
      <c r="B146" s="84" t="s">
        <v>2209</v>
      </c>
      <c r="C146" s="84">
        <v>2</v>
      </c>
      <c r="D146" s="122">
        <v>0.002455320262649158</v>
      </c>
      <c r="E146" s="122">
        <v>2.640812580319979</v>
      </c>
      <c r="F146" s="84" t="s">
        <v>2268</v>
      </c>
      <c r="G146" s="84" t="b">
        <v>0</v>
      </c>
      <c r="H146" s="84" t="b">
        <v>0</v>
      </c>
      <c r="I146" s="84" t="b">
        <v>0</v>
      </c>
      <c r="J146" s="84" t="b">
        <v>1</v>
      </c>
      <c r="K146" s="84" t="b">
        <v>0</v>
      </c>
      <c r="L146" s="84" t="b">
        <v>0</v>
      </c>
    </row>
    <row r="147" spans="1:12" ht="15">
      <c r="A147" s="84" t="s">
        <v>2209</v>
      </c>
      <c r="B147" s="84" t="s">
        <v>2254</v>
      </c>
      <c r="C147" s="84">
        <v>2</v>
      </c>
      <c r="D147" s="122">
        <v>0.002455320262649158</v>
      </c>
      <c r="E147" s="122">
        <v>2.8169038393756605</v>
      </c>
      <c r="F147" s="84" t="s">
        <v>2268</v>
      </c>
      <c r="G147" s="84" t="b">
        <v>1</v>
      </c>
      <c r="H147" s="84" t="b">
        <v>0</v>
      </c>
      <c r="I147" s="84" t="b">
        <v>0</v>
      </c>
      <c r="J147" s="84" t="b">
        <v>0</v>
      </c>
      <c r="K147" s="84" t="b">
        <v>0</v>
      </c>
      <c r="L147" s="84" t="b">
        <v>0</v>
      </c>
    </row>
    <row r="148" spans="1:12" ht="15">
      <c r="A148" s="84" t="s">
        <v>2254</v>
      </c>
      <c r="B148" s="84" t="s">
        <v>1907</v>
      </c>
      <c r="C148" s="84">
        <v>2</v>
      </c>
      <c r="D148" s="122">
        <v>0.002455320262649158</v>
      </c>
      <c r="E148" s="122">
        <v>2.515873843711679</v>
      </c>
      <c r="F148" s="84" t="s">
        <v>2268</v>
      </c>
      <c r="G148" s="84" t="b">
        <v>0</v>
      </c>
      <c r="H148" s="84" t="b">
        <v>0</v>
      </c>
      <c r="I148" s="84" t="b">
        <v>0</v>
      </c>
      <c r="J148" s="84" t="b">
        <v>0</v>
      </c>
      <c r="K148" s="84" t="b">
        <v>0</v>
      </c>
      <c r="L148" s="84" t="b">
        <v>0</v>
      </c>
    </row>
    <row r="149" spans="1:12" ht="15">
      <c r="A149" s="84" t="s">
        <v>1907</v>
      </c>
      <c r="B149" s="84" t="s">
        <v>2255</v>
      </c>
      <c r="C149" s="84">
        <v>2</v>
      </c>
      <c r="D149" s="122">
        <v>0.002455320262649158</v>
      </c>
      <c r="E149" s="122">
        <v>2.515873843711679</v>
      </c>
      <c r="F149" s="84" t="s">
        <v>2268</v>
      </c>
      <c r="G149" s="84" t="b">
        <v>0</v>
      </c>
      <c r="H149" s="84" t="b">
        <v>0</v>
      </c>
      <c r="I149" s="84" t="b">
        <v>0</v>
      </c>
      <c r="J149" s="84" t="b">
        <v>0</v>
      </c>
      <c r="K149" s="84" t="b">
        <v>0</v>
      </c>
      <c r="L149" s="84" t="b">
        <v>0</v>
      </c>
    </row>
    <row r="150" spans="1:12" ht="15">
      <c r="A150" s="84" t="s">
        <v>2255</v>
      </c>
      <c r="B150" s="84" t="s">
        <v>2201</v>
      </c>
      <c r="C150" s="84">
        <v>2</v>
      </c>
      <c r="D150" s="122">
        <v>0.002455320262649158</v>
      </c>
      <c r="E150" s="122">
        <v>2.515873843711679</v>
      </c>
      <c r="F150" s="84" t="s">
        <v>2268</v>
      </c>
      <c r="G150" s="84" t="b">
        <v>0</v>
      </c>
      <c r="H150" s="84" t="b">
        <v>0</v>
      </c>
      <c r="I150" s="84" t="b">
        <v>0</v>
      </c>
      <c r="J150" s="84" t="b">
        <v>0</v>
      </c>
      <c r="K150" s="84" t="b">
        <v>0</v>
      </c>
      <c r="L150" s="84" t="b">
        <v>0</v>
      </c>
    </row>
    <row r="151" spans="1:12" ht="15">
      <c r="A151" s="84" t="s">
        <v>2201</v>
      </c>
      <c r="B151" s="84" t="s">
        <v>1907</v>
      </c>
      <c r="C151" s="84">
        <v>2</v>
      </c>
      <c r="D151" s="122">
        <v>0.002455320262649158</v>
      </c>
      <c r="E151" s="122">
        <v>2.1179338350396413</v>
      </c>
      <c r="F151" s="84" t="s">
        <v>2268</v>
      </c>
      <c r="G151" s="84" t="b">
        <v>0</v>
      </c>
      <c r="H151" s="84" t="b">
        <v>0</v>
      </c>
      <c r="I151" s="84" t="b">
        <v>0</v>
      </c>
      <c r="J151" s="84" t="b">
        <v>0</v>
      </c>
      <c r="K151" s="84" t="b">
        <v>0</v>
      </c>
      <c r="L151" s="84" t="b">
        <v>0</v>
      </c>
    </row>
    <row r="152" spans="1:12" ht="15">
      <c r="A152" s="84" t="s">
        <v>1907</v>
      </c>
      <c r="B152" s="84" t="s">
        <v>2256</v>
      </c>
      <c r="C152" s="84">
        <v>2</v>
      </c>
      <c r="D152" s="122">
        <v>0.002455320262649158</v>
      </c>
      <c r="E152" s="122">
        <v>2.515873843711679</v>
      </c>
      <c r="F152" s="84" t="s">
        <v>2268</v>
      </c>
      <c r="G152" s="84" t="b">
        <v>0</v>
      </c>
      <c r="H152" s="84" t="b">
        <v>0</v>
      </c>
      <c r="I152" s="84" t="b">
        <v>0</v>
      </c>
      <c r="J152" s="84" t="b">
        <v>0</v>
      </c>
      <c r="K152" s="84" t="b">
        <v>0</v>
      </c>
      <c r="L152" s="84" t="b">
        <v>0</v>
      </c>
    </row>
    <row r="153" spans="1:12" ht="15">
      <c r="A153" s="84" t="s">
        <v>2256</v>
      </c>
      <c r="B153" s="84" t="s">
        <v>2257</v>
      </c>
      <c r="C153" s="84">
        <v>2</v>
      </c>
      <c r="D153" s="122">
        <v>0.002455320262649158</v>
      </c>
      <c r="E153" s="122">
        <v>2.8169038393756605</v>
      </c>
      <c r="F153" s="84" t="s">
        <v>2268</v>
      </c>
      <c r="G153" s="84" t="b">
        <v>0</v>
      </c>
      <c r="H153" s="84" t="b">
        <v>0</v>
      </c>
      <c r="I153" s="84" t="b">
        <v>0</v>
      </c>
      <c r="J153" s="84" t="b">
        <v>0</v>
      </c>
      <c r="K153" s="84" t="b">
        <v>0</v>
      </c>
      <c r="L153" s="84" t="b">
        <v>0</v>
      </c>
    </row>
    <row r="154" spans="1:12" ht="15">
      <c r="A154" s="84" t="s">
        <v>2257</v>
      </c>
      <c r="B154" s="84" t="s">
        <v>2258</v>
      </c>
      <c r="C154" s="84">
        <v>2</v>
      </c>
      <c r="D154" s="122">
        <v>0.002455320262649158</v>
      </c>
      <c r="E154" s="122">
        <v>2.8169038393756605</v>
      </c>
      <c r="F154" s="84" t="s">
        <v>2268</v>
      </c>
      <c r="G154" s="84" t="b">
        <v>0</v>
      </c>
      <c r="H154" s="84" t="b">
        <v>0</v>
      </c>
      <c r="I154" s="84" t="b">
        <v>0</v>
      </c>
      <c r="J154" s="84" t="b">
        <v>0</v>
      </c>
      <c r="K154" s="84" t="b">
        <v>0</v>
      </c>
      <c r="L154" s="84" t="b">
        <v>0</v>
      </c>
    </row>
    <row r="155" spans="1:12" ht="15">
      <c r="A155" s="84" t="s">
        <v>2258</v>
      </c>
      <c r="B155" s="84" t="s">
        <v>2259</v>
      </c>
      <c r="C155" s="84">
        <v>2</v>
      </c>
      <c r="D155" s="122">
        <v>0.002455320262649158</v>
      </c>
      <c r="E155" s="122">
        <v>2.8169038393756605</v>
      </c>
      <c r="F155" s="84" t="s">
        <v>2268</v>
      </c>
      <c r="G155" s="84" t="b">
        <v>0</v>
      </c>
      <c r="H155" s="84" t="b">
        <v>0</v>
      </c>
      <c r="I155" s="84" t="b">
        <v>0</v>
      </c>
      <c r="J155" s="84" t="b">
        <v>0</v>
      </c>
      <c r="K155" s="84" t="b">
        <v>0</v>
      </c>
      <c r="L155" s="84" t="b">
        <v>0</v>
      </c>
    </row>
    <row r="156" spans="1:12" ht="15">
      <c r="A156" s="84" t="s">
        <v>2259</v>
      </c>
      <c r="B156" s="84" t="s">
        <v>2260</v>
      </c>
      <c r="C156" s="84">
        <v>2</v>
      </c>
      <c r="D156" s="122">
        <v>0.002455320262649158</v>
      </c>
      <c r="E156" s="122">
        <v>2.8169038393756605</v>
      </c>
      <c r="F156" s="84" t="s">
        <v>2268</v>
      </c>
      <c r="G156" s="84" t="b">
        <v>0</v>
      </c>
      <c r="H156" s="84" t="b">
        <v>0</v>
      </c>
      <c r="I156" s="84" t="b">
        <v>0</v>
      </c>
      <c r="J156" s="84" t="b">
        <v>0</v>
      </c>
      <c r="K156" s="84" t="b">
        <v>0</v>
      </c>
      <c r="L156" s="84" t="b">
        <v>0</v>
      </c>
    </row>
    <row r="157" spans="1:12" ht="15">
      <c r="A157" s="84" t="s">
        <v>2260</v>
      </c>
      <c r="B157" s="84" t="s">
        <v>2261</v>
      </c>
      <c r="C157" s="84">
        <v>2</v>
      </c>
      <c r="D157" s="122">
        <v>0.002455320262649158</v>
      </c>
      <c r="E157" s="122">
        <v>2.8169038393756605</v>
      </c>
      <c r="F157" s="84" t="s">
        <v>2268</v>
      </c>
      <c r="G157" s="84" t="b">
        <v>0</v>
      </c>
      <c r="H157" s="84" t="b">
        <v>0</v>
      </c>
      <c r="I157" s="84" t="b">
        <v>0</v>
      </c>
      <c r="J157" s="84" t="b">
        <v>0</v>
      </c>
      <c r="K157" s="84" t="b">
        <v>0</v>
      </c>
      <c r="L157" s="84" t="b">
        <v>0</v>
      </c>
    </row>
    <row r="158" spans="1:12" ht="15">
      <c r="A158" s="84" t="s">
        <v>2261</v>
      </c>
      <c r="B158" s="84" t="s">
        <v>2262</v>
      </c>
      <c r="C158" s="84">
        <v>2</v>
      </c>
      <c r="D158" s="122">
        <v>0.002455320262649158</v>
      </c>
      <c r="E158" s="122">
        <v>2.8169038393756605</v>
      </c>
      <c r="F158" s="84" t="s">
        <v>2268</v>
      </c>
      <c r="G158" s="84" t="b">
        <v>0</v>
      </c>
      <c r="H158" s="84" t="b">
        <v>0</v>
      </c>
      <c r="I158" s="84" t="b">
        <v>0</v>
      </c>
      <c r="J158" s="84" t="b">
        <v>0</v>
      </c>
      <c r="K158" s="84" t="b">
        <v>0</v>
      </c>
      <c r="L158" s="84" t="b">
        <v>0</v>
      </c>
    </row>
    <row r="159" spans="1:12" ht="15">
      <c r="A159" s="84" t="s">
        <v>2262</v>
      </c>
      <c r="B159" s="84" t="s">
        <v>2263</v>
      </c>
      <c r="C159" s="84">
        <v>2</v>
      </c>
      <c r="D159" s="122">
        <v>0.002455320262649158</v>
      </c>
      <c r="E159" s="122">
        <v>2.8169038393756605</v>
      </c>
      <c r="F159" s="84" t="s">
        <v>2268</v>
      </c>
      <c r="G159" s="84" t="b">
        <v>0</v>
      </c>
      <c r="H159" s="84" t="b">
        <v>0</v>
      </c>
      <c r="I159" s="84" t="b">
        <v>0</v>
      </c>
      <c r="J159" s="84" t="b">
        <v>0</v>
      </c>
      <c r="K159" s="84" t="b">
        <v>0</v>
      </c>
      <c r="L159" s="84" t="b">
        <v>0</v>
      </c>
    </row>
    <row r="160" spans="1:12" ht="15">
      <c r="A160" s="84" t="s">
        <v>311</v>
      </c>
      <c r="B160" s="84" t="s">
        <v>1917</v>
      </c>
      <c r="C160" s="84">
        <v>2</v>
      </c>
      <c r="D160" s="122">
        <v>0.002455320262649158</v>
      </c>
      <c r="E160" s="122">
        <v>2.515873843711679</v>
      </c>
      <c r="F160" s="84" t="s">
        <v>2268</v>
      </c>
      <c r="G160" s="84" t="b">
        <v>0</v>
      </c>
      <c r="H160" s="84" t="b">
        <v>0</v>
      </c>
      <c r="I160" s="84" t="b">
        <v>0</v>
      </c>
      <c r="J160" s="84" t="b">
        <v>0</v>
      </c>
      <c r="K160" s="84" t="b">
        <v>0</v>
      </c>
      <c r="L160" s="84" t="b">
        <v>0</v>
      </c>
    </row>
    <row r="161" spans="1:12" ht="15">
      <c r="A161" s="84" t="s">
        <v>1917</v>
      </c>
      <c r="B161" s="84" t="s">
        <v>1918</v>
      </c>
      <c r="C161" s="84">
        <v>2</v>
      </c>
      <c r="D161" s="122">
        <v>0.002455320262649158</v>
      </c>
      <c r="E161" s="122">
        <v>2.8169038393756605</v>
      </c>
      <c r="F161" s="84" t="s">
        <v>2268</v>
      </c>
      <c r="G161" s="84" t="b">
        <v>0</v>
      </c>
      <c r="H161" s="84" t="b">
        <v>0</v>
      </c>
      <c r="I161" s="84" t="b">
        <v>0</v>
      </c>
      <c r="J161" s="84" t="b">
        <v>0</v>
      </c>
      <c r="K161" s="84" t="b">
        <v>0</v>
      </c>
      <c r="L161" s="84" t="b">
        <v>0</v>
      </c>
    </row>
    <row r="162" spans="1:12" ht="15">
      <c r="A162" s="84" t="s">
        <v>1918</v>
      </c>
      <c r="B162" s="84" t="s">
        <v>1919</v>
      </c>
      <c r="C162" s="84">
        <v>2</v>
      </c>
      <c r="D162" s="122">
        <v>0.002455320262649158</v>
      </c>
      <c r="E162" s="122">
        <v>2.515873843711679</v>
      </c>
      <c r="F162" s="84" t="s">
        <v>2268</v>
      </c>
      <c r="G162" s="84" t="b">
        <v>0</v>
      </c>
      <c r="H162" s="84" t="b">
        <v>0</v>
      </c>
      <c r="I162" s="84" t="b">
        <v>0</v>
      </c>
      <c r="J162" s="84" t="b">
        <v>0</v>
      </c>
      <c r="K162" s="84" t="b">
        <v>0</v>
      </c>
      <c r="L162" s="84" t="b">
        <v>0</v>
      </c>
    </row>
    <row r="163" spans="1:12" ht="15">
      <c r="A163" s="84" t="s">
        <v>1919</v>
      </c>
      <c r="B163" s="84" t="s">
        <v>1920</v>
      </c>
      <c r="C163" s="84">
        <v>2</v>
      </c>
      <c r="D163" s="122">
        <v>0.002455320262649158</v>
      </c>
      <c r="E163" s="122">
        <v>2.515873843711679</v>
      </c>
      <c r="F163" s="84" t="s">
        <v>2268</v>
      </c>
      <c r="G163" s="84" t="b">
        <v>0</v>
      </c>
      <c r="H163" s="84" t="b">
        <v>0</v>
      </c>
      <c r="I163" s="84" t="b">
        <v>0</v>
      </c>
      <c r="J163" s="84" t="b">
        <v>0</v>
      </c>
      <c r="K163" s="84" t="b">
        <v>0</v>
      </c>
      <c r="L163" s="84" t="b">
        <v>0</v>
      </c>
    </row>
    <row r="164" spans="1:12" ht="15">
      <c r="A164" s="84" t="s">
        <v>1920</v>
      </c>
      <c r="B164" s="84" t="s">
        <v>1921</v>
      </c>
      <c r="C164" s="84">
        <v>2</v>
      </c>
      <c r="D164" s="122">
        <v>0.002455320262649158</v>
      </c>
      <c r="E164" s="122">
        <v>2.8169038393756605</v>
      </c>
      <c r="F164" s="84" t="s">
        <v>2268</v>
      </c>
      <c r="G164" s="84" t="b">
        <v>0</v>
      </c>
      <c r="H164" s="84" t="b">
        <v>0</v>
      </c>
      <c r="I164" s="84" t="b">
        <v>0</v>
      </c>
      <c r="J164" s="84" t="b">
        <v>0</v>
      </c>
      <c r="K164" s="84" t="b">
        <v>0</v>
      </c>
      <c r="L164" s="84" t="b">
        <v>0</v>
      </c>
    </row>
    <row r="165" spans="1:12" ht="15">
      <c r="A165" s="84" t="s">
        <v>1921</v>
      </c>
      <c r="B165" s="84" t="s">
        <v>222</v>
      </c>
      <c r="C165" s="84">
        <v>2</v>
      </c>
      <c r="D165" s="122">
        <v>0.002455320262649158</v>
      </c>
      <c r="E165" s="122">
        <v>1.3050204783967858</v>
      </c>
      <c r="F165" s="84" t="s">
        <v>2268</v>
      </c>
      <c r="G165" s="84" t="b">
        <v>0</v>
      </c>
      <c r="H165" s="84" t="b">
        <v>0</v>
      </c>
      <c r="I165" s="84" t="b">
        <v>0</v>
      </c>
      <c r="J165" s="84" t="b">
        <v>0</v>
      </c>
      <c r="K165" s="84" t="b">
        <v>0</v>
      </c>
      <c r="L165" s="84" t="b">
        <v>0</v>
      </c>
    </row>
    <row r="166" spans="1:12" ht="15">
      <c r="A166" s="84" t="s">
        <v>222</v>
      </c>
      <c r="B166" s="84" t="s">
        <v>1922</v>
      </c>
      <c r="C166" s="84">
        <v>2</v>
      </c>
      <c r="D166" s="122">
        <v>0.002455320262649158</v>
      </c>
      <c r="E166" s="122">
        <v>1.3255421455413876</v>
      </c>
      <c r="F166" s="84" t="s">
        <v>2268</v>
      </c>
      <c r="G166" s="84" t="b">
        <v>0</v>
      </c>
      <c r="H166" s="84" t="b">
        <v>0</v>
      </c>
      <c r="I166" s="84" t="b">
        <v>0</v>
      </c>
      <c r="J166" s="84" t="b">
        <v>0</v>
      </c>
      <c r="K166" s="84" t="b">
        <v>0</v>
      </c>
      <c r="L166" s="84" t="b">
        <v>0</v>
      </c>
    </row>
    <row r="167" spans="1:12" ht="15">
      <c r="A167" s="84" t="s">
        <v>1922</v>
      </c>
      <c r="B167" s="84" t="s">
        <v>1912</v>
      </c>
      <c r="C167" s="84">
        <v>2</v>
      </c>
      <c r="D167" s="122">
        <v>0.002455320262649158</v>
      </c>
      <c r="E167" s="122">
        <v>1.8169038393756602</v>
      </c>
      <c r="F167" s="84" t="s">
        <v>2268</v>
      </c>
      <c r="G167" s="84" t="b">
        <v>0</v>
      </c>
      <c r="H167" s="84" t="b">
        <v>0</v>
      </c>
      <c r="I167" s="84" t="b">
        <v>0</v>
      </c>
      <c r="J167" s="84" t="b">
        <v>0</v>
      </c>
      <c r="K167" s="84" t="b">
        <v>0</v>
      </c>
      <c r="L167" s="84" t="b">
        <v>0</v>
      </c>
    </row>
    <row r="168" spans="1:12" ht="15">
      <c r="A168" s="84" t="s">
        <v>1912</v>
      </c>
      <c r="B168" s="84" t="s">
        <v>1856</v>
      </c>
      <c r="C168" s="84">
        <v>2</v>
      </c>
      <c r="D168" s="122">
        <v>0.002455320262649158</v>
      </c>
      <c r="E168" s="122">
        <v>1.7957145403057222</v>
      </c>
      <c r="F168" s="84" t="s">
        <v>2268</v>
      </c>
      <c r="G168" s="84" t="b">
        <v>0</v>
      </c>
      <c r="H168" s="84" t="b">
        <v>0</v>
      </c>
      <c r="I168" s="84" t="b">
        <v>0</v>
      </c>
      <c r="J168" s="84" t="b">
        <v>0</v>
      </c>
      <c r="K168" s="84" t="b">
        <v>0</v>
      </c>
      <c r="L168" s="84" t="b">
        <v>0</v>
      </c>
    </row>
    <row r="169" spans="1:12" ht="15">
      <c r="A169" s="84" t="s">
        <v>1856</v>
      </c>
      <c r="B169" s="84" t="s">
        <v>1867</v>
      </c>
      <c r="C169" s="84">
        <v>2</v>
      </c>
      <c r="D169" s="122">
        <v>0.002455320262649158</v>
      </c>
      <c r="E169" s="122">
        <v>2.8169038393756605</v>
      </c>
      <c r="F169" s="84" t="s">
        <v>2268</v>
      </c>
      <c r="G169" s="84" t="b">
        <v>0</v>
      </c>
      <c r="H169" s="84" t="b">
        <v>0</v>
      </c>
      <c r="I169" s="84" t="b">
        <v>0</v>
      </c>
      <c r="J169" s="84" t="b">
        <v>0</v>
      </c>
      <c r="K169" s="84" t="b">
        <v>0</v>
      </c>
      <c r="L169" s="84" t="b">
        <v>0</v>
      </c>
    </row>
    <row r="170" spans="1:12" ht="15">
      <c r="A170" s="84" t="s">
        <v>1867</v>
      </c>
      <c r="B170" s="84" t="s">
        <v>1868</v>
      </c>
      <c r="C170" s="84">
        <v>2</v>
      </c>
      <c r="D170" s="122">
        <v>0.002455320262649158</v>
      </c>
      <c r="E170" s="122">
        <v>2.8169038393756605</v>
      </c>
      <c r="F170" s="84" t="s">
        <v>2268</v>
      </c>
      <c r="G170" s="84" t="b">
        <v>0</v>
      </c>
      <c r="H170" s="84" t="b">
        <v>0</v>
      </c>
      <c r="I170" s="84" t="b">
        <v>0</v>
      </c>
      <c r="J170" s="84" t="b">
        <v>0</v>
      </c>
      <c r="K170" s="84" t="b">
        <v>0</v>
      </c>
      <c r="L170" s="84" t="b">
        <v>0</v>
      </c>
    </row>
    <row r="171" spans="1:12" ht="15">
      <c r="A171" s="84" t="s">
        <v>1868</v>
      </c>
      <c r="B171" s="84" t="s">
        <v>311</v>
      </c>
      <c r="C171" s="84">
        <v>2</v>
      </c>
      <c r="D171" s="122">
        <v>0.002455320262649158</v>
      </c>
      <c r="E171" s="122">
        <v>2.8169038393756605</v>
      </c>
      <c r="F171" s="84" t="s">
        <v>2268</v>
      </c>
      <c r="G171" s="84" t="b">
        <v>0</v>
      </c>
      <c r="H171" s="84" t="b">
        <v>0</v>
      </c>
      <c r="I171" s="84" t="b">
        <v>0</v>
      </c>
      <c r="J171" s="84" t="b">
        <v>0</v>
      </c>
      <c r="K171" s="84" t="b">
        <v>0</v>
      </c>
      <c r="L171" s="84" t="b">
        <v>0</v>
      </c>
    </row>
    <row r="172" spans="1:12" ht="15">
      <c r="A172" s="84" t="s">
        <v>311</v>
      </c>
      <c r="B172" s="84" t="s">
        <v>446</v>
      </c>
      <c r="C172" s="84">
        <v>2</v>
      </c>
      <c r="D172" s="122">
        <v>0.002455320262649158</v>
      </c>
      <c r="E172" s="122">
        <v>1.8169038393756602</v>
      </c>
      <c r="F172" s="84" t="s">
        <v>2268</v>
      </c>
      <c r="G172" s="84" t="b">
        <v>0</v>
      </c>
      <c r="H172" s="84" t="b">
        <v>0</v>
      </c>
      <c r="I172" s="84" t="b">
        <v>0</v>
      </c>
      <c r="J172" s="84" t="b">
        <v>0</v>
      </c>
      <c r="K172" s="84" t="b">
        <v>0</v>
      </c>
      <c r="L172" s="84" t="b">
        <v>0</v>
      </c>
    </row>
    <row r="173" spans="1:12" ht="15">
      <c r="A173" s="84" t="s">
        <v>446</v>
      </c>
      <c r="B173" s="84" t="s">
        <v>310</v>
      </c>
      <c r="C173" s="84">
        <v>2</v>
      </c>
      <c r="D173" s="122">
        <v>0.002455320262649158</v>
      </c>
      <c r="E173" s="122">
        <v>2.515873843711679</v>
      </c>
      <c r="F173" s="84" t="s">
        <v>2268</v>
      </c>
      <c r="G173" s="84" t="b">
        <v>0</v>
      </c>
      <c r="H173" s="84" t="b">
        <v>0</v>
      </c>
      <c r="I173" s="84" t="b">
        <v>0</v>
      </c>
      <c r="J173" s="84" t="b">
        <v>0</v>
      </c>
      <c r="K173" s="84" t="b">
        <v>0</v>
      </c>
      <c r="L173" s="84" t="b">
        <v>0</v>
      </c>
    </row>
    <row r="174" spans="1:12" ht="15">
      <c r="A174" s="84" t="s">
        <v>310</v>
      </c>
      <c r="B174" s="84" t="s">
        <v>309</v>
      </c>
      <c r="C174" s="84">
        <v>2</v>
      </c>
      <c r="D174" s="122">
        <v>0.002455320262649158</v>
      </c>
      <c r="E174" s="122">
        <v>2.8169038393756605</v>
      </c>
      <c r="F174" s="84" t="s">
        <v>2268</v>
      </c>
      <c r="G174" s="84" t="b">
        <v>0</v>
      </c>
      <c r="H174" s="84" t="b">
        <v>0</v>
      </c>
      <c r="I174" s="84" t="b">
        <v>0</v>
      </c>
      <c r="J174" s="84" t="b">
        <v>0</v>
      </c>
      <c r="K174" s="84" t="b">
        <v>0</v>
      </c>
      <c r="L174" s="84" t="b">
        <v>0</v>
      </c>
    </row>
    <row r="175" spans="1:12" ht="15">
      <c r="A175" s="84" t="s">
        <v>309</v>
      </c>
      <c r="B175" s="84" t="s">
        <v>308</v>
      </c>
      <c r="C175" s="84">
        <v>2</v>
      </c>
      <c r="D175" s="122">
        <v>0.002455320262649158</v>
      </c>
      <c r="E175" s="122">
        <v>2.8169038393756605</v>
      </c>
      <c r="F175" s="84" t="s">
        <v>2268</v>
      </c>
      <c r="G175" s="84" t="b">
        <v>0</v>
      </c>
      <c r="H175" s="84" t="b">
        <v>0</v>
      </c>
      <c r="I175" s="84" t="b">
        <v>0</v>
      </c>
      <c r="J175" s="84" t="b">
        <v>0</v>
      </c>
      <c r="K175" s="84" t="b">
        <v>0</v>
      </c>
      <c r="L175" s="84" t="b">
        <v>0</v>
      </c>
    </row>
    <row r="176" spans="1:12" ht="15">
      <c r="A176" s="84" t="s">
        <v>308</v>
      </c>
      <c r="B176" s="84" t="s">
        <v>281</v>
      </c>
      <c r="C176" s="84">
        <v>2</v>
      </c>
      <c r="D176" s="122">
        <v>0.002455320262649158</v>
      </c>
      <c r="E176" s="122">
        <v>2.8169038393756605</v>
      </c>
      <c r="F176" s="84" t="s">
        <v>2268</v>
      </c>
      <c r="G176" s="84" t="b">
        <v>0</v>
      </c>
      <c r="H176" s="84" t="b">
        <v>0</v>
      </c>
      <c r="I176" s="84" t="b">
        <v>0</v>
      </c>
      <c r="J176" s="84" t="b">
        <v>0</v>
      </c>
      <c r="K176" s="84" t="b">
        <v>0</v>
      </c>
      <c r="L176" s="84" t="b">
        <v>0</v>
      </c>
    </row>
    <row r="177" spans="1:12" ht="15">
      <c r="A177" s="84" t="s">
        <v>1882</v>
      </c>
      <c r="B177" s="84" t="s">
        <v>1855</v>
      </c>
      <c r="C177" s="84">
        <v>24</v>
      </c>
      <c r="D177" s="122">
        <v>0.0132604246953007</v>
      </c>
      <c r="E177" s="122">
        <v>1.0951337549822533</v>
      </c>
      <c r="F177" s="84" t="s">
        <v>1769</v>
      </c>
      <c r="G177" s="84" t="b">
        <v>0</v>
      </c>
      <c r="H177" s="84" t="b">
        <v>0</v>
      </c>
      <c r="I177" s="84" t="b">
        <v>0</v>
      </c>
      <c r="J177" s="84" t="b">
        <v>0</v>
      </c>
      <c r="K177" s="84" t="b">
        <v>0</v>
      </c>
      <c r="L177" s="84" t="b">
        <v>0</v>
      </c>
    </row>
    <row r="178" spans="1:12" ht="15">
      <c r="A178" s="84" t="s">
        <v>1883</v>
      </c>
      <c r="B178" s="84" t="s">
        <v>1855</v>
      </c>
      <c r="C178" s="84">
        <v>22</v>
      </c>
      <c r="D178" s="122">
        <v>0.013403660084155963</v>
      </c>
      <c r="E178" s="122">
        <v>1.0951337549822533</v>
      </c>
      <c r="F178" s="84" t="s">
        <v>1769</v>
      </c>
      <c r="G178" s="84" t="b">
        <v>0</v>
      </c>
      <c r="H178" s="84" t="b">
        <v>0</v>
      </c>
      <c r="I178" s="84" t="b">
        <v>0</v>
      </c>
      <c r="J178" s="84" t="b">
        <v>0</v>
      </c>
      <c r="K178" s="84" t="b">
        <v>0</v>
      </c>
      <c r="L178" s="84" t="b">
        <v>0</v>
      </c>
    </row>
    <row r="179" spans="1:12" ht="15">
      <c r="A179" s="84" t="s">
        <v>1855</v>
      </c>
      <c r="B179" s="84" t="s">
        <v>1880</v>
      </c>
      <c r="C179" s="84">
        <v>22</v>
      </c>
      <c r="D179" s="122">
        <v>0.013403660084155963</v>
      </c>
      <c r="E179" s="122">
        <v>1.338171803668548</v>
      </c>
      <c r="F179" s="84" t="s">
        <v>1769</v>
      </c>
      <c r="G179" s="84" t="b">
        <v>0</v>
      </c>
      <c r="H179" s="84" t="b">
        <v>0</v>
      </c>
      <c r="I179" s="84" t="b">
        <v>0</v>
      </c>
      <c r="J179" s="84" t="b">
        <v>0</v>
      </c>
      <c r="K179" s="84" t="b">
        <v>0</v>
      </c>
      <c r="L179" s="84" t="b">
        <v>0</v>
      </c>
    </row>
    <row r="180" spans="1:12" ht="15">
      <c r="A180" s="84" t="s">
        <v>1880</v>
      </c>
      <c r="B180" s="84" t="s">
        <v>1884</v>
      </c>
      <c r="C180" s="84">
        <v>22</v>
      </c>
      <c r="D180" s="122">
        <v>0.013403660084155963</v>
      </c>
      <c r="E180" s="122">
        <v>1.4429071541885607</v>
      </c>
      <c r="F180" s="84" t="s">
        <v>1769</v>
      </c>
      <c r="G180" s="84" t="b">
        <v>0</v>
      </c>
      <c r="H180" s="84" t="b">
        <v>0</v>
      </c>
      <c r="I180" s="84" t="b">
        <v>0</v>
      </c>
      <c r="J180" s="84" t="b">
        <v>0</v>
      </c>
      <c r="K180" s="84" t="b">
        <v>0</v>
      </c>
      <c r="L180" s="84" t="b">
        <v>0</v>
      </c>
    </row>
    <row r="181" spans="1:12" ht="15">
      <c r="A181" s="84" t="s">
        <v>1884</v>
      </c>
      <c r="B181" s="84" t="s">
        <v>1885</v>
      </c>
      <c r="C181" s="84">
        <v>22</v>
      </c>
      <c r="D181" s="122">
        <v>0.013403660084155963</v>
      </c>
      <c r="E181" s="122">
        <v>1.4429071541885607</v>
      </c>
      <c r="F181" s="84" t="s">
        <v>1769</v>
      </c>
      <c r="G181" s="84" t="b">
        <v>0</v>
      </c>
      <c r="H181" s="84" t="b">
        <v>0</v>
      </c>
      <c r="I181" s="84" t="b">
        <v>0</v>
      </c>
      <c r="J181" s="84" t="b">
        <v>0</v>
      </c>
      <c r="K181" s="84" t="b">
        <v>0</v>
      </c>
      <c r="L181" s="84" t="b">
        <v>0</v>
      </c>
    </row>
    <row r="182" spans="1:12" ht="15">
      <c r="A182" s="84" t="s">
        <v>1885</v>
      </c>
      <c r="B182" s="84" t="s">
        <v>1886</v>
      </c>
      <c r="C182" s="84">
        <v>22</v>
      </c>
      <c r="D182" s="122">
        <v>0.013403660084155963</v>
      </c>
      <c r="E182" s="122">
        <v>1.4429071541885607</v>
      </c>
      <c r="F182" s="84" t="s">
        <v>1769</v>
      </c>
      <c r="G182" s="84" t="b">
        <v>0</v>
      </c>
      <c r="H182" s="84" t="b">
        <v>0</v>
      </c>
      <c r="I182" s="84" t="b">
        <v>0</v>
      </c>
      <c r="J182" s="84" t="b">
        <v>1</v>
      </c>
      <c r="K182" s="84" t="b">
        <v>0</v>
      </c>
      <c r="L182" s="84" t="b">
        <v>0</v>
      </c>
    </row>
    <row r="183" spans="1:12" ht="15">
      <c r="A183" s="84" t="s">
        <v>1886</v>
      </c>
      <c r="B183" s="84" t="s">
        <v>1887</v>
      </c>
      <c r="C183" s="84">
        <v>22</v>
      </c>
      <c r="D183" s="122">
        <v>0.013403660084155963</v>
      </c>
      <c r="E183" s="122">
        <v>1.4429071541885607</v>
      </c>
      <c r="F183" s="84" t="s">
        <v>1769</v>
      </c>
      <c r="G183" s="84" t="b">
        <v>1</v>
      </c>
      <c r="H183" s="84" t="b">
        <v>0</v>
      </c>
      <c r="I183" s="84" t="b">
        <v>0</v>
      </c>
      <c r="J183" s="84" t="b">
        <v>0</v>
      </c>
      <c r="K183" s="84" t="b">
        <v>0</v>
      </c>
      <c r="L183" s="84" t="b">
        <v>0</v>
      </c>
    </row>
    <row r="184" spans="1:12" ht="15">
      <c r="A184" s="84" t="s">
        <v>1887</v>
      </c>
      <c r="B184" s="84" t="s">
        <v>222</v>
      </c>
      <c r="C184" s="84">
        <v>22</v>
      </c>
      <c r="D184" s="122">
        <v>0.013403660084155963</v>
      </c>
      <c r="E184" s="122">
        <v>1.1518613794311805</v>
      </c>
      <c r="F184" s="84" t="s">
        <v>1769</v>
      </c>
      <c r="G184" s="84" t="b">
        <v>0</v>
      </c>
      <c r="H184" s="84" t="b">
        <v>0</v>
      </c>
      <c r="I184" s="84" t="b">
        <v>0</v>
      </c>
      <c r="J184" s="84" t="b">
        <v>0</v>
      </c>
      <c r="K184" s="84" t="b">
        <v>0</v>
      </c>
      <c r="L184" s="84" t="b">
        <v>0</v>
      </c>
    </row>
    <row r="185" spans="1:12" ht="15">
      <c r="A185" s="84" t="s">
        <v>222</v>
      </c>
      <c r="B185" s="84" t="s">
        <v>1882</v>
      </c>
      <c r="C185" s="84">
        <v>22</v>
      </c>
      <c r="D185" s="122">
        <v>0.013403660084155963</v>
      </c>
      <c r="E185" s="122">
        <v>1.1347574174016317</v>
      </c>
      <c r="F185" s="84" t="s">
        <v>1769</v>
      </c>
      <c r="G185" s="84" t="b">
        <v>0</v>
      </c>
      <c r="H185" s="84" t="b">
        <v>0</v>
      </c>
      <c r="I185" s="84" t="b">
        <v>0</v>
      </c>
      <c r="J185" s="84" t="b">
        <v>0</v>
      </c>
      <c r="K185" s="84" t="b">
        <v>0</v>
      </c>
      <c r="L185" s="84" t="b">
        <v>0</v>
      </c>
    </row>
    <row r="186" spans="1:12" ht="15">
      <c r="A186" s="84" t="s">
        <v>252</v>
      </c>
      <c r="B186" s="84" t="s">
        <v>1883</v>
      </c>
      <c r="C186" s="84">
        <v>21</v>
      </c>
      <c r="D186" s="122">
        <v>0.013431446513089943</v>
      </c>
      <c r="E186" s="122">
        <v>1.2939681411764943</v>
      </c>
      <c r="F186" s="84" t="s">
        <v>1769</v>
      </c>
      <c r="G186" s="84" t="b">
        <v>0</v>
      </c>
      <c r="H186" s="84" t="b">
        <v>0</v>
      </c>
      <c r="I186" s="84" t="b">
        <v>0</v>
      </c>
      <c r="J186" s="84" t="b">
        <v>0</v>
      </c>
      <c r="K186" s="84" t="b">
        <v>0</v>
      </c>
      <c r="L186" s="84" t="b">
        <v>0</v>
      </c>
    </row>
    <row r="187" spans="1:12" ht="15">
      <c r="A187" s="84" t="s">
        <v>448</v>
      </c>
      <c r="B187" s="84" t="s">
        <v>2181</v>
      </c>
      <c r="C187" s="84">
        <v>9</v>
      </c>
      <c r="D187" s="122">
        <v>0.010728993480633454</v>
      </c>
      <c r="E187" s="122">
        <v>1.706148588963142</v>
      </c>
      <c r="F187" s="84" t="s">
        <v>1769</v>
      </c>
      <c r="G187" s="84" t="b">
        <v>0</v>
      </c>
      <c r="H187" s="84" t="b">
        <v>0</v>
      </c>
      <c r="I187" s="84" t="b">
        <v>0</v>
      </c>
      <c r="J187" s="84" t="b">
        <v>0</v>
      </c>
      <c r="K187" s="84" t="b">
        <v>0</v>
      </c>
      <c r="L187" s="84" t="b">
        <v>0</v>
      </c>
    </row>
    <row r="188" spans="1:12" ht="15">
      <c r="A188" s="84" t="s">
        <v>2181</v>
      </c>
      <c r="B188" s="84" t="s">
        <v>2182</v>
      </c>
      <c r="C188" s="84">
        <v>9</v>
      </c>
      <c r="D188" s="122">
        <v>0.010728993480633454</v>
      </c>
      <c r="E188" s="122">
        <v>1.8310873255714422</v>
      </c>
      <c r="F188" s="84" t="s">
        <v>1769</v>
      </c>
      <c r="G188" s="84" t="b">
        <v>0</v>
      </c>
      <c r="H188" s="84" t="b">
        <v>0</v>
      </c>
      <c r="I188" s="84" t="b">
        <v>0</v>
      </c>
      <c r="J188" s="84" t="b">
        <v>0</v>
      </c>
      <c r="K188" s="84" t="b">
        <v>0</v>
      </c>
      <c r="L188" s="84" t="b">
        <v>0</v>
      </c>
    </row>
    <row r="189" spans="1:12" ht="15">
      <c r="A189" s="84" t="s">
        <v>2182</v>
      </c>
      <c r="B189" s="84" t="s">
        <v>2183</v>
      </c>
      <c r="C189" s="84">
        <v>9</v>
      </c>
      <c r="D189" s="122">
        <v>0.010728993480633454</v>
      </c>
      <c r="E189" s="122">
        <v>1.8310873255714422</v>
      </c>
      <c r="F189" s="84" t="s">
        <v>1769</v>
      </c>
      <c r="G189" s="84" t="b">
        <v>0</v>
      </c>
      <c r="H189" s="84" t="b">
        <v>0</v>
      </c>
      <c r="I189" s="84" t="b">
        <v>0</v>
      </c>
      <c r="J189" s="84" t="b">
        <v>0</v>
      </c>
      <c r="K189" s="84" t="b">
        <v>0</v>
      </c>
      <c r="L189" s="84" t="b">
        <v>0</v>
      </c>
    </row>
    <row r="190" spans="1:12" ht="15">
      <c r="A190" s="84" t="s">
        <v>2183</v>
      </c>
      <c r="B190" s="84" t="s">
        <v>2184</v>
      </c>
      <c r="C190" s="84">
        <v>9</v>
      </c>
      <c r="D190" s="122">
        <v>0.010728993480633454</v>
      </c>
      <c r="E190" s="122">
        <v>1.8310873255714422</v>
      </c>
      <c r="F190" s="84" t="s">
        <v>1769</v>
      </c>
      <c r="G190" s="84" t="b">
        <v>0</v>
      </c>
      <c r="H190" s="84" t="b">
        <v>0</v>
      </c>
      <c r="I190" s="84" t="b">
        <v>0</v>
      </c>
      <c r="J190" s="84" t="b">
        <v>0</v>
      </c>
      <c r="K190" s="84" t="b">
        <v>0</v>
      </c>
      <c r="L190" s="84" t="b">
        <v>0</v>
      </c>
    </row>
    <row r="191" spans="1:12" ht="15">
      <c r="A191" s="84" t="s">
        <v>2184</v>
      </c>
      <c r="B191" s="84" t="s">
        <v>2185</v>
      </c>
      <c r="C191" s="84">
        <v>9</v>
      </c>
      <c r="D191" s="122">
        <v>0.010728993480633454</v>
      </c>
      <c r="E191" s="122">
        <v>1.8310873255714422</v>
      </c>
      <c r="F191" s="84" t="s">
        <v>1769</v>
      </c>
      <c r="G191" s="84" t="b">
        <v>0</v>
      </c>
      <c r="H191" s="84" t="b">
        <v>0</v>
      </c>
      <c r="I191" s="84" t="b">
        <v>0</v>
      </c>
      <c r="J191" s="84" t="b">
        <v>0</v>
      </c>
      <c r="K191" s="84" t="b">
        <v>0</v>
      </c>
      <c r="L191" s="84" t="b">
        <v>0</v>
      </c>
    </row>
    <row r="192" spans="1:12" ht="15">
      <c r="A192" s="84" t="s">
        <v>2185</v>
      </c>
      <c r="B192" s="84" t="s">
        <v>2186</v>
      </c>
      <c r="C192" s="84">
        <v>9</v>
      </c>
      <c r="D192" s="122">
        <v>0.010728993480633454</v>
      </c>
      <c r="E192" s="122">
        <v>1.8310873255714422</v>
      </c>
      <c r="F192" s="84" t="s">
        <v>1769</v>
      </c>
      <c r="G192" s="84" t="b">
        <v>0</v>
      </c>
      <c r="H192" s="84" t="b">
        <v>0</v>
      </c>
      <c r="I192" s="84" t="b">
        <v>0</v>
      </c>
      <c r="J192" s="84" t="b">
        <v>0</v>
      </c>
      <c r="K192" s="84" t="b">
        <v>0</v>
      </c>
      <c r="L192" s="84" t="b">
        <v>0</v>
      </c>
    </row>
    <row r="193" spans="1:12" ht="15">
      <c r="A193" s="84" t="s">
        <v>2186</v>
      </c>
      <c r="B193" s="84" t="s">
        <v>2187</v>
      </c>
      <c r="C193" s="84">
        <v>9</v>
      </c>
      <c r="D193" s="122">
        <v>0.010728993480633454</v>
      </c>
      <c r="E193" s="122">
        <v>1.8310873255714422</v>
      </c>
      <c r="F193" s="84" t="s">
        <v>1769</v>
      </c>
      <c r="G193" s="84" t="b">
        <v>0</v>
      </c>
      <c r="H193" s="84" t="b">
        <v>0</v>
      </c>
      <c r="I193" s="84" t="b">
        <v>0</v>
      </c>
      <c r="J193" s="84" t="b">
        <v>0</v>
      </c>
      <c r="K193" s="84" t="b">
        <v>0</v>
      </c>
      <c r="L193" s="84" t="b">
        <v>0</v>
      </c>
    </row>
    <row r="194" spans="1:12" ht="15">
      <c r="A194" s="84" t="s">
        <v>2187</v>
      </c>
      <c r="B194" s="84" t="s">
        <v>2188</v>
      </c>
      <c r="C194" s="84">
        <v>9</v>
      </c>
      <c r="D194" s="122">
        <v>0.010728993480633454</v>
      </c>
      <c r="E194" s="122">
        <v>1.8310873255714422</v>
      </c>
      <c r="F194" s="84" t="s">
        <v>1769</v>
      </c>
      <c r="G194" s="84" t="b">
        <v>0</v>
      </c>
      <c r="H194" s="84" t="b">
        <v>0</v>
      </c>
      <c r="I194" s="84" t="b">
        <v>0</v>
      </c>
      <c r="J194" s="84" t="b">
        <v>0</v>
      </c>
      <c r="K194" s="84" t="b">
        <v>0</v>
      </c>
      <c r="L194" s="84" t="b">
        <v>0</v>
      </c>
    </row>
    <row r="195" spans="1:12" ht="15">
      <c r="A195" s="84" t="s">
        <v>2188</v>
      </c>
      <c r="B195" s="84" t="s">
        <v>2179</v>
      </c>
      <c r="C195" s="84">
        <v>9</v>
      </c>
      <c r="D195" s="122">
        <v>0.010728993480633454</v>
      </c>
      <c r="E195" s="122">
        <v>1.743937149852542</v>
      </c>
      <c r="F195" s="84" t="s">
        <v>1769</v>
      </c>
      <c r="G195" s="84" t="b">
        <v>0</v>
      </c>
      <c r="H195" s="84" t="b">
        <v>0</v>
      </c>
      <c r="I195" s="84" t="b">
        <v>0</v>
      </c>
      <c r="J195" s="84" t="b">
        <v>0</v>
      </c>
      <c r="K195" s="84" t="b">
        <v>1</v>
      </c>
      <c r="L195" s="84" t="b">
        <v>0</v>
      </c>
    </row>
    <row r="196" spans="1:12" ht="15">
      <c r="A196" s="84" t="s">
        <v>2179</v>
      </c>
      <c r="B196" s="84" t="s">
        <v>2189</v>
      </c>
      <c r="C196" s="84">
        <v>9</v>
      </c>
      <c r="D196" s="122">
        <v>0.010728993480633454</v>
      </c>
      <c r="E196" s="122">
        <v>1.743937149852542</v>
      </c>
      <c r="F196" s="84" t="s">
        <v>1769</v>
      </c>
      <c r="G196" s="84" t="b">
        <v>0</v>
      </c>
      <c r="H196" s="84" t="b">
        <v>1</v>
      </c>
      <c r="I196" s="84" t="b">
        <v>0</v>
      </c>
      <c r="J196" s="84" t="b">
        <v>0</v>
      </c>
      <c r="K196" s="84" t="b">
        <v>0</v>
      </c>
      <c r="L196" s="84" t="b">
        <v>0</v>
      </c>
    </row>
    <row r="197" spans="1:12" ht="15">
      <c r="A197" s="84" t="s">
        <v>2189</v>
      </c>
      <c r="B197" s="84" t="s">
        <v>2178</v>
      </c>
      <c r="C197" s="84">
        <v>9</v>
      </c>
      <c r="D197" s="122">
        <v>0.010728993480633454</v>
      </c>
      <c r="E197" s="122">
        <v>1.743937149852542</v>
      </c>
      <c r="F197" s="84" t="s">
        <v>1769</v>
      </c>
      <c r="G197" s="84" t="b">
        <v>0</v>
      </c>
      <c r="H197" s="84" t="b">
        <v>0</v>
      </c>
      <c r="I197" s="84" t="b">
        <v>0</v>
      </c>
      <c r="J197" s="84" t="b">
        <v>0</v>
      </c>
      <c r="K197" s="84" t="b">
        <v>0</v>
      </c>
      <c r="L197" s="84" t="b">
        <v>0</v>
      </c>
    </row>
    <row r="198" spans="1:12" ht="15">
      <c r="A198" s="84" t="s">
        <v>2178</v>
      </c>
      <c r="B198" s="84" t="s">
        <v>2190</v>
      </c>
      <c r="C198" s="84">
        <v>9</v>
      </c>
      <c r="D198" s="122">
        <v>0.010728993480633454</v>
      </c>
      <c r="E198" s="122">
        <v>1.743937149852542</v>
      </c>
      <c r="F198" s="84" t="s">
        <v>1769</v>
      </c>
      <c r="G198" s="84" t="b">
        <v>0</v>
      </c>
      <c r="H198" s="84" t="b">
        <v>0</v>
      </c>
      <c r="I198" s="84" t="b">
        <v>0</v>
      </c>
      <c r="J198" s="84" t="b">
        <v>0</v>
      </c>
      <c r="K198" s="84" t="b">
        <v>0</v>
      </c>
      <c r="L198" s="84" t="b">
        <v>0</v>
      </c>
    </row>
    <row r="199" spans="1:12" ht="15">
      <c r="A199" s="84" t="s">
        <v>2190</v>
      </c>
      <c r="B199" s="84" t="s">
        <v>2191</v>
      </c>
      <c r="C199" s="84">
        <v>9</v>
      </c>
      <c r="D199" s="122">
        <v>0.010728993480633454</v>
      </c>
      <c r="E199" s="122">
        <v>1.8310873255714422</v>
      </c>
      <c r="F199" s="84" t="s">
        <v>1769</v>
      </c>
      <c r="G199" s="84" t="b">
        <v>0</v>
      </c>
      <c r="H199" s="84" t="b">
        <v>0</v>
      </c>
      <c r="I199" s="84" t="b">
        <v>0</v>
      </c>
      <c r="J199" s="84" t="b">
        <v>0</v>
      </c>
      <c r="K199" s="84" t="b">
        <v>0</v>
      </c>
      <c r="L199" s="84" t="b">
        <v>0</v>
      </c>
    </row>
    <row r="200" spans="1:12" ht="15">
      <c r="A200" s="84" t="s">
        <v>252</v>
      </c>
      <c r="B200" s="84" t="s">
        <v>448</v>
      </c>
      <c r="C200" s="84">
        <v>8</v>
      </c>
      <c r="D200" s="122">
        <v>0.01015132780797906</v>
      </c>
      <c r="E200" s="122">
        <v>1.155665443010213</v>
      </c>
      <c r="F200" s="84" t="s">
        <v>1769</v>
      </c>
      <c r="G200" s="84" t="b">
        <v>0</v>
      </c>
      <c r="H200" s="84" t="b">
        <v>0</v>
      </c>
      <c r="I200" s="84" t="b">
        <v>0</v>
      </c>
      <c r="J200" s="84" t="b">
        <v>0</v>
      </c>
      <c r="K200" s="84" t="b">
        <v>0</v>
      </c>
      <c r="L200" s="84" t="b">
        <v>0</v>
      </c>
    </row>
    <row r="201" spans="1:12" ht="15">
      <c r="A201" s="84" t="s">
        <v>2191</v>
      </c>
      <c r="B201" s="84" t="s">
        <v>2193</v>
      </c>
      <c r="C201" s="84">
        <v>8</v>
      </c>
      <c r="D201" s="122">
        <v>0.01015132780797906</v>
      </c>
      <c r="E201" s="122">
        <v>1.8822398480188234</v>
      </c>
      <c r="F201" s="84" t="s">
        <v>1769</v>
      </c>
      <c r="G201" s="84" t="b">
        <v>0</v>
      </c>
      <c r="H201" s="84" t="b">
        <v>0</v>
      </c>
      <c r="I201" s="84" t="b">
        <v>0</v>
      </c>
      <c r="J201" s="84" t="b">
        <v>0</v>
      </c>
      <c r="K201" s="84" t="b">
        <v>0</v>
      </c>
      <c r="L201" s="84" t="b">
        <v>0</v>
      </c>
    </row>
    <row r="202" spans="1:12" ht="15">
      <c r="A202" s="84" t="s">
        <v>1912</v>
      </c>
      <c r="B202" s="84" t="s">
        <v>2198</v>
      </c>
      <c r="C202" s="84">
        <v>6</v>
      </c>
      <c r="D202" s="122">
        <v>0.008739070059662674</v>
      </c>
      <c r="E202" s="122">
        <v>1.7061485889631423</v>
      </c>
      <c r="F202" s="84" t="s">
        <v>1769</v>
      </c>
      <c r="G202" s="84" t="b">
        <v>0</v>
      </c>
      <c r="H202" s="84" t="b">
        <v>0</v>
      </c>
      <c r="I202" s="84" t="b">
        <v>0</v>
      </c>
      <c r="J202" s="84" t="b">
        <v>0</v>
      </c>
      <c r="K202" s="84" t="b">
        <v>0</v>
      </c>
      <c r="L202" s="84" t="b">
        <v>0</v>
      </c>
    </row>
    <row r="203" spans="1:12" ht="15">
      <c r="A203" s="84" t="s">
        <v>2198</v>
      </c>
      <c r="B203" s="84" t="s">
        <v>2199</v>
      </c>
      <c r="C203" s="84">
        <v>6</v>
      </c>
      <c r="D203" s="122">
        <v>0.008739070059662674</v>
      </c>
      <c r="E203" s="122">
        <v>2.0071785846271233</v>
      </c>
      <c r="F203" s="84" t="s">
        <v>1769</v>
      </c>
      <c r="G203" s="84" t="b">
        <v>0</v>
      </c>
      <c r="H203" s="84" t="b">
        <v>0</v>
      </c>
      <c r="I203" s="84" t="b">
        <v>0</v>
      </c>
      <c r="J203" s="84" t="b">
        <v>0</v>
      </c>
      <c r="K203" s="84" t="b">
        <v>0</v>
      </c>
      <c r="L203" s="84" t="b">
        <v>0</v>
      </c>
    </row>
    <row r="204" spans="1:12" ht="15">
      <c r="A204" s="84" t="s">
        <v>2199</v>
      </c>
      <c r="B204" s="84" t="s">
        <v>2200</v>
      </c>
      <c r="C204" s="84">
        <v>6</v>
      </c>
      <c r="D204" s="122">
        <v>0.008739070059662674</v>
      </c>
      <c r="E204" s="122">
        <v>2.0071785846271233</v>
      </c>
      <c r="F204" s="84" t="s">
        <v>1769</v>
      </c>
      <c r="G204" s="84" t="b">
        <v>0</v>
      </c>
      <c r="H204" s="84" t="b">
        <v>0</v>
      </c>
      <c r="I204" s="84" t="b">
        <v>0</v>
      </c>
      <c r="J204" s="84" t="b">
        <v>0</v>
      </c>
      <c r="K204" s="84" t="b">
        <v>0</v>
      </c>
      <c r="L204" s="84" t="b">
        <v>0</v>
      </c>
    </row>
    <row r="205" spans="1:12" ht="15">
      <c r="A205" s="84" t="s">
        <v>2200</v>
      </c>
      <c r="B205" s="84" t="s">
        <v>222</v>
      </c>
      <c r="C205" s="84">
        <v>6</v>
      </c>
      <c r="D205" s="122">
        <v>0.008739070059662674</v>
      </c>
      <c r="E205" s="122">
        <v>1.1518613794311805</v>
      </c>
      <c r="F205" s="84" t="s">
        <v>1769</v>
      </c>
      <c r="G205" s="84" t="b">
        <v>0</v>
      </c>
      <c r="H205" s="84" t="b">
        <v>0</v>
      </c>
      <c r="I205" s="84" t="b">
        <v>0</v>
      </c>
      <c r="J205" s="84" t="b">
        <v>0</v>
      </c>
      <c r="K205" s="84" t="b">
        <v>0</v>
      </c>
      <c r="L205" s="84" t="b">
        <v>0</v>
      </c>
    </row>
    <row r="206" spans="1:12" ht="15">
      <c r="A206" s="84" t="s">
        <v>222</v>
      </c>
      <c r="B206" s="84" t="s">
        <v>446</v>
      </c>
      <c r="C206" s="84">
        <v>6</v>
      </c>
      <c r="D206" s="122">
        <v>0.008739070059662674</v>
      </c>
      <c r="E206" s="122">
        <v>1.1725459782910315</v>
      </c>
      <c r="F206" s="84" t="s">
        <v>1769</v>
      </c>
      <c r="G206" s="84" t="b">
        <v>0</v>
      </c>
      <c r="H206" s="84" t="b">
        <v>0</v>
      </c>
      <c r="I206" s="84" t="b">
        <v>0</v>
      </c>
      <c r="J206" s="84" t="b">
        <v>0</v>
      </c>
      <c r="K206" s="84" t="b">
        <v>0</v>
      </c>
      <c r="L206" s="84" t="b">
        <v>0</v>
      </c>
    </row>
    <row r="207" spans="1:12" ht="15">
      <c r="A207" s="84" t="s">
        <v>273</v>
      </c>
      <c r="B207" s="84" t="s">
        <v>1912</v>
      </c>
      <c r="C207" s="84">
        <v>5</v>
      </c>
      <c r="D207" s="122">
        <v>0.00787701218220857</v>
      </c>
      <c r="E207" s="122">
        <v>1.743937149852542</v>
      </c>
      <c r="F207" s="84" t="s">
        <v>1769</v>
      </c>
      <c r="G207" s="84" t="b">
        <v>0</v>
      </c>
      <c r="H207" s="84" t="b">
        <v>0</v>
      </c>
      <c r="I207" s="84" t="b">
        <v>0</v>
      </c>
      <c r="J207" s="84" t="b">
        <v>0</v>
      </c>
      <c r="K207" s="84" t="b">
        <v>0</v>
      </c>
      <c r="L207" s="84" t="b">
        <v>0</v>
      </c>
    </row>
    <row r="208" spans="1:12" ht="15">
      <c r="A208" s="84" t="s">
        <v>2180</v>
      </c>
      <c r="B208" s="84" t="s">
        <v>2203</v>
      </c>
      <c r="C208" s="84">
        <v>4</v>
      </c>
      <c r="D208" s="122">
        <v>0.006883651865935363</v>
      </c>
      <c r="E208" s="122">
        <v>2.0071785846271233</v>
      </c>
      <c r="F208" s="84" t="s">
        <v>1769</v>
      </c>
      <c r="G208" s="84" t="b">
        <v>0</v>
      </c>
      <c r="H208" s="84" t="b">
        <v>0</v>
      </c>
      <c r="I208" s="84" t="b">
        <v>0</v>
      </c>
      <c r="J208" s="84" t="b">
        <v>0</v>
      </c>
      <c r="K208" s="84" t="b">
        <v>0</v>
      </c>
      <c r="L208" s="84" t="b">
        <v>0</v>
      </c>
    </row>
    <row r="209" spans="1:12" ht="15">
      <c r="A209" s="84" t="s">
        <v>2203</v>
      </c>
      <c r="B209" s="84" t="s">
        <v>1912</v>
      </c>
      <c r="C209" s="84">
        <v>4</v>
      </c>
      <c r="D209" s="122">
        <v>0.006883651865935363</v>
      </c>
      <c r="E209" s="122">
        <v>1.743937149852542</v>
      </c>
      <c r="F209" s="84" t="s">
        <v>1769</v>
      </c>
      <c r="G209" s="84" t="b">
        <v>0</v>
      </c>
      <c r="H209" s="84" t="b">
        <v>0</v>
      </c>
      <c r="I209" s="84" t="b">
        <v>0</v>
      </c>
      <c r="J209" s="84" t="b">
        <v>0</v>
      </c>
      <c r="K209" s="84" t="b">
        <v>0</v>
      </c>
      <c r="L209" s="84" t="b">
        <v>0</v>
      </c>
    </row>
    <row r="210" spans="1:12" ht="15">
      <c r="A210" s="84" t="s">
        <v>1855</v>
      </c>
      <c r="B210" s="84" t="s">
        <v>2175</v>
      </c>
      <c r="C210" s="84">
        <v>3</v>
      </c>
      <c r="D210" s="122">
        <v>0.005725526001290712</v>
      </c>
      <c r="E210" s="122">
        <v>1.338171803668548</v>
      </c>
      <c r="F210" s="84" t="s">
        <v>1769</v>
      </c>
      <c r="G210" s="84" t="b">
        <v>0</v>
      </c>
      <c r="H210" s="84" t="b">
        <v>0</v>
      </c>
      <c r="I210" s="84" t="b">
        <v>0</v>
      </c>
      <c r="J210" s="84" t="b">
        <v>0</v>
      </c>
      <c r="K210" s="84" t="b">
        <v>0</v>
      </c>
      <c r="L210" s="84" t="b">
        <v>0</v>
      </c>
    </row>
    <row r="211" spans="1:12" ht="15">
      <c r="A211" s="84" t="s">
        <v>2215</v>
      </c>
      <c r="B211" s="84" t="s">
        <v>2180</v>
      </c>
      <c r="C211" s="84">
        <v>3</v>
      </c>
      <c r="D211" s="122">
        <v>0.005725526001290712</v>
      </c>
      <c r="E211" s="122">
        <v>2.0071785846271233</v>
      </c>
      <c r="F211" s="84" t="s">
        <v>1769</v>
      </c>
      <c r="G211" s="84" t="b">
        <v>0</v>
      </c>
      <c r="H211" s="84" t="b">
        <v>0</v>
      </c>
      <c r="I211" s="84" t="b">
        <v>0</v>
      </c>
      <c r="J211" s="84" t="b">
        <v>0</v>
      </c>
      <c r="K211" s="84" t="b">
        <v>0</v>
      </c>
      <c r="L211" s="84" t="b">
        <v>0</v>
      </c>
    </row>
    <row r="212" spans="1:12" ht="15">
      <c r="A212" s="84" t="s">
        <v>1912</v>
      </c>
      <c r="B212" s="84" t="s">
        <v>2216</v>
      </c>
      <c r="C212" s="84">
        <v>3</v>
      </c>
      <c r="D212" s="122">
        <v>0.005725526001290712</v>
      </c>
      <c r="E212" s="122">
        <v>1.7061485889631423</v>
      </c>
      <c r="F212" s="84" t="s">
        <v>1769</v>
      </c>
      <c r="G212" s="84" t="b">
        <v>0</v>
      </c>
      <c r="H212" s="84" t="b">
        <v>0</v>
      </c>
      <c r="I212" s="84" t="b">
        <v>0</v>
      </c>
      <c r="J212" s="84" t="b">
        <v>0</v>
      </c>
      <c r="K212" s="84" t="b">
        <v>0</v>
      </c>
      <c r="L212" s="84" t="b">
        <v>0</v>
      </c>
    </row>
    <row r="213" spans="1:12" ht="15">
      <c r="A213" s="84" t="s">
        <v>2216</v>
      </c>
      <c r="B213" s="84" t="s">
        <v>222</v>
      </c>
      <c r="C213" s="84">
        <v>3</v>
      </c>
      <c r="D213" s="122">
        <v>0.005725526001290712</v>
      </c>
      <c r="E213" s="122">
        <v>1.1518613794311805</v>
      </c>
      <c r="F213" s="84" t="s">
        <v>1769</v>
      </c>
      <c r="G213" s="84" t="b">
        <v>0</v>
      </c>
      <c r="H213" s="84" t="b">
        <v>0</v>
      </c>
      <c r="I213" s="84" t="b">
        <v>0</v>
      </c>
      <c r="J213" s="84" t="b">
        <v>0</v>
      </c>
      <c r="K213" s="84" t="b">
        <v>0</v>
      </c>
      <c r="L213" s="84" t="b">
        <v>0</v>
      </c>
    </row>
    <row r="214" spans="1:12" ht="15">
      <c r="A214" s="84" t="s">
        <v>222</v>
      </c>
      <c r="B214" s="84" t="s">
        <v>2204</v>
      </c>
      <c r="C214" s="84">
        <v>3</v>
      </c>
      <c r="D214" s="122">
        <v>0.005725526001290712</v>
      </c>
      <c r="E214" s="122">
        <v>1.0476072416827316</v>
      </c>
      <c r="F214" s="84" t="s">
        <v>1769</v>
      </c>
      <c r="G214" s="84" t="b">
        <v>0</v>
      </c>
      <c r="H214" s="84" t="b">
        <v>0</v>
      </c>
      <c r="I214" s="84" t="b">
        <v>0</v>
      </c>
      <c r="J214" s="84" t="b">
        <v>0</v>
      </c>
      <c r="K214" s="84" t="b">
        <v>1</v>
      </c>
      <c r="L214" s="84" t="b">
        <v>0</v>
      </c>
    </row>
    <row r="215" spans="1:12" ht="15">
      <c r="A215" s="84" t="s">
        <v>2204</v>
      </c>
      <c r="B215" s="84" t="s">
        <v>2217</v>
      </c>
      <c r="C215" s="84">
        <v>3</v>
      </c>
      <c r="D215" s="122">
        <v>0.005725526001290712</v>
      </c>
      <c r="E215" s="122">
        <v>2.1832698436828046</v>
      </c>
      <c r="F215" s="84" t="s">
        <v>1769</v>
      </c>
      <c r="G215" s="84" t="b">
        <v>0</v>
      </c>
      <c r="H215" s="84" t="b">
        <v>1</v>
      </c>
      <c r="I215" s="84" t="b">
        <v>0</v>
      </c>
      <c r="J215" s="84" t="b">
        <v>0</v>
      </c>
      <c r="K215" s="84" t="b">
        <v>0</v>
      </c>
      <c r="L215" s="84" t="b">
        <v>0</v>
      </c>
    </row>
    <row r="216" spans="1:12" ht="15">
      <c r="A216" s="84" t="s">
        <v>2217</v>
      </c>
      <c r="B216" s="84" t="s">
        <v>445</v>
      </c>
      <c r="C216" s="84">
        <v>3</v>
      </c>
      <c r="D216" s="122">
        <v>0.005725526001290712</v>
      </c>
      <c r="E216" s="122">
        <v>2.0863598306747484</v>
      </c>
      <c r="F216" s="84" t="s">
        <v>1769</v>
      </c>
      <c r="G216" s="84" t="b">
        <v>0</v>
      </c>
      <c r="H216" s="84" t="b">
        <v>0</v>
      </c>
      <c r="I216" s="84" t="b">
        <v>0</v>
      </c>
      <c r="J216" s="84" t="b">
        <v>0</v>
      </c>
      <c r="K216" s="84" t="b">
        <v>0</v>
      </c>
      <c r="L216" s="84" t="b">
        <v>0</v>
      </c>
    </row>
    <row r="217" spans="1:12" ht="15">
      <c r="A217" s="84" t="s">
        <v>2192</v>
      </c>
      <c r="B217" s="84" t="s">
        <v>222</v>
      </c>
      <c r="C217" s="84">
        <v>2</v>
      </c>
      <c r="D217" s="122">
        <v>0.0043458199139405984</v>
      </c>
      <c r="E217" s="122">
        <v>0.8508313837671994</v>
      </c>
      <c r="F217" s="84" t="s">
        <v>1769</v>
      </c>
      <c r="G217" s="84" t="b">
        <v>0</v>
      </c>
      <c r="H217" s="84" t="b">
        <v>0</v>
      </c>
      <c r="I217" s="84" t="b">
        <v>0</v>
      </c>
      <c r="J217" s="84" t="b">
        <v>0</v>
      </c>
      <c r="K217" s="84" t="b">
        <v>0</v>
      </c>
      <c r="L217" s="84" t="b">
        <v>0</v>
      </c>
    </row>
    <row r="218" spans="1:12" ht="15">
      <c r="A218" s="84" t="s">
        <v>222</v>
      </c>
      <c r="B218" s="84" t="s">
        <v>2202</v>
      </c>
      <c r="C218" s="84">
        <v>2</v>
      </c>
      <c r="D218" s="122">
        <v>0.0043458199139405984</v>
      </c>
      <c r="E218" s="122">
        <v>0.774605969618994</v>
      </c>
      <c r="F218" s="84" t="s">
        <v>1769</v>
      </c>
      <c r="G218" s="84" t="b">
        <v>0</v>
      </c>
      <c r="H218" s="84" t="b">
        <v>0</v>
      </c>
      <c r="I218" s="84" t="b">
        <v>0</v>
      </c>
      <c r="J218" s="84" t="b">
        <v>0</v>
      </c>
      <c r="K218" s="84" t="b">
        <v>0</v>
      </c>
      <c r="L218" s="84" t="b">
        <v>0</v>
      </c>
    </row>
    <row r="219" spans="1:12" ht="15">
      <c r="A219" s="84" t="s">
        <v>2202</v>
      </c>
      <c r="B219" s="84" t="s">
        <v>2219</v>
      </c>
      <c r="C219" s="84">
        <v>2</v>
      </c>
      <c r="D219" s="122">
        <v>0.0043458199139405984</v>
      </c>
      <c r="E219" s="122">
        <v>2.0863598306747484</v>
      </c>
      <c r="F219" s="84" t="s">
        <v>1769</v>
      </c>
      <c r="G219" s="84" t="b">
        <v>0</v>
      </c>
      <c r="H219" s="84" t="b">
        <v>0</v>
      </c>
      <c r="I219" s="84" t="b">
        <v>0</v>
      </c>
      <c r="J219" s="84" t="b">
        <v>0</v>
      </c>
      <c r="K219" s="84" t="b">
        <v>0</v>
      </c>
      <c r="L219" s="84" t="b">
        <v>0</v>
      </c>
    </row>
    <row r="220" spans="1:12" ht="15">
      <c r="A220" s="84" t="s">
        <v>2219</v>
      </c>
      <c r="B220" s="84" t="s">
        <v>2201</v>
      </c>
      <c r="C220" s="84">
        <v>2</v>
      </c>
      <c r="D220" s="122">
        <v>0.0043458199139405984</v>
      </c>
      <c r="E220" s="122">
        <v>2.3082085802911045</v>
      </c>
      <c r="F220" s="84" t="s">
        <v>1769</v>
      </c>
      <c r="G220" s="84" t="b">
        <v>0</v>
      </c>
      <c r="H220" s="84" t="b">
        <v>0</v>
      </c>
      <c r="I220" s="84" t="b">
        <v>0</v>
      </c>
      <c r="J220" s="84" t="b">
        <v>0</v>
      </c>
      <c r="K220" s="84" t="b">
        <v>0</v>
      </c>
      <c r="L220" s="84" t="b">
        <v>0</v>
      </c>
    </row>
    <row r="221" spans="1:12" ht="15">
      <c r="A221" s="84" t="s">
        <v>2201</v>
      </c>
      <c r="B221" s="84" t="s">
        <v>2220</v>
      </c>
      <c r="C221" s="84">
        <v>2</v>
      </c>
      <c r="D221" s="122">
        <v>0.0043458199139405984</v>
      </c>
      <c r="E221" s="122">
        <v>2.1832698436828046</v>
      </c>
      <c r="F221" s="84" t="s">
        <v>1769</v>
      </c>
      <c r="G221" s="84" t="b">
        <v>0</v>
      </c>
      <c r="H221" s="84" t="b">
        <v>0</v>
      </c>
      <c r="I221" s="84" t="b">
        <v>0</v>
      </c>
      <c r="J221" s="84" t="b">
        <v>0</v>
      </c>
      <c r="K221" s="84" t="b">
        <v>0</v>
      </c>
      <c r="L221" s="84" t="b">
        <v>0</v>
      </c>
    </row>
    <row r="222" spans="1:12" ht="15">
      <c r="A222" s="84" t="s">
        <v>2220</v>
      </c>
      <c r="B222" s="84" t="s">
        <v>344</v>
      </c>
      <c r="C222" s="84">
        <v>2</v>
      </c>
      <c r="D222" s="122">
        <v>0.0043458199139405984</v>
      </c>
      <c r="E222" s="122">
        <v>2.484299839346786</v>
      </c>
      <c r="F222" s="84" t="s">
        <v>1769</v>
      </c>
      <c r="G222" s="84" t="b">
        <v>0</v>
      </c>
      <c r="H222" s="84" t="b">
        <v>0</v>
      </c>
      <c r="I222" s="84" t="b">
        <v>0</v>
      </c>
      <c r="J222" s="84" t="b">
        <v>0</v>
      </c>
      <c r="K222" s="84" t="b">
        <v>0</v>
      </c>
      <c r="L222" s="84" t="b">
        <v>0</v>
      </c>
    </row>
    <row r="223" spans="1:12" ht="15">
      <c r="A223" s="84" t="s">
        <v>344</v>
      </c>
      <c r="B223" s="84" t="s">
        <v>2221</v>
      </c>
      <c r="C223" s="84">
        <v>2</v>
      </c>
      <c r="D223" s="122">
        <v>0.0043458199139405984</v>
      </c>
      <c r="E223" s="122">
        <v>2.484299839346786</v>
      </c>
      <c r="F223" s="84" t="s">
        <v>1769</v>
      </c>
      <c r="G223" s="84" t="b">
        <v>0</v>
      </c>
      <c r="H223" s="84" t="b">
        <v>0</v>
      </c>
      <c r="I223" s="84" t="b">
        <v>0</v>
      </c>
      <c r="J223" s="84" t="b">
        <v>0</v>
      </c>
      <c r="K223" s="84" t="b">
        <v>0</v>
      </c>
      <c r="L223" s="84" t="b">
        <v>0</v>
      </c>
    </row>
    <row r="224" spans="1:12" ht="15">
      <c r="A224" s="84" t="s">
        <v>2221</v>
      </c>
      <c r="B224" s="84" t="s">
        <v>343</v>
      </c>
      <c r="C224" s="84">
        <v>2</v>
      </c>
      <c r="D224" s="122">
        <v>0.0043458199139405984</v>
      </c>
      <c r="E224" s="122">
        <v>2.484299839346786</v>
      </c>
      <c r="F224" s="84" t="s">
        <v>1769</v>
      </c>
      <c r="G224" s="84" t="b">
        <v>0</v>
      </c>
      <c r="H224" s="84" t="b">
        <v>0</v>
      </c>
      <c r="I224" s="84" t="b">
        <v>0</v>
      </c>
      <c r="J224" s="84" t="b">
        <v>0</v>
      </c>
      <c r="K224" s="84" t="b">
        <v>0</v>
      </c>
      <c r="L224" s="84" t="b">
        <v>0</v>
      </c>
    </row>
    <row r="225" spans="1:12" ht="15">
      <c r="A225" s="84" t="s">
        <v>343</v>
      </c>
      <c r="B225" s="84" t="s">
        <v>454</v>
      </c>
      <c r="C225" s="84">
        <v>2</v>
      </c>
      <c r="D225" s="122">
        <v>0.0043458199139405984</v>
      </c>
      <c r="E225" s="122">
        <v>2.484299839346786</v>
      </c>
      <c r="F225" s="84" t="s">
        <v>1769</v>
      </c>
      <c r="G225" s="84" t="b">
        <v>0</v>
      </c>
      <c r="H225" s="84" t="b">
        <v>0</v>
      </c>
      <c r="I225" s="84" t="b">
        <v>0</v>
      </c>
      <c r="J225" s="84" t="b">
        <v>0</v>
      </c>
      <c r="K225" s="84" t="b">
        <v>0</v>
      </c>
      <c r="L225" s="84" t="b">
        <v>0</v>
      </c>
    </row>
    <row r="226" spans="1:12" ht="15">
      <c r="A226" s="84" t="s">
        <v>2242</v>
      </c>
      <c r="B226" s="84" t="s">
        <v>327</v>
      </c>
      <c r="C226" s="84">
        <v>2</v>
      </c>
      <c r="D226" s="122">
        <v>0.0043458199139405984</v>
      </c>
      <c r="E226" s="122">
        <v>2.3082085802911045</v>
      </c>
      <c r="F226" s="84" t="s">
        <v>1769</v>
      </c>
      <c r="G226" s="84" t="b">
        <v>1</v>
      </c>
      <c r="H226" s="84" t="b">
        <v>0</v>
      </c>
      <c r="I226" s="84" t="b">
        <v>0</v>
      </c>
      <c r="J226" s="84" t="b">
        <v>0</v>
      </c>
      <c r="K226" s="84" t="b">
        <v>0</v>
      </c>
      <c r="L226" s="84" t="b">
        <v>0</v>
      </c>
    </row>
    <row r="227" spans="1:12" ht="15">
      <c r="A227" s="84" t="s">
        <v>327</v>
      </c>
      <c r="B227" s="84" t="s">
        <v>2243</v>
      </c>
      <c r="C227" s="84">
        <v>2</v>
      </c>
      <c r="D227" s="122">
        <v>0.0043458199139405984</v>
      </c>
      <c r="E227" s="122">
        <v>2.484299839346786</v>
      </c>
      <c r="F227" s="84" t="s">
        <v>1769</v>
      </c>
      <c r="G227" s="84" t="b">
        <v>0</v>
      </c>
      <c r="H227" s="84" t="b">
        <v>0</v>
      </c>
      <c r="I227" s="84" t="b">
        <v>0</v>
      </c>
      <c r="J227" s="84" t="b">
        <v>0</v>
      </c>
      <c r="K227" s="84" t="b">
        <v>0</v>
      </c>
      <c r="L227" s="84" t="b">
        <v>0</v>
      </c>
    </row>
    <row r="228" spans="1:12" ht="15">
      <c r="A228" s="84" t="s">
        <v>2243</v>
      </c>
      <c r="B228" s="84" t="s">
        <v>2244</v>
      </c>
      <c r="C228" s="84">
        <v>2</v>
      </c>
      <c r="D228" s="122">
        <v>0.0043458199139405984</v>
      </c>
      <c r="E228" s="122">
        <v>2.484299839346786</v>
      </c>
      <c r="F228" s="84" t="s">
        <v>1769</v>
      </c>
      <c r="G228" s="84" t="b">
        <v>0</v>
      </c>
      <c r="H228" s="84" t="b">
        <v>0</v>
      </c>
      <c r="I228" s="84" t="b">
        <v>0</v>
      </c>
      <c r="J228" s="84" t="b">
        <v>0</v>
      </c>
      <c r="K228" s="84" t="b">
        <v>0</v>
      </c>
      <c r="L228" s="84" t="b">
        <v>0</v>
      </c>
    </row>
    <row r="229" spans="1:12" ht="15">
      <c r="A229" s="84" t="s">
        <v>2244</v>
      </c>
      <c r="B229" s="84" t="s">
        <v>2212</v>
      </c>
      <c r="C229" s="84">
        <v>2</v>
      </c>
      <c r="D229" s="122">
        <v>0.0043458199139405984</v>
      </c>
      <c r="E229" s="122">
        <v>2.484299839346786</v>
      </c>
      <c r="F229" s="84" t="s">
        <v>1769</v>
      </c>
      <c r="G229" s="84" t="b">
        <v>0</v>
      </c>
      <c r="H229" s="84" t="b">
        <v>0</v>
      </c>
      <c r="I229" s="84" t="b">
        <v>0</v>
      </c>
      <c r="J229" s="84" t="b">
        <v>0</v>
      </c>
      <c r="K229" s="84" t="b">
        <v>0</v>
      </c>
      <c r="L229" s="84" t="b">
        <v>0</v>
      </c>
    </row>
    <row r="230" spans="1:12" ht="15">
      <c r="A230" s="84" t="s">
        <v>2212</v>
      </c>
      <c r="B230" s="84" t="s">
        <v>448</v>
      </c>
      <c r="C230" s="84">
        <v>2</v>
      </c>
      <c r="D230" s="122">
        <v>0.0043458199139405984</v>
      </c>
      <c r="E230" s="122">
        <v>1.743937149852542</v>
      </c>
      <c r="F230" s="84" t="s">
        <v>1769</v>
      </c>
      <c r="G230" s="84" t="b">
        <v>0</v>
      </c>
      <c r="H230" s="84" t="b">
        <v>0</v>
      </c>
      <c r="I230" s="84" t="b">
        <v>0</v>
      </c>
      <c r="J230" s="84" t="b">
        <v>0</v>
      </c>
      <c r="K230" s="84" t="b">
        <v>0</v>
      </c>
      <c r="L230" s="84" t="b">
        <v>0</v>
      </c>
    </row>
    <row r="231" spans="1:12" ht="15">
      <c r="A231" s="84" t="s">
        <v>448</v>
      </c>
      <c r="B231" s="84" t="s">
        <v>2196</v>
      </c>
      <c r="C231" s="84">
        <v>2</v>
      </c>
      <c r="D231" s="122">
        <v>0.0043458199139405984</v>
      </c>
      <c r="E231" s="122">
        <v>1.405118593299161</v>
      </c>
      <c r="F231" s="84" t="s">
        <v>1769</v>
      </c>
      <c r="G231" s="84" t="b">
        <v>0</v>
      </c>
      <c r="H231" s="84" t="b">
        <v>0</v>
      </c>
      <c r="I231" s="84" t="b">
        <v>0</v>
      </c>
      <c r="J231" s="84" t="b">
        <v>0</v>
      </c>
      <c r="K231" s="84" t="b">
        <v>0</v>
      </c>
      <c r="L231" s="84" t="b">
        <v>0</v>
      </c>
    </row>
    <row r="232" spans="1:12" ht="15">
      <c r="A232" s="84" t="s">
        <v>2196</v>
      </c>
      <c r="B232" s="84" t="s">
        <v>2210</v>
      </c>
      <c r="C232" s="84">
        <v>2</v>
      </c>
      <c r="D232" s="122">
        <v>0.0043458199139405984</v>
      </c>
      <c r="E232" s="122">
        <v>2.1832698436828046</v>
      </c>
      <c r="F232" s="84" t="s">
        <v>1769</v>
      </c>
      <c r="G232" s="84" t="b">
        <v>0</v>
      </c>
      <c r="H232" s="84" t="b">
        <v>0</v>
      </c>
      <c r="I232" s="84" t="b">
        <v>0</v>
      </c>
      <c r="J232" s="84" t="b">
        <v>0</v>
      </c>
      <c r="K232" s="84" t="b">
        <v>0</v>
      </c>
      <c r="L232" s="84" t="b">
        <v>0</v>
      </c>
    </row>
    <row r="233" spans="1:12" ht="15">
      <c r="A233" s="84" t="s">
        <v>2210</v>
      </c>
      <c r="B233" s="84" t="s">
        <v>2245</v>
      </c>
      <c r="C233" s="84">
        <v>2</v>
      </c>
      <c r="D233" s="122">
        <v>0.0043458199139405984</v>
      </c>
      <c r="E233" s="122">
        <v>2.484299839346786</v>
      </c>
      <c r="F233" s="84" t="s">
        <v>1769</v>
      </c>
      <c r="G233" s="84" t="b">
        <v>0</v>
      </c>
      <c r="H233" s="84" t="b">
        <v>0</v>
      </c>
      <c r="I233" s="84" t="b">
        <v>0</v>
      </c>
      <c r="J233" s="84" t="b">
        <v>0</v>
      </c>
      <c r="K233" s="84" t="b">
        <v>0</v>
      </c>
      <c r="L233" s="84" t="b">
        <v>0</v>
      </c>
    </row>
    <row r="234" spans="1:12" ht="15">
      <c r="A234" s="84" t="s">
        <v>2245</v>
      </c>
      <c r="B234" s="84" t="s">
        <v>2246</v>
      </c>
      <c r="C234" s="84">
        <v>2</v>
      </c>
      <c r="D234" s="122">
        <v>0.0043458199139405984</v>
      </c>
      <c r="E234" s="122">
        <v>2.484299839346786</v>
      </c>
      <c r="F234" s="84" t="s">
        <v>1769</v>
      </c>
      <c r="G234" s="84" t="b">
        <v>0</v>
      </c>
      <c r="H234" s="84" t="b">
        <v>0</v>
      </c>
      <c r="I234" s="84" t="b">
        <v>0</v>
      </c>
      <c r="J234" s="84" t="b">
        <v>0</v>
      </c>
      <c r="K234" s="84" t="b">
        <v>0</v>
      </c>
      <c r="L234" s="84" t="b">
        <v>0</v>
      </c>
    </row>
    <row r="235" spans="1:12" ht="15">
      <c r="A235" s="84" t="s">
        <v>2246</v>
      </c>
      <c r="B235" s="84" t="s">
        <v>1898</v>
      </c>
      <c r="C235" s="84">
        <v>2</v>
      </c>
      <c r="D235" s="122">
        <v>0.0043458199139405984</v>
      </c>
      <c r="E235" s="122">
        <v>2.484299839346786</v>
      </c>
      <c r="F235" s="84" t="s">
        <v>1769</v>
      </c>
      <c r="G235" s="84" t="b">
        <v>0</v>
      </c>
      <c r="H235" s="84" t="b">
        <v>0</v>
      </c>
      <c r="I235" s="84" t="b">
        <v>0</v>
      </c>
      <c r="J235" s="84" t="b">
        <v>0</v>
      </c>
      <c r="K235" s="84" t="b">
        <v>0</v>
      </c>
      <c r="L235" s="84" t="b">
        <v>0</v>
      </c>
    </row>
    <row r="236" spans="1:12" ht="15">
      <c r="A236" s="84" t="s">
        <v>2207</v>
      </c>
      <c r="B236" s="84" t="s">
        <v>2208</v>
      </c>
      <c r="C236" s="84">
        <v>2</v>
      </c>
      <c r="D236" s="122">
        <v>0.0043458199139405984</v>
      </c>
      <c r="E236" s="122">
        <v>2.484299839346786</v>
      </c>
      <c r="F236" s="84" t="s">
        <v>1769</v>
      </c>
      <c r="G236" s="84" t="b">
        <v>0</v>
      </c>
      <c r="H236" s="84" t="b">
        <v>0</v>
      </c>
      <c r="I236" s="84" t="b">
        <v>0</v>
      </c>
      <c r="J236" s="84" t="b">
        <v>0</v>
      </c>
      <c r="K236" s="84" t="b">
        <v>0</v>
      </c>
      <c r="L236" s="84" t="b">
        <v>0</v>
      </c>
    </row>
    <row r="237" spans="1:12" ht="15">
      <c r="A237" s="84" t="s">
        <v>2208</v>
      </c>
      <c r="B237" s="84" t="s">
        <v>222</v>
      </c>
      <c r="C237" s="84">
        <v>2</v>
      </c>
      <c r="D237" s="122">
        <v>0.0043458199139405984</v>
      </c>
      <c r="E237" s="122">
        <v>1.1518613794311805</v>
      </c>
      <c r="F237" s="84" t="s">
        <v>1769</v>
      </c>
      <c r="G237" s="84" t="b">
        <v>0</v>
      </c>
      <c r="H237" s="84" t="b">
        <v>0</v>
      </c>
      <c r="I237" s="84" t="b">
        <v>0</v>
      </c>
      <c r="J237" s="84" t="b">
        <v>0</v>
      </c>
      <c r="K237" s="84" t="b">
        <v>0</v>
      </c>
      <c r="L237" s="84" t="b">
        <v>0</v>
      </c>
    </row>
    <row r="238" spans="1:12" ht="15">
      <c r="A238" s="84" t="s">
        <v>2225</v>
      </c>
      <c r="B238" s="84" t="s">
        <v>222</v>
      </c>
      <c r="C238" s="84">
        <v>2</v>
      </c>
      <c r="D238" s="122">
        <v>0.0043458199139405984</v>
      </c>
      <c r="E238" s="122">
        <v>1.1518613794311805</v>
      </c>
      <c r="F238" s="84" t="s">
        <v>1769</v>
      </c>
      <c r="G238" s="84" t="b">
        <v>1</v>
      </c>
      <c r="H238" s="84" t="b">
        <v>0</v>
      </c>
      <c r="I238" s="84" t="b">
        <v>0</v>
      </c>
      <c r="J238" s="84" t="b">
        <v>0</v>
      </c>
      <c r="K238" s="84" t="b">
        <v>0</v>
      </c>
      <c r="L238" s="84" t="b">
        <v>0</v>
      </c>
    </row>
    <row r="239" spans="1:12" ht="15">
      <c r="A239" s="84" t="s">
        <v>222</v>
      </c>
      <c r="B239" s="84" t="s">
        <v>1912</v>
      </c>
      <c r="C239" s="84">
        <v>2</v>
      </c>
      <c r="D239" s="122">
        <v>0.0043458199139405984</v>
      </c>
      <c r="E239" s="122">
        <v>0.4321832887967877</v>
      </c>
      <c r="F239" s="84" t="s">
        <v>1769</v>
      </c>
      <c r="G239" s="84" t="b">
        <v>0</v>
      </c>
      <c r="H239" s="84" t="b">
        <v>0</v>
      </c>
      <c r="I239" s="84" t="b">
        <v>0</v>
      </c>
      <c r="J239" s="84" t="b">
        <v>0</v>
      </c>
      <c r="K239" s="84" t="b">
        <v>0</v>
      </c>
      <c r="L239" s="84" t="b">
        <v>0</v>
      </c>
    </row>
    <row r="240" spans="1:12" ht="15">
      <c r="A240" s="84" t="s">
        <v>1912</v>
      </c>
      <c r="B240" s="84" t="s">
        <v>2213</v>
      </c>
      <c r="C240" s="84">
        <v>2</v>
      </c>
      <c r="D240" s="122">
        <v>0.0043458199139405984</v>
      </c>
      <c r="E240" s="122">
        <v>1.530057329907461</v>
      </c>
      <c r="F240" s="84" t="s">
        <v>1769</v>
      </c>
      <c r="G240" s="84" t="b">
        <v>0</v>
      </c>
      <c r="H240" s="84" t="b">
        <v>0</v>
      </c>
      <c r="I240" s="84" t="b">
        <v>0</v>
      </c>
      <c r="J240" s="84" t="b">
        <v>0</v>
      </c>
      <c r="K240" s="84" t="b">
        <v>0</v>
      </c>
      <c r="L240" s="84" t="b">
        <v>0</v>
      </c>
    </row>
    <row r="241" spans="1:12" ht="15">
      <c r="A241" s="84" t="s">
        <v>2213</v>
      </c>
      <c r="B241" s="84" t="s">
        <v>2226</v>
      </c>
      <c r="C241" s="84">
        <v>2</v>
      </c>
      <c r="D241" s="122">
        <v>0.0043458199139405984</v>
      </c>
      <c r="E241" s="122">
        <v>2.484299839346786</v>
      </c>
      <c r="F241" s="84" t="s">
        <v>1769</v>
      </c>
      <c r="G241" s="84" t="b">
        <v>0</v>
      </c>
      <c r="H241" s="84" t="b">
        <v>0</v>
      </c>
      <c r="I241" s="84" t="b">
        <v>0</v>
      </c>
      <c r="J241" s="84" t="b">
        <v>0</v>
      </c>
      <c r="K241" s="84" t="b">
        <v>0</v>
      </c>
      <c r="L241" s="84" t="b">
        <v>0</v>
      </c>
    </row>
    <row r="242" spans="1:12" ht="15">
      <c r="A242" s="84" t="s">
        <v>2226</v>
      </c>
      <c r="B242" s="84" t="s">
        <v>2179</v>
      </c>
      <c r="C242" s="84">
        <v>2</v>
      </c>
      <c r="D242" s="122">
        <v>0.0043458199139405984</v>
      </c>
      <c r="E242" s="122">
        <v>1.743937149852542</v>
      </c>
      <c r="F242" s="84" t="s">
        <v>1769</v>
      </c>
      <c r="G242" s="84" t="b">
        <v>0</v>
      </c>
      <c r="H242" s="84" t="b">
        <v>0</v>
      </c>
      <c r="I242" s="84" t="b">
        <v>0</v>
      </c>
      <c r="J242" s="84" t="b">
        <v>0</v>
      </c>
      <c r="K242" s="84" t="b">
        <v>1</v>
      </c>
      <c r="L242" s="84" t="b">
        <v>0</v>
      </c>
    </row>
    <row r="243" spans="1:12" ht="15">
      <c r="A243" s="84" t="s">
        <v>2179</v>
      </c>
      <c r="B243" s="84" t="s">
        <v>2227</v>
      </c>
      <c r="C243" s="84">
        <v>2</v>
      </c>
      <c r="D243" s="122">
        <v>0.0043458199139405984</v>
      </c>
      <c r="E243" s="122">
        <v>1.743937149852542</v>
      </c>
      <c r="F243" s="84" t="s">
        <v>1769</v>
      </c>
      <c r="G243" s="84" t="b">
        <v>0</v>
      </c>
      <c r="H243" s="84" t="b">
        <v>1</v>
      </c>
      <c r="I243" s="84" t="b">
        <v>0</v>
      </c>
      <c r="J243" s="84" t="b">
        <v>0</v>
      </c>
      <c r="K243" s="84" t="b">
        <v>0</v>
      </c>
      <c r="L243" s="84" t="b">
        <v>0</v>
      </c>
    </row>
    <row r="244" spans="1:12" ht="15">
      <c r="A244" s="84" t="s">
        <v>2227</v>
      </c>
      <c r="B244" s="84" t="s">
        <v>2178</v>
      </c>
      <c r="C244" s="84">
        <v>2</v>
      </c>
      <c r="D244" s="122">
        <v>0.0043458199139405984</v>
      </c>
      <c r="E244" s="122">
        <v>1.743937149852542</v>
      </c>
      <c r="F244" s="84" t="s">
        <v>1769</v>
      </c>
      <c r="G244" s="84" t="b">
        <v>0</v>
      </c>
      <c r="H244" s="84" t="b">
        <v>0</v>
      </c>
      <c r="I244" s="84" t="b">
        <v>0</v>
      </c>
      <c r="J244" s="84" t="b">
        <v>0</v>
      </c>
      <c r="K244" s="84" t="b">
        <v>0</v>
      </c>
      <c r="L244" s="84" t="b">
        <v>0</v>
      </c>
    </row>
    <row r="245" spans="1:12" ht="15">
      <c r="A245" s="84" t="s">
        <v>2178</v>
      </c>
      <c r="B245" s="84" t="s">
        <v>2228</v>
      </c>
      <c r="C245" s="84">
        <v>2</v>
      </c>
      <c r="D245" s="122">
        <v>0.0043458199139405984</v>
      </c>
      <c r="E245" s="122">
        <v>1.743937149852542</v>
      </c>
      <c r="F245" s="84" t="s">
        <v>1769</v>
      </c>
      <c r="G245" s="84" t="b">
        <v>0</v>
      </c>
      <c r="H245" s="84" t="b">
        <v>0</v>
      </c>
      <c r="I245" s="84" t="b">
        <v>0</v>
      </c>
      <c r="J245" s="84" t="b">
        <v>0</v>
      </c>
      <c r="K245" s="84" t="b">
        <v>0</v>
      </c>
      <c r="L245" s="84" t="b">
        <v>0</v>
      </c>
    </row>
    <row r="246" spans="1:12" ht="15">
      <c r="A246" s="84" t="s">
        <v>2228</v>
      </c>
      <c r="B246" s="84" t="s">
        <v>2229</v>
      </c>
      <c r="C246" s="84">
        <v>2</v>
      </c>
      <c r="D246" s="122">
        <v>0.0043458199139405984</v>
      </c>
      <c r="E246" s="122">
        <v>2.484299839346786</v>
      </c>
      <c r="F246" s="84" t="s">
        <v>1769</v>
      </c>
      <c r="G246" s="84" t="b">
        <v>0</v>
      </c>
      <c r="H246" s="84" t="b">
        <v>0</v>
      </c>
      <c r="I246" s="84" t="b">
        <v>0</v>
      </c>
      <c r="J246" s="84" t="b">
        <v>0</v>
      </c>
      <c r="K246" s="84" t="b">
        <v>1</v>
      </c>
      <c r="L246" s="84" t="b">
        <v>0</v>
      </c>
    </row>
    <row r="247" spans="1:12" ht="15">
      <c r="A247" s="84" t="s">
        <v>2192</v>
      </c>
      <c r="B247" s="84" t="s">
        <v>2202</v>
      </c>
      <c r="C247" s="84">
        <v>2</v>
      </c>
      <c r="D247" s="122">
        <v>0.0043458199139405984</v>
      </c>
      <c r="E247" s="122">
        <v>1.785329835010767</v>
      </c>
      <c r="F247" s="84" t="s">
        <v>1769</v>
      </c>
      <c r="G247" s="84" t="b">
        <v>0</v>
      </c>
      <c r="H247" s="84" t="b">
        <v>0</v>
      </c>
      <c r="I247" s="84" t="b">
        <v>0</v>
      </c>
      <c r="J247" s="84" t="b">
        <v>0</v>
      </c>
      <c r="K247" s="84" t="b">
        <v>0</v>
      </c>
      <c r="L247" s="84" t="b">
        <v>0</v>
      </c>
    </row>
    <row r="248" spans="1:12" ht="15">
      <c r="A248" s="84" t="s">
        <v>2202</v>
      </c>
      <c r="B248" s="84" t="s">
        <v>2180</v>
      </c>
      <c r="C248" s="84">
        <v>2</v>
      </c>
      <c r="D248" s="122">
        <v>0.0043458199139405984</v>
      </c>
      <c r="E248" s="122">
        <v>1.6092385759550858</v>
      </c>
      <c r="F248" s="84" t="s">
        <v>1769</v>
      </c>
      <c r="G248" s="84" t="b">
        <v>0</v>
      </c>
      <c r="H248" s="84" t="b">
        <v>0</v>
      </c>
      <c r="I248" s="84" t="b">
        <v>0</v>
      </c>
      <c r="J248" s="84" t="b">
        <v>0</v>
      </c>
      <c r="K248" s="84" t="b">
        <v>0</v>
      </c>
      <c r="L248" s="84" t="b">
        <v>0</v>
      </c>
    </row>
    <row r="249" spans="1:12" ht="15">
      <c r="A249" s="84" t="s">
        <v>2180</v>
      </c>
      <c r="B249" s="84" t="s">
        <v>1882</v>
      </c>
      <c r="C249" s="84">
        <v>2</v>
      </c>
      <c r="D249" s="122">
        <v>0.0043458199139405984</v>
      </c>
      <c r="E249" s="122">
        <v>0.9279973385794984</v>
      </c>
      <c r="F249" s="84" t="s">
        <v>1769</v>
      </c>
      <c r="G249" s="84" t="b">
        <v>0</v>
      </c>
      <c r="H249" s="84" t="b">
        <v>0</v>
      </c>
      <c r="I249" s="84" t="b">
        <v>0</v>
      </c>
      <c r="J249" s="84" t="b">
        <v>0</v>
      </c>
      <c r="K249" s="84" t="b">
        <v>0</v>
      </c>
      <c r="L249" s="84" t="b">
        <v>0</v>
      </c>
    </row>
    <row r="250" spans="1:12" ht="15">
      <c r="A250" s="84" t="s">
        <v>2175</v>
      </c>
      <c r="B250" s="84" t="s">
        <v>222</v>
      </c>
      <c r="C250" s="84">
        <v>2</v>
      </c>
      <c r="D250" s="122">
        <v>0.0043458199139405984</v>
      </c>
      <c r="E250" s="122">
        <v>0.9757701203754993</v>
      </c>
      <c r="F250" s="84" t="s">
        <v>1769</v>
      </c>
      <c r="G250" s="84" t="b">
        <v>0</v>
      </c>
      <c r="H250" s="84" t="b">
        <v>0</v>
      </c>
      <c r="I250" s="84" t="b">
        <v>0</v>
      </c>
      <c r="J250" s="84" t="b">
        <v>0</v>
      </c>
      <c r="K250" s="84" t="b">
        <v>0</v>
      </c>
      <c r="L250" s="84" t="b">
        <v>0</v>
      </c>
    </row>
    <row r="251" spans="1:12" ht="15">
      <c r="A251" s="84" t="s">
        <v>222</v>
      </c>
      <c r="B251" s="84" t="s">
        <v>2249</v>
      </c>
      <c r="C251" s="84">
        <v>2</v>
      </c>
      <c r="D251" s="122">
        <v>0.0043458199139405984</v>
      </c>
      <c r="E251" s="122">
        <v>1.1725459782910315</v>
      </c>
      <c r="F251" s="84" t="s">
        <v>1769</v>
      </c>
      <c r="G251" s="84" t="b">
        <v>0</v>
      </c>
      <c r="H251" s="84" t="b">
        <v>0</v>
      </c>
      <c r="I251" s="84" t="b">
        <v>0</v>
      </c>
      <c r="J251" s="84" t="b">
        <v>0</v>
      </c>
      <c r="K251" s="84" t="b">
        <v>0</v>
      </c>
      <c r="L251" s="84" t="b">
        <v>0</v>
      </c>
    </row>
    <row r="252" spans="1:12" ht="15">
      <c r="A252" s="84" t="s">
        <v>2249</v>
      </c>
      <c r="B252" s="84" t="s">
        <v>2250</v>
      </c>
      <c r="C252" s="84">
        <v>2</v>
      </c>
      <c r="D252" s="122">
        <v>0.0043458199139405984</v>
      </c>
      <c r="E252" s="122">
        <v>2.484299839346786</v>
      </c>
      <c r="F252" s="84" t="s">
        <v>1769</v>
      </c>
      <c r="G252" s="84" t="b">
        <v>0</v>
      </c>
      <c r="H252" s="84" t="b">
        <v>0</v>
      </c>
      <c r="I252" s="84" t="b">
        <v>0</v>
      </c>
      <c r="J252" s="84" t="b">
        <v>0</v>
      </c>
      <c r="K252" s="84" t="b">
        <v>0</v>
      </c>
      <c r="L252" s="84" t="b">
        <v>0</v>
      </c>
    </row>
    <row r="253" spans="1:12" ht="15">
      <c r="A253" s="84" t="s">
        <v>2250</v>
      </c>
      <c r="B253" s="84" t="s">
        <v>2251</v>
      </c>
      <c r="C253" s="84">
        <v>2</v>
      </c>
      <c r="D253" s="122">
        <v>0.0043458199139405984</v>
      </c>
      <c r="E253" s="122">
        <v>2.484299839346786</v>
      </c>
      <c r="F253" s="84" t="s">
        <v>1769</v>
      </c>
      <c r="G253" s="84" t="b">
        <v>0</v>
      </c>
      <c r="H253" s="84" t="b">
        <v>0</v>
      </c>
      <c r="I253" s="84" t="b">
        <v>0</v>
      </c>
      <c r="J253" s="84" t="b">
        <v>0</v>
      </c>
      <c r="K253" s="84" t="b">
        <v>0</v>
      </c>
      <c r="L253" s="84" t="b">
        <v>0</v>
      </c>
    </row>
    <row r="254" spans="1:12" ht="15">
      <c r="A254" s="84" t="s">
        <v>223</v>
      </c>
      <c r="B254" s="84" t="s">
        <v>2215</v>
      </c>
      <c r="C254" s="84">
        <v>2</v>
      </c>
      <c r="D254" s="122">
        <v>0.0043458199139405984</v>
      </c>
      <c r="E254" s="122">
        <v>2.484299839346786</v>
      </c>
      <c r="F254" s="84" t="s">
        <v>1769</v>
      </c>
      <c r="G254" s="84" t="b">
        <v>0</v>
      </c>
      <c r="H254" s="84" t="b">
        <v>0</v>
      </c>
      <c r="I254" s="84" t="b">
        <v>0</v>
      </c>
      <c r="J254" s="84" t="b">
        <v>0</v>
      </c>
      <c r="K254" s="84" t="b">
        <v>0</v>
      </c>
      <c r="L254" s="84" t="b">
        <v>0</v>
      </c>
    </row>
    <row r="255" spans="1:12" ht="15">
      <c r="A255" s="84" t="s">
        <v>445</v>
      </c>
      <c r="B255" s="84" t="s">
        <v>1852</v>
      </c>
      <c r="C255" s="84">
        <v>2</v>
      </c>
      <c r="D255" s="122">
        <v>0.0043458199139405984</v>
      </c>
      <c r="E255" s="122">
        <v>2.1832698436828046</v>
      </c>
      <c r="F255" s="84" t="s">
        <v>1769</v>
      </c>
      <c r="G255" s="84" t="b">
        <v>0</v>
      </c>
      <c r="H255" s="84" t="b">
        <v>0</v>
      </c>
      <c r="I255" s="84" t="b">
        <v>0</v>
      </c>
      <c r="J255" s="84" t="b">
        <v>0</v>
      </c>
      <c r="K255" s="84" t="b">
        <v>0</v>
      </c>
      <c r="L255" s="84" t="b">
        <v>0</v>
      </c>
    </row>
    <row r="256" spans="1:12" ht="15">
      <c r="A256" s="84" t="s">
        <v>1853</v>
      </c>
      <c r="B256" s="84" t="s">
        <v>1854</v>
      </c>
      <c r="C256" s="84">
        <v>2</v>
      </c>
      <c r="D256" s="122">
        <v>0.0043458199139405984</v>
      </c>
      <c r="E256" s="122">
        <v>2.484299839346786</v>
      </c>
      <c r="F256" s="84" t="s">
        <v>1769</v>
      </c>
      <c r="G256" s="84" t="b">
        <v>0</v>
      </c>
      <c r="H256" s="84" t="b">
        <v>0</v>
      </c>
      <c r="I256" s="84" t="b">
        <v>0</v>
      </c>
      <c r="J256" s="84" t="b">
        <v>0</v>
      </c>
      <c r="K256" s="84" t="b">
        <v>0</v>
      </c>
      <c r="L256" s="84" t="b">
        <v>0</v>
      </c>
    </row>
    <row r="257" spans="1:12" ht="15">
      <c r="A257" s="84" t="s">
        <v>1854</v>
      </c>
      <c r="B257" s="84" t="s">
        <v>1855</v>
      </c>
      <c r="C257" s="84">
        <v>2</v>
      </c>
      <c r="D257" s="122">
        <v>0.0043458199139405984</v>
      </c>
      <c r="E257" s="122">
        <v>1.0951337549822533</v>
      </c>
      <c r="F257" s="84" t="s">
        <v>1769</v>
      </c>
      <c r="G257" s="84" t="b">
        <v>0</v>
      </c>
      <c r="H257" s="84" t="b">
        <v>0</v>
      </c>
      <c r="I257" s="84" t="b">
        <v>0</v>
      </c>
      <c r="J257" s="84" t="b">
        <v>0</v>
      </c>
      <c r="K257" s="84" t="b">
        <v>0</v>
      </c>
      <c r="L257" s="84" t="b">
        <v>0</v>
      </c>
    </row>
    <row r="258" spans="1:12" ht="15">
      <c r="A258" s="84" t="s">
        <v>1855</v>
      </c>
      <c r="B258" s="84" t="s">
        <v>2252</v>
      </c>
      <c r="C258" s="84">
        <v>2</v>
      </c>
      <c r="D258" s="122">
        <v>0.0043458199139405984</v>
      </c>
      <c r="E258" s="122">
        <v>1.338171803668548</v>
      </c>
      <c r="F258" s="84" t="s">
        <v>1769</v>
      </c>
      <c r="G258" s="84" t="b">
        <v>0</v>
      </c>
      <c r="H258" s="84" t="b">
        <v>0</v>
      </c>
      <c r="I258" s="84" t="b">
        <v>0</v>
      </c>
      <c r="J258" s="84" t="b">
        <v>0</v>
      </c>
      <c r="K258" s="84" t="b">
        <v>0</v>
      </c>
      <c r="L258" s="84" t="b">
        <v>0</v>
      </c>
    </row>
    <row r="259" spans="1:12" ht="15">
      <c r="A259" s="84" t="s">
        <v>2252</v>
      </c>
      <c r="B259" s="84" t="s">
        <v>222</v>
      </c>
      <c r="C259" s="84">
        <v>2</v>
      </c>
      <c r="D259" s="122">
        <v>0.0043458199139405984</v>
      </c>
      <c r="E259" s="122">
        <v>1.1518613794311805</v>
      </c>
      <c r="F259" s="84" t="s">
        <v>1769</v>
      </c>
      <c r="G259" s="84" t="b">
        <v>0</v>
      </c>
      <c r="H259" s="84" t="b">
        <v>0</v>
      </c>
      <c r="I259" s="84" t="b">
        <v>0</v>
      </c>
      <c r="J259" s="84" t="b">
        <v>0</v>
      </c>
      <c r="K259" s="84" t="b">
        <v>0</v>
      </c>
      <c r="L259" s="84" t="b">
        <v>0</v>
      </c>
    </row>
    <row r="260" spans="1:12" ht="15">
      <c r="A260" s="84" t="s">
        <v>222</v>
      </c>
      <c r="B260" s="84" t="s">
        <v>1891</v>
      </c>
      <c r="C260" s="84">
        <v>2</v>
      </c>
      <c r="D260" s="122">
        <v>0.0043458199139405984</v>
      </c>
      <c r="E260" s="122">
        <v>0.8715159826270503</v>
      </c>
      <c r="F260" s="84" t="s">
        <v>1769</v>
      </c>
      <c r="G260" s="84" t="b">
        <v>0</v>
      </c>
      <c r="H260" s="84" t="b">
        <v>0</v>
      </c>
      <c r="I260" s="84" t="b">
        <v>0</v>
      </c>
      <c r="J260" s="84" t="b">
        <v>0</v>
      </c>
      <c r="K260" s="84" t="b">
        <v>0</v>
      </c>
      <c r="L260" s="84" t="b">
        <v>0</v>
      </c>
    </row>
    <row r="261" spans="1:12" ht="15">
      <c r="A261" s="84" t="s">
        <v>1889</v>
      </c>
      <c r="B261" s="84" t="s">
        <v>1890</v>
      </c>
      <c r="C261" s="84">
        <v>19</v>
      </c>
      <c r="D261" s="122">
        <v>0.0015390963618614254</v>
      </c>
      <c r="E261" s="122">
        <v>1.1277865794811262</v>
      </c>
      <c r="F261" s="84" t="s">
        <v>1770</v>
      </c>
      <c r="G261" s="84" t="b">
        <v>0</v>
      </c>
      <c r="H261" s="84" t="b">
        <v>0</v>
      </c>
      <c r="I261" s="84" t="b">
        <v>0</v>
      </c>
      <c r="J261" s="84" t="b">
        <v>0</v>
      </c>
      <c r="K261" s="84" t="b">
        <v>1</v>
      </c>
      <c r="L261" s="84" t="b">
        <v>0</v>
      </c>
    </row>
    <row r="262" spans="1:12" ht="15">
      <c r="A262" s="84" t="s">
        <v>1890</v>
      </c>
      <c r="B262" s="84" t="s">
        <v>448</v>
      </c>
      <c r="C262" s="84">
        <v>19</v>
      </c>
      <c r="D262" s="122">
        <v>0.0015390963618614254</v>
      </c>
      <c r="E262" s="122">
        <v>1.1277865794811262</v>
      </c>
      <c r="F262" s="84" t="s">
        <v>1770</v>
      </c>
      <c r="G262" s="84" t="b">
        <v>0</v>
      </c>
      <c r="H262" s="84" t="b">
        <v>1</v>
      </c>
      <c r="I262" s="84" t="b">
        <v>0</v>
      </c>
      <c r="J262" s="84" t="b">
        <v>0</v>
      </c>
      <c r="K262" s="84" t="b">
        <v>0</v>
      </c>
      <c r="L262" s="84" t="b">
        <v>0</v>
      </c>
    </row>
    <row r="263" spans="1:12" ht="15">
      <c r="A263" s="84" t="s">
        <v>448</v>
      </c>
      <c r="B263" s="84" t="s">
        <v>1891</v>
      </c>
      <c r="C263" s="84">
        <v>19</v>
      </c>
      <c r="D263" s="122">
        <v>0.0015390963618614254</v>
      </c>
      <c r="E263" s="122">
        <v>1.1277865794811262</v>
      </c>
      <c r="F263" s="84" t="s">
        <v>1770</v>
      </c>
      <c r="G263" s="84" t="b">
        <v>0</v>
      </c>
      <c r="H263" s="84" t="b">
        <v>0</v>
      </c>
      <c r="I263" s="84" t="b">
        <v>0</v>
      </c>
      <c r="J263" s="84" t="b">
        <v>0</v>
      </c>
      <c r="K263" s="84" t="b">
        <v>0</v>
      </c>
      <c r="L263" s="84" t="b">
        <v>0</v>
      </c>
    </row>
    <row r="264" spans="1:12" ht="15">
      <c r="A264" s="84" t="s">
        <v>1891</v>
      </c>
      <c r="B264" s="84" t="s">
        <v>1892</v>
      </c>
      <c r="C264" s="84">
        <v>19</v>
      </c>
      <c r="D264" s="122">
        <v>0.0015390963618614254</v>
      </c>
      <c r="E264" s="122">
        <v>1.1277865794811262</v>
      </c>
      <c r="F264" s="84" t="s">
        <v>1770</v>
      </c>
      <c r="G264" s="84" t="b">
        <v>0</v>
      </c>
      <c r="H264" s="84" t="b">
        <v>0</v>
      </c>
      <c r="I264" s="84" t="b">
        <v>0</v>
      </c>
      <c r="J264" s="84" t="b">
        <v>0</v>
      </c>
      <c r="K264" s="84" t="b">
        <v>0</v>
      </c>
      <c r="L264" s="84" t="b">
        <v>0</v>
      </c>
    </row>
    <row r="265" spans="1:12" ht="15">
      <c r="A265" s="84" t="s">
        <v>1892</v>
      </c>
      <c r="B265" s="84" t="s">
        <v>1893</v>
      </c>
      <c r="C265" s="84">
        <v>19</v>
      </c>
      <c r="D265" s="122">
        <v>0.0015390963618614254</v>
      </c>
      <c r="E265" s="122">
        <v>1.1277865794811262</v>
      </c>
      <c r="F265" s="84" t="s">
        <v>1770</v>
      </c>
      <c r="G265" s="84" t="b">
        <v>0</v>
      </c>
      <c r="H265" s="84" t="b">
        <v>0</v>
      </c>
      <c r="I265" s="84" t="b">
        <v>0</v>
      </c>
      <c r="J265" s="84" t="b">
        <v>0</v>
      </c>
      <c r="K265" s="84" t="b">
        <v>0</v>
      </c>
      <c r="L265" s="84" t="b">
        <v>0</v>
      </c>
    </row>
    <row r="266" spans="1:12" ht="15">
      <c r="A266" s="84" t="s">
        <v>1893</v>
      </c>
      <c r="B266" s="84" t="s">
        <v>1894</v>
      </c>
      <c r="C266" s="84">
        <v>19</v>
      </c>
      <c r="D266" s="122">
        <v>0.0015390963618614254</v>
      </c>
      <c r="E266" s="122">
        <v>1.1277865794811262</v>
      </c>
      <c r="F266" s="84" t="s">
        <v>1770</v>
      </c>
      <c r="G266" s="84" t="b">
        <v>0</v>
      </c>
      <c r="H266" s="84" t="b">
        <v>0</v>
      </c>
      <c r="I266" s="84" t="b">
        <v>0</v>
      </c>
      <c r="J266" s="84" t="b">
        <v>0</v>
      </c>
      <c r="K266" s="84" t="b">
        <v>0</v>
      </c>
      <c r="L266" s="84" t="b">
        <v>0</v>
      </c>
    </row>
    <row r="267" spans="1:12" ht="15">
      <c r="A267" s="84" t="s">
        <v>1894</v>
      </c>
      <c r="B267" s="84" t="s">
        <v>1895</v>
      </c>
      <c r="C267" s="84">
        <v>19</v>
      </c>
      <c r="D267" s="122">
        <v>0.0015390963618614254</v>
      </c>
      <c r="E267" s="122">
        <v>1.1277865794811262</v>
      </c>
      <c r="F267" s="84" t="s">
        <v>1770</v>
      </c>
      <c r="G267" s="84" t="b">
        <v>0</v>
      </c>
      <c r="H267" s="84" t="b">
        <v>0</v>
      </c>
      <c r="I267" s="84" t="b">
        <v>0</v>
      </c>
      <c r="J267" s="84" t="b">
        <v>0</v>
      </c>
      <c r="K267" s="84" t="b">
        <v>0</v>
      </c>
      <c r="L267" s="84" t="b">
        <v>0</v>
      </c>
    </row>
    <row r="268" spans="1:12" ht="15">
      <c r="A268" s="84" t="s">
        <v>1895</v>
      </c>
      <c r="B268" s="84" t="s">
        <v>1896</v>
      </c>
      <c r="C268" s="84">
        <v>19</v>
      </c>
      <c r="D268" s="122">
        <v>0.0015390963618614254</v>
      </c>
      <c r="E268" s="122">
        <v>1.1277865794811262</v>
      </c>
      <c r="F268" s="84" t="s">
        <v>1770</v>
      </c>
      <c r="G268" s="84" t="b">
        <v>0</v>
      </c>
      <c r="H268" s="84" t="b">
        <v>0</v>
      </c>
      <c r="I268" s="84" t="b">
        <v>0</v>
      </c>
      <c r="J268" s="84" t="b">
        <v>0</v>
      </c>
      <c r="K268" s="84" t="b">
        <v>0</v>
      </c>
      <c r="L268" s="84" t="b">
        <v>0</v>
      </c>
    </row>
    <row r="269" spans="1:12" ht="15">
      <c r="A269" s="84" t="s">
        <v>1896</v>
      </c>
      <c r="B269" s="84" t="s">
        <v>2176</v>
      </c>
      <c r="C269" s="84">
        <v>19</v>
      </c>
      <c r="D269" s="122">
        <v>0.0015390963618614254</v>
      </c>
      <c r="E269" s="122">
        <v>1.1277865794811262</v>
      </c>
      <c r="F269" s="84" t="s">
        <v>1770</v>
      </c>
      <c r="G269" s="84" t="b">
        <v>0</v>
      </c>
      <c r="H269" s="84" t="b">
        <v>0</v>
      </c>
      <c r="I269" s="84" t="b">
        <v>0</v>
      </c>
      <c r="J269" s="84" t="b">
        <v>1</v>
      </c>
      <c r="K269" s="84" t="b">
        <v>0</v>
      </c>
      <c r="L269" s="84" t="b">
        <v>0</v>
      </c>
    </row>
    <row r="270" spans="1:12" ht="15">
      <c r="A270" s="84" t="s">
        <v>2176</v>
      </c>
      <c r="B270" s="84" t="s">
        <v>1855</v>
      </c>
      <c r="C270" s="84">
        <v>19</v>
      </c>
      <c r="D270" s="122">
        <v>0.0015390963618614254</v>
      </c>
      <c r="E270" s="122">
        <v>1.084320885700036</v>
      </c>
      <c r="F270" s="84" t="s">
        <v>1770</v>
      </c>
      <c r="G270" s="84" t="b">
        <v>1</v>
      </c>
      <c r="H270" s="84" t="b">
        <v>0</v>
      </c>
      <c r="I270" s="84" t="b">
        <v>0</v>
      </c>
      <c r="J270" s="84" t="b">
        <v>0</v>
      </c>
      <c r="K270" s="84" t="b">
        <v>0</v>
      </c>
      <c r="L270" s="84" t="b">
        <v>0</v>
      </c>
    </row>
    <row r="271" spans="1:12" ht="15">
      <c r="A271" s="84" t="s">
        <v>302</v>
      </c>
      <c r="B271" s="84" t="s">
        <v>1889</v>
      </c>
      <c r="C271" s="84">
        <v>18</v>
      </c>
      <c r="D271" s="122">
        <v>0.002995035745789646</v>
      </c>
      <c r="E271" s="122">
        <v>1.1512676753306492</v>
      </c>
      <c r="F271" s="84" t="s">
        <v>1770</v>
      </c>
      <c r="G271" s="84" t="b">
        <v>0</v>
      </c>
      <c r="H271" s="84" t="b">
        <v>0</v>
      </c>
      <c r="I271" s="84" t="b">
        <v>0</v>
      </c>
      <c r="J271" s="84" t="b">
        <v>0</v>
      </c>
      <c r="K271" s="84" t="b">
        <v>0</v>
      </c>
      <c r="L271" s="84" t="b">
        <v>0</v>
      </c>
    </row>
    <row r="272" spans="1:12" ht="15">
      <c r="A272" s="84" t="s">
        <v>1855</v>
      </c>
      <c r="B272" s="84" t="s">
        <v>2175</v>
      </c>
      <c r="C272" s="84">
        <v>18</v>
      </c>
      <c r="D272" s="122">
        <v>0.002995035745789646</v>
      </c>
      <c r="E272" s="122">
        <v>1.105510184769974</v>
      </c>
      <c r="F272" s="84" t="s">
        <v>1770</v>
      </c>
      <c r="G272" s="84" t="b">
        <v>0</v>
      </c>
      <c r="H272" s="84" t="b">
        <v>0</v>
      </c>
      <c r="I272" s="84" t="b">
        <v>0</v>
      </c>
      <c r="J272" s="84" t="b">
        <v>0</v>
      </c>
      <c r="K272" s="84" t="b">
        <v>0</v>
      </c>
      <c r="L272" s="84" t="b">
        <v>0</v>
      </c>
    </row>
    <row r="273" spans="1:12" ht="15">
      <c r="A273" s="84" t="s">
        <v>2175</v>
      </c>
      <c r="B273" s="84" t="s">
        <v>2177</v>
      </c>
      <c r="C273" s="84">
        <v>18</v>
      </c>
      <c r="D273" s="122">
        <v>0.002995035745789646</v>
      </c>
      <c r="E273" s="122">
        <v>1.1512676753306492</v>
      </c>
      <c r="F273" s="84" t="s">
        <v>1770</v>
      </c>
      <c r="G273" s="84" t="b">
        <v>0</v>
      </c>
      <c r="H273" s="84" t="b">
        <v>0</v>
      </c>
      <c r="I273" s="84" t="b">
        <v>0</v>
      </c>
      <c r="J273" s="84" t="b">
        <v>0</v>
      </c>
      <c r="K273" s="84" t="b">
        <v>0</v>
      </c>
      <c r="L273" s="84" t="b">
        <v>0</v>
      </c>
    </row>
    <row r="274" spans="1:12" ht="15">
      <c r="A274" s="84" t="s">
        <v>333</v>
      </c>
      <c r="B274" s="84" t="s">
        <v>332</v>
      </c>
      <c r="C274" s="84">
        <v>8</v>
      </c>
      <c r="D274" s="122">
        <v>0</v>
      </c>
      <c r="E274" s="122">
        <v>1.165095874754218</v>
      </c>
      <c r="F274" s="84" t="s">
        <v>1771</v>
      </c>
      <c r="G274" s="84" t="b">
        <v>0</v>
      </c>
      <c r="H274" s="84" t="b">
        <v>0</v>
      </c>
      <c r="I274" s="84" t="b">
        <v>0</v>
      </c>
      <c r="J274" s="84" t="b">
        <v>0</v>
      </c>
      <c r="K274" s="84" t="b">
        <v>0</v>
      </c>
      <c r="L274" s="84" t="b">
        <v>0</v>
      </c>
    </row>
    <row r="275" spans="1:12" ht="15">
      <c r="A275" s="84" t="s">
        <v>332</v>
      </c>
      <c r="B275" s="84" t="s">
        <v>331</v>
      </c>
      <c r="C275" s="84">
        <v>8</v>
      </c>
      <c r="D275" s="122">
        <v>0</v>
      </c>
      <c r="E275" s="122">
        <v>1.165095874754218</v>
      </c>
      <c r="F275" s="84" t="s">
        <v>1771</v>
      </c>
      <c r="G275" s="84" t="b">
        <v>0</v>
      </c>
      <c r="H275" s="84" t="b">
        <v>0</v>
      </c>
      <c r="I275" s="84" t="b">
        <v>0</v>
      </c>
      <c r="J275" s="84" t="b">
        <v>0</v>
      </c>
      <c r="K275" s="84" t="b">
        <v>0</v>
      </c>
      <c r="L275" s="84" t="b">
        <v>0</v>
      </c>
    </row>
    <row r="276" spans="1:12" ht="15">
      <c r="A276" s="84" t="s">
        <v>331</v>
      </c>
      <c r="B276" s="84" t="s">
        <v>222</v>
      </c>
      <c r="C276" s="84">
        <v>7</v>
      </c>
      <c r="D276" s="122">
        <v>0.003247549030750457</v>
      </c>
      <c r="E276" s="122">
        <v>1.1650958747542182</v>
      </c>
      <c r="F276" s="84" t="s">
        <v>1771</v>
      </c>
      <c r="G276" s="84" t="b">
        <v>0</v>
      </c>
      <c r="H276" s="84" t="b">
        <v>0</v>
      </c>
      <c r="I276" s="84" t="b">
        <v>0</v>
      </c>
      <c r="J276" s="84" t="b">
        <v>0</v>
      </c>
      <c r="K276" s="84" t="b">
        <v>0</v>
      </c>
      <c r="L276" s="84" t="b">
        <v>0</v>
      </c>
    </row>
    <row r="277" spans="1:12" ht="15">
      <c r="A277" s="84" t="s">
        <v>222</v>
      </c>
      <c r="B277" s="84" t="s">
        <v>330</v>
      </c>
      <c r="C277" s="84">
        <v>7</v>
      </c>
      <c r="D277" s="122">
        <v>0.003247549030750457</v>
      </c>
      <c r="E277" s="122">
        <v>1.1650958747542182</v>
      </c>
      <c r="F277" s="84" t="s">
        <v>1771</v>
      </c>
      <c r="G277" s="84" t="b">
        <v>0</v>
      </c>
      <c r="H277" s="84" t="b">
        <v>0</v>
      </c>
      <c r="I277" s="84" t="b">
        <v>0</v>
      </c>
      <c r="J277" s="84" t="b">
        <v>0</v>
      </c>
      <c r="K277" s="84" t="b">
        <v>0</v>
      </c>
      <c r="L277" s="84" t="b">
        <v>0</v>
      </c>
    </row>
    <row r="278" spans="1:12" ht="15">
      <c r="A278" s="84" t="s">
        <v>330</v>
      </c>
      <c r="B278" s="84" t="s">
        <v>329</v>
      </c>
      <c r="C278" s="84">
        <v>5</v>
      </c>
      <c r="D278" s="122">
        <v>0.008164799306236991</v>
      </c>
      <c r="E278" s="122">
        <v>1.01896783907598</v>
      </c>
      <c r="F278" s="84" t="s">
        <v>1771</v>
      </c>
      <c r="G278" s="84" t="b">
        <v>0</v>
      </c>
      <c r="H278" s="84" t="b">
        <v>0</v>
      </c>
      <c r="I278" s="84" t="b">
        <v>0</v>
      </c>
      <c r="J278" s="84" t="b">
        <v>0</v>
      </c>
      <c r="K278" s="84" t="b">
        <v>0</v>
      </c>
      <c r="L278" s="84" t="b">
        <v>0</v>
      </c>
    </row>
    <row r="279" spans="1:12" ht="15">
      <c r="A279" s="84" t="s">
        <v>329</v>
      </c>
      <c r="B279" s="84" t="s">
        <v>334</v>
      </c>
      <c r="C279" s="84">
        <v>4</v>
      </c>
      <c r="D279" s="122">
        <v>0.009632959861247398</v>
      </c>
      <c r="E279" s="122">
        <v>1.1261778087238483</v>
      </c>
      <c r="F279" s="84" t="s">
        <v>1771</v>
      </c>
      <c r="G279" s="84" t="b">
        <v>0</v>
      </c>
      <c r="H279" s="84" t="b">
        <v>0</v>
      </c>
      <c r="I279" s="84" t="b">
        <v>0</v>
      </c>
      <c r="J279" s="84" t="b">
        <v>0</v>
      </c>
      <c r="K279" s="84" t="b">
        <v>0</v>
      </c>
      <c r="L279" s="84" t="b">
        <v>0</v>
      </c>
    </row>
    <row r="280" spans="1:12" ht="15">
      <c r="A280" s="84" t="s">
        <v>334</v>
      </c>
      <c r="B280" s="84" t="s">
        <v>449</v>
      </c>
      <c r="C280" s="84">
        <v>3</v>
      </c>
      <c r="D280" s="122">
        <v>0.010223249574534746</v>
      </c>
      <c r="E280" s="122">
        <v>1.3692158574101427</v>
      </c>
      <c r="F280" s="84" t="s">
        <v>1771</v>
      </c>
      <c r="G280" s="84" t="b">
        <v>0</v>
      </c>
      <c r="H280" s="84" t="b">
        <v>0</v>
      </c>
      <c r="I280" s="84" t="b">
        <v>0</v>
      </c>
      <c r="J280" s="84" t="b">
        <v>0</v>
      </c>
      <c r="K280" s="84" t="b">
        <v>0</v>
      </c>
      <c r="L280" s="84" t="b">
        <v>0</v>
      </c>
    </row>
    <row r="281" spans="1:12" ht="15">
      <c r="A281" s="84" t="s">
        <v>449</v>
      </c>
      <c r="B281" s="84" t="s">
        <v>1898</v>
      </c>
      <c r="C281" s="84">
        <v>3</v>
      </c>
      <c r="D281" s="122">
        <v>0.010223249574534746</v>
      </c>
      <c r="E281" s="122">
        <v>1.591064607026499</v>
      </c>
      <c r="F281" s="84" t="s">
        <v>1771</v>
      </c>
      <c r="G281" s="84" t="b">
        <v>0</v>
      </c>
      <c r="H281" s="84" t="b">
        <v>0</v>
      </c>
      <c r="I281" s="84" t="b">
        <v>0</v>
      </c>
      <c r="J281" s="84" t="b">
        <v>0</v>
      </c>
      <c r="K281" s="84" t="b">
        <v>0</v>
      </c>
      <c r="L281" s="84" t="b">
        <v>0</v>
      </c>
    </row>
    <row r="282" spans="1:12" ht="15">
      <c r="A282" s="84" t="s">
        <v>1898</v>
      </c>
      <c r="B282" s="84" t="s">
        <v>1899</v>
      </c>
      <c r="C282" s="84">
        <v>3</v>
      </c>
      <c r="D282" s="122">
        <v>0.010223249574534746</v>
      </c>
      <c r="E282" s="122">
        <v>1.591064607026499</v>
      </c>
      <c r="F282" s="84" t="s">
        <v>1771</v>
      </c>
      <c r="G282" s="84" t="b">
        <v>0</v>
      </c>
      <c r="H282" s="84" t="b">
        <v>0</v>
      </c>
      <c r="I282" s="84" t="b">
        <v>0</v>
      </c>
      <c r="J282" s="84" t="b">
        <v>0</v>
      </c>
      <c r="K282" s="84" t="b">
        <v>0</v>
      </c>
      <c r="L282" s="84" t="b">
        <v>0</v>
      </c>
    </row>
    <row r="283" spans="1:12" ht="15">
      <c r="A283" s="84" t="s">
        <v>1899</v>
      </c>
      <c r="B283" s="84" t="s">
        <v>2211</v>
      </c>
      <c r="C283" s="84">
        <v>3</v>
      </c>
      <c r="D283" s="122">
        <v>0.010223249574534746</v>
      </c>
      <c r="E283" s="122">
        <v>1.591064607026499</v>
      </c>
      <c r="F283" s="84" t="s">
        <v>1771</v>
      </c>
      <c r="G283" s="84" t="b">
        <v>0</v>
      </c>
      <c r="H283" s="84" t="b">
        <v>0</v>
      </c>
      <c r="I283" s="84" t="b">
        <v>0</v>
      </c>
      <c r="J283" s="84" t="b">
        <v>0</v>
      </c>
      <c r="K283" s="84" t="b">
        <v>0</v>
      </c>
      <c r="L283" s="84" t="b">
        <v>0</v>
      </c>
    </row>
    <row r="284" spans="1:12" ht="15">
      <c r="A284" s="84" t="s">
        <v>267</v>
      </c>
      <c r="B284" s="84" t="s">
        <v>333</v>
      </c>
      <c r="C284" s="84">
        <v>3</v>
      </c>
      <c r="D284" s="122">
        <v>0.010223249574534746</v>
      </c>
      <c r="E284" s="122">
        <v>1.591064607026499</v>
      </c>
      <c r="F284" s="84" t="s">
        <v>1771</v>
      </c>
      <c r="G284" s="84" t="b">
        <v>0</v>
      </c>
      <c r="H284" s="84" t="b">
        <v>0</v>
      </c>
      <c r="I284" s="84" t="b">
        <v>0</v>
      </c>
      <c r="J284" s="84" t="b">
        <v>0</v>
      </c>
      <c r="K284" s="84" t="b">
        <v>0</v>
      </c>
      <c r="L284" s="84" t="b">
        <v>0</v>
      </c>
    </row>
    <row r="285" spans="1:12" ht="15">
      <c r="A285" s="84" t="s">
        <v>330</v>
      </c>
      <c r="B285" s="84" t="s">
        <v>448</v>
      </c>
      <c r="C285" s="84">
        <v>2</v>
      </c>
      <c r="D285" s="122">
        <v>0.009632959861247398</v>
      </c>
      <c r="E285" s="122">
        <v>1.165095874754218</v>
      </c>
      <c r="F285" s="84" t="s">
        <v>1771</v>
      </c>
      <c r="G285" s="84" t="b">
        <v>0</v>
      </c>
      <c r="H285" s="84" t="b">
        <v>0</v>
      </c>
      <c r="I285" s="84" t="b">
        <v>0</v>
      </c>
      <c r="J285" s="84" t="b">
        <v>0</v>
      </c>
      <c r="K285" s="84" t="b">
        <v>0</v>
      </c>
      <c r="L285" s="84" t="b">
        <v>0</v>
      </c>
    </row>
    <row r="286" spans="1:12" ht="15">
      <c r="A286" s="84" t="s">
        <v>448</v>
      </c>
      <c r="B286" s="84" t="s">
        <v>329</v>
      </c>
      <c r="C286" s="84">
        <v>2</v>
      </c>
      <c r="D286" s="122">
        <v>0.009632959861247398</v>
      </c>
      <c r="E286" s="122">
        <v>1.2230878217319048</v>
      </c>
      <c r="F286" s="84" t="s">
        <v>1771</v>
      </c>
      <c r="G286" s="84" t="b">
        <v>0</v>
      </c>
      <c r="H286" s="84" t="b">
        <v>0</v>
      </c>
      <c r="I286" s="84" t="b">
        <v>0</v>
      </c>
      <c r="J286" s="84" t="b">
        <v>0</v>
      </c>
      <c r="K286" s="84" t="b">
        <v>0</v>
      </c>
      <c r="L286" s="84" t="b">
        <v>0</v>
      </c>
    </row>
    <row r="287" spans="1:12" ht="15">
      <c r="A287" s="84" t="s">
        <v>329</v>
      </c>
      <c r="B287" s="84" t="s">
        <v>2239</v>
      </c>
      <c r="C287" s="84">
        <v>2</v>
      </c>
      <c r="D287" s="122">
        <v>0.009632959861247398</v>
      </c>
      <c r="E287" s="122">
        <v>1.2230878217319048</v>
      </c>
      <c r="F287" s="84" t="s">
        <v>1771</v>
      </c>
      <c r="G287" s="84" t="b">
        <v>0</v>
      </c>
      <c r="H287" s="84" t="b">
        <v>0</v>
      </c>
      <c r="I287" s="84" t="b">
        <v>0</v>
      </c>
      <c r="J287" s="84" t="b">
        <v>0</v>
      </c>
      <c r="K287" s="84" t="b">
        <v>0</v>
      </c>
      <c r="L287" s="84" t="b">
        <v>0</v>
      </c>
    </row>
    <row r="288" spans="1:12" ht="15">
      <c r="A288" s="84" t="s">
        <v>2239</v>
      </c>
      <c r="B288" s="84" t="s">
        <v>2240</v>
      </c>
      <c r="C288" s="84">
        <v>2</v>
      </c>
      <c r="D288" s="122">
        <v>0.009632959861247398</v>
      </c>
      <c r="E288" s="122">
        <v>1.7671558660821804</v>
      </c>
      <c r="F288" s="84" t="s">
        <v>1771</v>
      </c>
      <c r="G288" s="84" t="b">
        <v>0</v>
      </c>
      <c r="H288" s="84" t="b">
        <v>0</v>
      </c>
      <c r="I288" s="84" t="b">
        <v>0</v>
      </c>
      <c r="J288" s="84" t="b">
        <v>0</v>
      </c>
      <c r="K288" s="84" t="b">
        <v>0</v>
      </c>
      <c r="L288" s="84" t="b">
        <v>0</v>
      </c>
    </row>
    <row r="289" spans="1:12" ht="15">
      <c r="A289" s="84" t="s">
        <v>2240</v>
      </c>
      <c r="B289" s="84" t="s">
        <v>2214</v>
      </c>
      <c r="C289" s="84">
        <v>2</v>
      </c>
      <c r="D289" s="122">
        <v>0.009632959861247398</v>
      </c>
      <c r="E289" s="122">
        <v>1.7671558660821804</v>
      </c>
      <c r="F289" s="84" t="s">
        <v>1771</v>
      </c>
      <c r="G289" s="84" t="b">
        <v>0</v>
      </c>
      <c r="H289" s="84" t="b">
        <v>0</v>
      </c>
      <c r="I289" s="84" t="b">
        <v>0</v>
      </c>
      <c r="J289" s="84" t="b">
        <v>0</v>
      </c>
      <c r="K289" s="84" t="b">
        <v>0</v>
      </c>
      <c r="L289" s="84" t="b">
        <v>0</v>
      </c>
    </row>
    <row r="290" spans="1:12" ht="15">
      <c r="A290" s="84" t="s">
        <v>2214</v>
      </c>
      <c r="B290" s="84" t="s">
        <v>2180</v>
      </c>
      <c r="C290" s="84">
        <v>2</v>
      </c>
      <c r="D290" s="122">
        <v>0.009632959861247398</v>
      </c>
      <c r="E290" s="122">
        <v>1.7671558660821804</v>
      </c>
      <c r="F290" s="84" t="s">
        <v>1771</v>
      </c>
      <c r="G290" s="84" t="b">
        <v>0</v>
      </c>
      <c r="H290" s="84" t="b">
        <v>0</v>
      </c>
      <c r="I290" s="84" t="b">
        <v>0</v>
      </c>
      <c r="J290" s="84" t="b">
        <v>0</v>
      </c>
      <c r="K290" s="84" t="b">
        <v>0</v>
      </c>
      <c r="L290" s="84" t="b">
        <v>0</v>
      </c>
    </row>
    <row r="291" spans="1:12" ht="15">
      <c r="A291" s="84" t="s">
        <v>2180</v>
      </c>
      <c r="B291" s="84" t="s">
        <v>2241</v>
      </c>
      <c r="C291" s="84">
        <v>2</v>
      </c>
      <c r="D291" s="122">
        <v>0.009632959861247398</v>
      </c>
      <c r="E291" s="122">
        <v>1.7671558660821804</v>
      </c>
      <c r="F291" s="84" t="s">
        <v>1771</v>
      </c>
      <c r="G291" s="84" t="b">
        <v>0</v>
      </c>
      <c r="H291" s="84" t="b">
        <v>0</v>
      </c>
      <c r="I291" s="84" t="b">
        <v>0</v>
      </c>
      <c r="J291" s="84" t="b">
        <v>0</v>
      </c>
      <c r="K291" s="84" t="b">
        <v>0</v>
      </c>
      <c r="L291" s="84" t="b">
        <v>0</v>
      </c>
    </row>
    <row r="292" spans="1:12" ht="15">
      <c r="A292" s="84" t="s">
        <v>2211</v>
      </c>
      <c r="B292" s="84" t="s">
        <v>2230</v>
      </c>
      <c r="C292" s="84">
        <v>2</v>
      </c>
      <c r="D292" s="122">
        <v>0.009632959861247398</v>
      </c>
      <c r="E292" s="122">
        <v>1.591064607026499</v>
      </c>
      <c r="F292" s="84" t="s">
        <v>1771</v>
      </c>
      <c r="G292" s="84" t="b">
        <v>0</v>
      </c>
      <c r="H292" s="84" t="b">
        <v>0</v>
      </c>
      <c r="I292" s="84" t="b">
        <v>0</v>
      </c>
      <c r="J292" s="84" t="b">
        <v>0</v>
      </c>
      <c r="K292" s="84" t="b">
        <v>0</v>
      </c>
      <c r="L292" s="84" t="b">
        <v>0</v>
      </c>
    </row>
    <row r="293" spans="1:12" ht="15">
      <c r="A293" s="84" t="s">
        <v>222</v>
      </c>
      <c r="B293" s="84" t="s">
        <v>306</v>
      </c>
      <c r="C293" s="84">
        <v>5</v>
      </c>
      <c r="D293" s="122">
        <v>0.012763625255165304</v>
      </c>
      <c r="E293" s="122">
        <v>1.18089014193745</v>
      </c>
      <c r="F293" s="84" t="s">
        <v>1772</v>
      </c>
      <c r="G293" s="84" t="b">
        <v>0</v>
      </c>
      <c r="H293" s="84" t="b">
        <v>0</v>
      </c>
      <c r="I293" s="84" t="b">
        <v>0</v>
      </c>
      <c r="J293" s="84" t="b">
        <v>0</v>
      </c>
      <c r="K293" s="84" t="b">
        <v>0</v>
      </c>
      <c r="L293" s="84" t="b">
        <v>0</v>
      </c>
    </row>
    <row r="294" spans="1:12" ht="15">
      <c r="A294" s="84" t="s">
        <v>1901</v>
      </c>
      <c r="B294" s="84" t="s">
        <v>307</v>
      </c>
      <c r="C294" s="84">
        <v>4</v>
      </c>
      <c r="D294" s="122">
        <v>0.014087300724454499</v>
      </c>
      <c r="E294" s="122">
        <v>1.18089014193745</v>
      </c>
      <c r="F294" s="84" t="s">
        <v>1772</v>
      </c>
      <c r="G294" s="84" t="b">
        <v>0</v>
      </c>
      <c r="H294" s="84" t="b">
        <v>0</v>
      </c>
      <c r="I294" s="84" t="b">
        <v>0</v>
      </c>
      <c r="J294" s="84" t="b">
        <v>0</v>
      </c>
      <c r="K294" s="84" t="b">
        <v>0</v>
      </c>
      <c r="L294" s="84" t="b">
        <v>0</v>
      </c>
    </row>
    <row r="295" spans="1:12" ht="15">
      <c r="A295" s="84" t="s">
        <v>307</v>
      </c>
      <c r="B295" s="84" t="s">
        <v>1902</v>
      </c>
      <c r="C295" s="84">
        <v>4</v>
      </c>
      <c r="D295" s="122">
        <v>0.014087300724454499</v>
      </c>
      <c r="E295" s="122">
        <v>1.18089014193745</v>
      </c>
      <c r="F295" s="84" t="s">
        <v>1772</v>
      </c>
      <c r="G295" s="84" t="b">
        <v>0</v>
      </c>
      <c r="H295" s="84" t="b">
        <v>0</v>
      </c>
      <c r="I295" s="84" t="b">
        <v>0</v>
      </c>
      <c r="J295" s="84" t="b">
        <v>0</v>
      </c>
      <c r="K295" s="84" t="b">
        <v>0</v>
      </c>
      <c r="L295" s="84" t="b">
        <v>0</v>
      </c>
    </row>
    <row r="296" spans="1:12" ht="15">
      <c r="A296" s="84" t="s">
        <v>1902</v>
      </c>
      <c r="B296" s="84" t="s">
        <v>222</v>
      </c>
      <c r="C296" s="84">
        <v>4</v>
      </c>
      <c r="D296" s="122">
        <v>0.014087300724454499</v>
      </c>
      <c r="E296" s="122">
        <v>1.18089014193745</v>
      </c>
      <c r="F296" s="84" t="s">
        <v>1772</v>
      </c>
      <c r="G296" s="84" t="b">
        <v>0</v>
      </c>
      <c r="H296" s="84" t="b">
        <v>0</v>
      </c>
      <c r="I296" s="84" t="b">
        <v>0</v>
      </c>
      <c r="J296" s="84" t="b">
        <v>0</v>
      </c>
      <c r="K296" s="84" t="b">
        <v>0</v>
      </c>
      <c r="L296" s="84" t="b">
        <v>0</v>
      </c>
    </row>
    <row r="297" spans="1:12" ht="15">
      <c r="A297" s="84" t="s">
        <v>306</v>
      </c>
      <c r="B297" s="84" t="s">
        <v>1903</v>
      </c>
      <c r="C297" s="84">
        <v>4</v>
      </c>
      <c r="D297" s="122">
        <v>0.014087300724454499</v>
      </c>
      <c r="E297" s="122">
        <v>1.260071387985075</v>
      </c>
      <c r="F297" s="84" t="s">
        <v>1772</v>
      </c>
      <c r="G297" s="84" t="b">
        <v>0</v>
      </c>
      <c r="H297" s="84" t="b">
        <v>0</v>
      </c>
      <c r="I297" s="84" t="b">
        <v>0</v>
      </c>
      <c r="J297" s="84" t="b">
        <v>0</v>
      </c>
      <c r="K297" s="84" t="b">
        <v>0</v>
      </c>
      <c r="L297" s="84" t="b">
        <v>0</v>
      </c>
    </row>
    <row r="298" spans="1:12" ht="15">
      <c r="A298" s="84" t="s">
        <v>1903</v>
      </c>
      <c r="B298" s="84" t="s">
        <v>1904</v>
      </c>
      <c r="C298" s="84">
        <v>4</v>
      </c>
      <c r="D298" s="122">
        <v>0.014087300724454499</v>
      </c>
      <c r="E298" s="122">
        <v>1.3569814009931311</v>
      </c>
      <c r="F298" s="84" t="s">
        <v>1772</v>
      </c>
      <c r="G298" s="84" t="b">
        <v>0</v>
      </c>
      <c r="H298" s="84" t="b">
        <v>0</v>
      </c>
      <c r="I298" s="84" t="b">
        <v>0</v>
      </c>
      <c r="J298" s="84" t="b">
        <v>0</v>
      </c>
      <c r="K298" s="84" t="b">
        <v>0</v>
      </c>
      <c r="L298" s="84" t="b">
        <v>0</v>
      </c>
    </row>
    <row r="299" spans="1:12" ht="15">
      <c r="A299" s="84" t="s">
        <v>1904</v>
      </c>
      <c r="B299" s="84" t="s">
        <v>1905</v>
      </c>
      <c r="C299" s="84">
        <v>4</v>
      </c>
      <c r="D299" s="122">
        <v>0.014087300724454499</v>
      </c>
      <c r="E299" s="122">
        <v>1.3569814009931311</v>
      </c>
      <c r="F299" s="84" t="s">
        <v>1772</v>
      </c>
      <c r="G299" s="84" t="b">
        <v>0</v>
      </c>
      <c r="H299" s="84" t="b">
        <v>0</v>
      </c>
      <c r="I299" s="84" t="b">
        <v>0</v>
      </c>
      <c r="J299" s="84" t="b">
        <v>0</v>
      </c>
      <c r="K299" s="84" t="b">
        <v>0</v>
      </c>
      <c r="L299" s="84" t="b">
        <v>0</v>
      </c>
    </row>
    <row r="300" spans="1:12" ht="15">
      <c r="A300" s="84" t="s">
        <v>1905</v>
      </c>
      <c r="B300" s="84" t="s">
        <v>2205</v>
      </c>
      <c r="C300" s="84">
        <v>4</v>
      </c>
      <c r="D300" s="122">
        <v>0.014087300724454499</v>
      </c>
      <c r="E300" s="122">
        <v>1.3569814009931311</v>
      </c>
      <c r="F300" s="84" t="s">
        <v>1772</v>
      </c>
      <c r="G300" s="84" t="b">
        <v>0</v>
      </c>
      <c r="H300" s="84" t="b">
        <v>0</v>
      </c>
      <c r="I300" s="84" t="b">
        <v>0</v>
      </c>
      <c r="J300" s="84" t="b">
        <v>0</v>
      </c>
      <c r="K300" s="84" t="b">
        <v>0</v>
      </c>
      <c r="L300" s="84" t="b">
        <v>0</v>
      </c>
    </row>
    <row r="301" spans="1:12" ht="15">
      <c r="A301" s="84" t="s">
        <v>2205</v>
      </c>
      <c r="B301" s="84" t="s">
        <v>1913</v>
      </c>
      <c r="C301" s="84">
        <v>4</v>
      </c>
      <c r="D301" s="122">
        <v>0.014087300724454499</v>
      </c>
      <c r="E301" s="122">
        <v>1.3569814009931311</v>
      </c>
      <c r="F301" s="84" t="s">
        <v>1772</v>
      </c>
      <c r="G301" s="84" t="b">
        <v>0</v>
      </c>
      <c r="H301" s="84" t="b">
        <v>0</v>
      </c>
      <c r="I301" s="84" t="b">
        <v>0</v>
      </c>
      <c r="J301" s="84" t="b">
        <v>0</v>
      </c>
      <c r="K301" s="84" t="b">
        <v>0</v>
      </c>
      <c r="L301" s="84" t="b">
        <v>0</v>
      </c>
    </row>
    <row r="302" spans="1:12" ht="15">
      <c r="A302" s="84" t="s">
        <v>217</v>
      </c>
      <c r="B302" s="84" t="s">
        <v>1901</v>
      </c>
      <c r="C302" s="84">
        <v>3</v>
      </c>
      <c r="D302" s="122">
        <v>0.014313637641589872</v>
      </c>
      <c r="E302" s="122">
        <v>1.3569814009931311</v>
      </c>
      <c r="F302" s="84" t="s">
        <v>1772</v>
      </c>
      <c r="G302" s="84" t="b">
        <v>0</v>
      </c>
      <c r="H302" s="84" t="b">
        <v>0</v>
      </c>
      <c r="I302" s="84" t="b">
        <v>0</v>
      </c>
      <c r="J302" s="84" t="b">
        <v>0</v>
      </c>
      <c r="K302" s="84" t="b">
        <v>0</v>
      </c>
      <c r="L302" s="84" t="b">
        <v>0</v>
      </c>
    </row>
    <row r="303" spans="1:12" ht="15">
      <c r="A303" s="84" t="s">
        <v>1913</v>
      </c>
      <c r="B303" s="84" t="s">
        <v>1914</v>
      </c>
      <c r="C303" s="84">
        <v>3</v>
      </c>
      <c r="D303" s="122">
        <v>0.014313637641589872</v>
      </c>
      <c r="E303" s="122">
        <v>1.3569814009931311</v>
      </c>
      <c r="F303" s="84" t="s">
        <v>1772</v>
      </c>
      <c r="G303" s="84" t="b">
        <v>0</v>
      </c>
      <c r="H303" s="84" t="b">
        <v>0</v>
      </c>
      <c r="I303" s="84" t="b">
        <v>0</v>
      </c>
      <c r="J303" s="84" t="b">
        <v>0</v>
      </c>
      <c r="K303" s="84" t="b">
        <v>0</v>
      </c>
      <c r="L303" s="84" t="b">
        <v>0</v>
      </c>
    </row>
    <row r="304" spans="1:12" ht="15">
      <c r="A304" s="84" t="s">
        <v>1914</v>
      </c>
      <c r="B304" s="84" t="s">
        <v>1887</v>
      </c>
      <c r="C304" s="84">
        <v>3</v>
      </c>
      <c r="D304" s="122">
        <v>0.014313637641589872</v>
      </c>
      <c r="E304" s="122">
        <v>1.260071387985075</v>
      </c>
      <c r="F304" s="84" t="s">
        <v>1772</v>
      </c>
      <c r="G304" s="84" t="b">
        <v>0</v>
      </c>
      <c r="H304" s="84" t="b">
        <v>0</v>
      </c>
      <c r="I304" s="84" t="b">
        <v>0</v>
      </c>
      <c r="J304" s="84" t="b">
        <v>0</v>
      </c>
      <c r="K304" s="84" t="b">
        <v>0</v>
      </c>
      <c r="L304" s="84" t="b">
        <v>0</v>
      </c>
    </row>
    <row r="305" spans="1:12" ht="15">
      <c r="A305" s="84" t="s">
        <v>2232</v>
      </c>
      <c r="B305" s="84" t="s">
        <v>2233</v>
      </c>
      <c r="C305" s="84">
        <v>2</v>
      </c>
      <c r="D305" s="122">
        <v>0.013064250275506875</v>
      </c>
      <c r="E305" s="122">
        <v>1.6580113966571124</v>
      </c>
      <c r="F305" s="84" t="s">
        <v>1772</v>
      </c>
      <c r="G305" s="84" t="b">
        <v>0</v>
      </c>
      <c r="H305" s="84" t="b">
        <v>0</v>
      </c>
      <c r="I305" s="84" t="b">
        <v>0</v>
      </c>
      <c r="J305" s="84" t="b">
        <v>0</v>
      </c>
      <c r="K305" s="84" t="b">
        <v>0</v>
      </c>
      <c r="L305" s="84" t="b">
        <v>0</v>
      </c>
    </row>
    <row r="306" spans="1:12" ht="15">
      <c r="A306" s="84" t="s">
        <v>2233</v>
      </c>
      <c r="B306" s="84" t="s">
        <v>2234</v>
      </c>
      <c r="C306" s="84">
        <v>2</v>
      </c>
      <c r="D306" s="122">
        <v>0.013064250275506875</v>
      </c>
      <c r="E306" s="122">
        <v>1.6580113966571124</v>
      </c>
      <c r="F306" s="84" t="s">
        <v>1772</v>
      </c>
      <c r="G306" s="84" t="b">
        <v>0</v>
      </c>
      <c r="H306" s="84" t="b">
        <v>0</v>
      </c>
      <c r="I306" s="84" t="b">
        <v>0</v>
      </c>
      <c r="J306" s="84" t="b">
        <v>0</v>
      </c>
      <c r="K306" s="84" t="b">
        <v>0</v>
      </c>
      <c r="L306" s="84" t="b">
        <v>0</v>
      </c>
    </row>
    <row r="307" spans="1:12" ht="15">
      <c r="A307" s="84" t="s">
        <v>2234</v>
      </c>
      <c r="B307" s="84" t="s">
        <v>2235</v>
      </c>
      <c r="C307" s="84">
        <v>2</v>
      </c>
      <c r="D307" s="122">
        <v>0.013064250275506875</v>
      </c>
      <c r="E307" s="122">
        <v>1.6580113966571124</v>
      </c>
      <c r="F307" s="84" t="s">
        <v>1772</v>
      </c>
      <c r="G307" s="84" t="b">
        <v>0</v>
      </c>
      <c r="H307" s="84" t="b">
        <v>0</v>
      </c>
      <c r="I307" s="84" t="b">
        <v>0</v>
      </c>
      <c r="J307" s="84" t="b">
        <v>0</v>
      </c>
      <c r="K307" s="84" t="b">
        <v>0</v>
      </c>
      <c r="L307" s="84" t="b">
        <v>0</v>
      </c>
    </row>
    <row r="308" spans="1:12" ht="15">
      <c r="A308" s="84" t="s">
        <v>2235</v>
      </c>
      <c r="B308" s="84" t="s">
        <v>2236</v>
      </c>
      <c r="C308" s="84">
        <v>2</v>
      </c>
      <c r="D308" s="122">
        <v>0.013064250275506875</v>
      </c>
      <c r="E308" s="122">
        <v>1.6580113966571124</v>
      </c>
      <c r="F308" s="84" t="s">
        <v>1772</v>
      </c>
      <c r="G308" s="84" t="b">
        <v>0</v>
      </c>
      <c r="H308" s="84" t="b">
        <v>0</v>
      </c>
      <c r="I308" s="84" t="b">
        <v>0</v>
      </c>
      <c r="J308" s="84" t="b">
        <v>0</v>
      </c>
      <c r="K308" s="84" t="b">
        <v>0</v>
      </c>
      <c r="L308" s="84" t="b">
        <v>0</v>
      </c>
    </row>
    <row r="309" spans="1:12" ht="15">
      <c r="A309" s="84" t="s">
        <v>2236</v>
      </c>
      <c r="B309" s="84" t="s">
        <v>2237</v>
      </c>
      <c r="C309" s="84">
        <v>2</v>
      </c>
      <c r="D309" s="122">
        <v>0.013064250275506875</v>
      </c>
      <c r="E309" s="122">
        <v>1.6580113966571124</v>
      </c>
      <c r="F309" s="84" t="s">
        <v>1772</v>
      </c>
      <c r="G309" s="84" t="b">
        <v>0</v>
      </c>
      <c r="H309" s="84" t="b">
        <v>0</v>
      </c>
      <c r="I309" s="84" t="b">
        <v>0</v>
      </c>
      <c r="J309" s="84" t="b">
        <v>0</v>
      </c>
      <c r="K309" s="84" t="b">
        <v>0</v>
      </c>
      <c r="L309" s="84" t="b">
        <v>0</v>
      </c>
    </row>
    <row r="310" spans="1:12" ht="15">
      <c r="A310" s="84" t="s">
        <v>2237</v>
      </c>
      <c r="B310" s="84" t="s">
        <v>1887</v>
      </c>
      <c r="C310" s="84">
        <v>2</v>
      </c>
      <c r="D310" s="122">
        <v>0.013064250275506875</v>
      </c>
      <c r="E310" s="122">
        <v>1.260071387985075</v>
      </c>
      <c r="F310" s="84" t="s">
        <v>1772</v>
      </c>
      <c r="G310" s="84" t="b">
        <v>0</v>
      </c>
      <c r="H310" s="84" t="b">
        <v>0</v>
      </c>
      <c r="I310" s="84" t="b">
        <v>0</v>
      </c>
      <c r="J310" s="84" t="b">
        <v>0</v>
      </c>
      <c r="K310" s="84" t="b">
        <v>0</v>
      </c>
      <c r="L310" s="84" t="b">
        <v>0</v>
      </c>
    </row>
    <row r="311" spans="1:12" ht="15">
      <c r="A311" s="84" t="s">
        <v>1887</v>
      </c>
      <c r="B311" s="84" t="s">
        <v>2238</v>
      </c>
      <c r="C311" s="84">
        <v>2</v>
      </c>
      <c r="D311" s="122">
        <v>0.013064250275506875</v>
      </c>
      <c r="E311" s="122">
        <v>1.6580113966571124</v>
      </c>
      <c r="F311" s="84" t="s">
        <v>1772</v>
      </c>
      <c r="G311" s="84" t="b">
        <v>0</v>
      </c>
      <c r="H311" s="84" t="b">
        <v>0</v>
      </c>
      <c r="I311" s="84" t="b">
        <v>0</v>
      </c>
      <c r="J311" s="84" t="b">
        <v>0</v>
      </c>
      <c r="K311" s="84" t="b">
        <v>0</v>
      </c>
      <c r="L311" s="84" t="b">
        <v>0</v>
      </c>
    </row>
    <row r="312" spans="1:12" ht="15">
      <c r="A312" s="84" t="s">
        <v>1910</v>
      </c>
      <c r="B312" s="84" t="s">
        <v>1911</v>
      </c>
      <c r="C312" s="84">
        <v>7</v>
      </c>
      <c r="D312" s="122">
        <v>0</v>
      </c>
      <c r="E312" s="122">
        <v>1.109144469425068</v>
      </c>
      <c r="F312" s="84" t="s">
        <v>1775</v>
      </c>
      <c r="G312" s="84" t="b">
        <v>0</v>
      </c>
      <c r="H312" s="84" t="b">
        <v>0</v>
      </c>
      <c r="I312" s="84" t="b">
        <v>0</v>
      </c>
      <c r="J312" s="84" t="b">
        <v>0</v>
      </c>
      <c r="K312" s="84" t="b">
        <v>0</v>
      </c>
      <c r="L312" s="84" t="b">
        <v>0</v>
      </c>
    </row>
    <row r="313" spans="1:12" ht="15">
      <c r="A313" s="84" t="s">
        <v>1911</v>
      </c>
      <c r="B313" s="84" t="s">
        <v>299</v>
      </c>
      <c r="C313" s="84">
        <v>7</v>
      </c>
      <c r="D313" s="122">
        <v>0</v>
      </c>
      <c r="E313" s="122">
        <v>1.109144469425068</v>
      </c>
      <c r="F313" s="84" t="s">
        <v>1775</v>
      </c>
      <c r="G313" s="84" t="b">
        <v>0</v>
      </c>
      <c r="H313" s="84" t="b">
        <v>0</v>
      </c>
      <c r="I313" s="84" t="b">
        <v>0</v>
      </c>
      <c r="J313" s="84" t="b">
        <v>0</v>
      </c>
      <c r="K313" s="84" t="b">
        <v>0</v>
      </c>
      <c r="L313" s="84" t="b">
        <v>0</v>
      </c>
    </row>
    <row r="314" spans="1:12" ht="15">
      <c r="A314" s="84" t="s">
        <v>299</v>
      </c>
      <c r="B314" s="84" t="s">
        <v>1912</v>
      </c>
      <c r="C314" s="84">
        <v>7</v>
      </c>
      <c r="D314" s="122">
        <v>0</v>
      </c>
      <c r="E314" s="122">
        <v>1.109144469425068</v>
      </c>
      <c r="F314" s="84" t="s">
        <v>1775</v>
      </c>
      <c r="G314" s="84" t="b">
        <v>0</v>
      </c>
      <c r="H314" s="84" t="b">
        <v>0</v>
      </c>
      <c r="I314" s="84" t="b">
        <v>0</v>
      </c>
      <c r="J314" s="84" t="b">
        <v>0</v>
      </c>
      <c r="K314" s="84" t="b">
        <v>0</v>
      </c>
      <c r="L314" s="84" t="b">
        <v>0</v>
      </c>
    </row>
    <row r="315" spans="1:12" ht="15">
      <c r="A315" s="84" t="s">
        <v>1912</v>
      </c>
      <c r="B315" s="84" t="s">
        <v>1889</v>
      </c>
      <c r="C315" s="84">
        <v>7</v>
      </c>
      <c r="D315" s="122">
        <v>0</v>
      </c>
      <c r="E315" s="122">
        <v>1.109144469425068</v>
      </c>
      <c r="F315" s="84" t="s">
        <v>1775</v>
      </c>
      <c r="G315" s="84" t="b">
        <v>0</v>
      </c>
      <c r="H315" s="84" t="b">
        <v>0</v>
      </c>
      <c r="I315" s="84" t="b">
        <v>0</v>
      </c>
      <c r="J315" s="84" t="b">
        <v>0</v>
      </c>
      <c r="K315" s="84" t="b">
        <v>0</v>
      </c>
      <c r="L315" s="84" t="b">
        <v>0</v>
      </c>
    </row>
    <row r="316" spans="1:12" ht="15">
      <c r="A316" s="84" t="s">
        <v>1889</v>
      </c>
      <c r="B316" s="84" t="s">
        <v>1880</v>
      </c>
      <c r="C316" s="84">
        <v>7</v>
      </c>
      <c r="D316" s="122">
        <v>0</v>
      </c>
      <c r="E316" s="122">
        <v>1.109144469425068</v>
      </c>
      <c r="F316" s="84" t="s">
        <v>1775</v>
      </c>
      <c r="G316" s="84" t="b">
        <v>0</v>
      </c>
      <c r="H316" s="84" t="b">
        <v>0</v>
      </c>
      <c r="I316" s="84" t="b">
        <v>0</v>
      </c>
      <c r="J316" s="84" t="b">
        <v>0</v>
      </c>
      <c r="K316" s="84" t="b">
        <v>0</v>
      </c>
      <c r="L316" s="84" t="b">
        <v>0</v>
      </c>
    </row>
    <row r="317" spans="1:12" ht="15">
      <c r="A317" s="84" t="s">
        <v>1880</v>
      </c>
      <c r="B317" s="84" t="s">
        <v>1884</v>
      </c>
      <c r="C317" s="84">
        <v>7</v>
      </c>
      <c r="D317" s="122">
        <v>0</v>
      </c>
      <c r="E317" s="122">
        <v>1.109144469425068</v>
      </c>
      <c r="F317" s="84" t="s">
        <v>1775</v>
      </c>
      <c r="G317" s="84" t="b">
        <v>0</v>
      </c>
      <c r="H317" s="84" t="b">
        <v>0</v>
      </c>
      <c r="I317" s="84" t="b">
        <v>0</v>
      </c>
      <c r="J317" s="84" t="b">
        <v>0</v>
      </c>
      <c r="K317" s="84" t="b">
        <v>0</v>
      </c>
      <c r="L317" s="84" t="b">
        <v>0</v>
      </c>
    </row>
    <row r="318" spans="1:12" ht="15">
      <c r="A318" s="84" t="s">
        <v>1884</v>
      </c>
      <c r="B318" s="84" t="s">
        <v>1885</v>
      </c>
      <c r="C318" s="84">
        <v>7</v>
      </c>
      <c r="D318" s="122">
        <v>0</v>
      </c>
      <c r="E318" s="122">
        <v>1.109144469425068</v>
      </c>
      <c r="F318" s="84" t="s">
        <v>1775</v>
      </c>
      <c r="G318" s="84" t="b">
        <v>0</v>
      </c>
      <c r="H318" s="84" t="b">
        <v>0</v>
      </c>
      <c r="I318" s="84" t="b">
        <v>0</v>
      </c>
      <c r="J318" s="84" t="b">
        <v>0</v>
      </c>
      <c r="K318" s="84" t="b">
        <v>0</v>
      </c>
      <c r="L318" s="84" t="b">
        <v>0</v>
      </c>
    </row>
    <row r="319" spans="1:12" ht="15">
      <c r="A319" s="84" t="s">
        <v>1885</v>
      </c>
      <c r="B319" s="84" t="s">
        <v>1913</v>
      </c>
      <c r="C319" s="84">
        <v>7</v>
      </c>
      <c r="D319" s="122">
        <v>0</v>
      </c>
      <c r="E319" s="122">
        <v>1.109144469425068</v>
      </c>
      <c r="F319" s="84" t="s">
        <v>1775</v>
      </c>
      <c r="G319" s="84" t="b">
        <v>0</v>
      </c>
      <c r="H319" s="84" t="b">
        <v>0</v>
      </c>
      <c r="I319" s="84" t="b">
        <v>0</v>
      </c>
      <c r="J319" s="84" t="b">
        <v>0</v>
      </c>
      <c r="K319" s="84" t="b">
        <v>0</v>
      </c>
      <c r="L319" s="84" t="b">
        <v>0</v>
      </c>
    </row>
    <row r="320" spans="1:12" ht="15">
      <c r="A320" s="84" t="s">
        <v>1913</v>
      </c>
      <c r="B320" s="84" t="s">
        <v>1914</v>
      </c>
      <c r="C320" s="84">
        <v>7</v>
      </c>
      <c r="D320" s="122">
        <v>0</v>
      </c>
      <c r="E320" s="122">
        <v>1.109144469425068</v>
      </c>
      <c r="F320" s="84" t="s">
        <v>1775</v>
      </c>
      <c r="G320" s="84" t="b">
        <v>0</v>
      </c>
      <c r="H320" s="84" t="b">
        <v>0</v>
      </c>
      <c r="I320" s="84" t="b">
        <v>0</v>
      </c>
      <c r="J320" s="84" t="b">
        <v>0</v>
      </c>
      <c r="K320" s="84" t="b">
        <v>0</v>
      </c>
      <c r="L320" s="84" t="b">
        <v>0</v>
      </c>
    </row>
    <row r="321" spans="1:12" ht="15">
      <c r="A321" s="84" t="s">
        <v>1914</v>
      </c>
      <c r="B321" s="84" t="s">
        <v>2194</v>
      </c>
      <c r="C321" s="84">
        <v>7</v>
      </c>
      <c r="D321" s="122">
        <v>0</v>
      </c>
      <c r="E321" s="122">
        <v>1.109144469425068</v>
      </c>
      <c r="F321" s="84" t="s">
        <v>1775</v>
      </c>
      <c r="G321" s="84" t="b">
        <v>0</v>
      </c>
      <c r="H321" s="84" t="b">
        <v>0</v>
      </c>
      <c r="I321" s="84" t="b">
        <v>0</v>
      </c>
      <c r="J321" s="84" t="b">
        <v>0</v>
      </c>
      <c r="K321" s="84" t="b">
        <v>1</v>
      </c>
      <c r="L321" s="84" t="b">
        <v>0</v>
      </c>
    </row>
    <row r="322" spans="1:12" ht="15">
      <c r="A322" s="84" t="s">
        <v>2194</v>
      </c>
      <c r="B322" s="84" t="s">
        <v>2195</v>
      </c>
      <c r="C322" s="84">
        <v>7</v>
      </c>
      <c r="D322" s="122">
        <v>0</v>
      </c>
      <c r="E322" s="122">
        <v>1.109144469425068</v>
      </c>
      <c r="F322" s="84" t="s">
        <v>1775</v>
      </c>
      <c r="G322" s="84" t="b">
        <v>0</v>
      </c>
      <c r="H322" s="84" t="b">
        <v>1</v>
      </c>
      <c r="I322" s="84" t="b">
        <v>0</v>
      </c>
      <c r="J322" s="84" t="b">
        <v>0</v>
      </c>
      <c r="K322" s="84" t="b">
        <v>1</v>
      </c>
      <c r="L322" s="84" t="b">
        <v>0</v>
      </c>
    </row>
    <row r="323" spans="1:12" ht="15">
      <c r="A323" s="84" t="s">
        <v>298</v>
      </c>
      <c r="B323" s="84" t="s">
        <v>1910</v>
      </c>
      <c r="C323" s="84">
        <v>6</v>
      </c>
      <c r="D323" s="122">
        <v>0.004141038533852365</v>
      </c>
      <c r="E323" s="122">
        <v>1.1760912590556813</v>
      </c>
      <c r="F323" s="84" t="s">
        <v>1775</v>
      </c>
      <c r="G323" s="84" t="b">
        <v>0</v>
      </c>
      <c r="H323" s="84" t="b">
        <v>0</v>
      </c>
      <c r="I323" s="84" t="b">
        <v>0</v>
      </c>
      <c r="J323" s="84" t="b">
        <v>0</v>
      </c>
      <c r="K323" s="84" t="b">
        <v>0</v>
      </c>
      <c r="L323" s="84" t="b">
        <v>0</v>
      </c>
    </row>
    <row r="324" spans="1:12" ht="15">
      <c r="A324" s="84" t="s">
        <v>2195</v>
      </c>
      <c r="B324" s="84" t="s">
        <v>2197</v>
      </c>
      <c r="C324" s="84">
        <v>6</v>
      </c>
      <c r="D324" s="122">
        <v>0.004141038533852365</v>
      </c>
      <c r="E324" s="122">
        <v>1.109144469425068</v>
      </c>
      <c r="F324" s="84" t="s">
        <v>1775</v>
      </c>
      <c r="G324" s="84" t="b">
        <v>0</v>
      </c>
      <c r="H324" s="84" t="b">
        <v>1</v>
      </c>
      <c r="I324" s="84" t="b">
        <v>0</v>
      </c>
      <c r="J324" s="84" t="b">
        <v>1</v>
      </c>
      <c r="K324" s="84" t="b">
        <v>0</v>
      </c>
      <c r="L324" s="84" t="b">
        <v>0</v>
      </c>
    </row>
    <row r="325" spans="1:12" ht="15">
      <c r="A325" s="84" t="s">
        <v>311</v>
      </c>
      <c r="B325" s="84" t="s">
        <v>1917</v>
      </c>
      <c r="C325" s="84">
        <v>2</v>
      </c>
      <c r="D325" s="122">
        <v>0</v>
      </c>
      <c r="E325" s="122">
        <v>0.9294189257142927</v>
      </c>
      <c r="F325" s="84" t="s">
        <v>1777</v>
      </c>
      <c r="G325" s="84" t="b">
        <v>0</v>
      </c>
      <c r="H325" s="84" t="b">
        <v>0</v>
      </c>
      <c r="I325" s="84" t="b">
        <v>0</v>
      </c>
      <c r="J325" s="84" t="b">
        <v>0</v>
      </c>
      <c r="K325" s="84" t="b">
        <v>0</v>
      </c>
      <c r="L325" s="84" t="b">
        <v>0</v>
      </c>
    </row>
    <row r="326" spans="1:12" ht="15">
      <c r="A326" s="84" t="s">
        <v>1917</v>
      </c>
      <c r="B326" s="84" t="s">
        <v>1918</v>
      </c>
      <c r="C326" s="84">
        <v>2</v>
      </c>
      <c r="D326" s="122">
        <v>0</v>
      </c>
      <c r="E326" s="122">
        <v>1.2304489213782739</v>
      </c>
      <c r="F326" s="84" t="s">
        <v>1777</v>
      </c>
      <c r="G326" s="84" t="b">
        <v>0</v>
      </c>
      <c r="H326" s="84" t="b">
        <v>0</v>
      </c>
      <c r="I326" s="84" t="b">
        <v>0</v>
      </c>
      <c r="J326" s="84" t="b">
        <v>0</v>
      </c>
      <c r="K326" s="84" t="b">
        <v>0</v>
      </c>
      <c r="L326" s="84" t="b">
        <v>0</v>
      </c>
    </row>
    <row r="327" spans="1:12" ht="15">
      <c r="A327" s="84" t="s">
        <v>1918</v>
      </c>
      <c r="B327" s="84" t="s">
        <v>1919</v>
      </c>
      <c r="C327" s="84">
        <v>2</v>
      </c>
      <c r="D327" s="122">
        <v>0</v>
      </c>
      <c r="E327" s="122">
        <v>1.2304489213782739</v>
      </c>
      <c r="F327" s="84" t="s">
        <v>1777</v>
      </c>
      <c r="G327" s="84" t="b">
        <v>0</v>
      </c>
      <c r="H327" s="84" t="b">
        <v>0</v>
      </c>
      <c r="I327" s="84" t="b">
        <v>0</v>
      </c>
      <c r="J327" s="84" t="b">
        <v>0</v>
      </c>
      <c r="K327" s="84" t="b">
        <v>0</v>
      </c>
      <c r="L327" s="84" t="b">
        <v>0</v>
      </c>
    </row>
    <row r="328" spans="1:12" ht="15">
      <c r="A328" s="84" t="s">
        <v>1919</v>
      </c>
      <c r="B328" s="84" t="s">
        <v>1920</v>
      </c>
      <c r="C328" s="84">
        <v>2</v>
      </c>
      <c r="D328" s="122">
        <v>0</v>
      </c>
      <c r="E328" s="122">
        <v>1.2304489213782739</v>
      </c>
      <c r="F328" s="84" t="s">
        <v>1777</v>
      </c>
      <c r="G328" s="84" t="b">
        <v>0</v>
      </c>
      <c r="H328" s="84" t="b">
        <v>0</v>
      </c>
      <c r="I328" s="84" t="b">
        <v>0</v>
      </c>
      <c r="J328" s="84" t="b">
        <v>0</v>
      </c>
      <c r="K328" s="84" t="b">
        <v>0</v>
      </c>
      <c r="L328" s="84" t="b">
        <v>0</v>
      </c>
    </row>
    <row r="329" spans="1:12" ht="15">
      <c r="A329" s="84" t="s">
        <v>1920</v>
      </c>
      <c r="B329" s="84" t="s">
        <v>1921</v>
      </c>
      <c r="C329" s="84">
        <v>2</v>
      </c>
      <c r="D329" s="122">
        <v>0</v>
      </c>
      <c r="E329" s="122">
        <v>1.2304489213782739</v>
      </c>
      <c r="F329" s="84" t="s">
        <v>1777</v>
      </c>
      <c r="G329" s="84" t="b">
        <v>0</v>
      </c>
      <c r="H329" s="84" t="b">
        <v>0</v>
      </c>
      <c r="I329" s="84" t="b">
        <v>0</v>
      </c>
      <c r="J329" s="84" t="b">
        <v>0</v>
      </c>
      <c r="K329" s="84" t="b">
        <v>0</v>
      </c>
      <c r="L329" s="84" t="b">
        <v>0</v>
      </c>
    </row>
    <row r="330" spans="1:12" ht="15">
      <c r="A330" s="84" t="s">
        <v>1921</v>
      </c>
      <c r="B330" s="84" t="s">
        <v>222</v>
      </c>
      <c r="C330" s="84">
        <v>2</v>
      </c>
      <c r="D330" s="122">
        <v>0</v>
      </c>
      <c r="E330" s="122">
        <v>1.2304489213782739</v>
      </c>
      <c r="F330" s="84" t="s">
        <v>1777</v>
      </c>
      <c r="G330" s="84" t="b">
        <v>0</v>
      </c>
      <c r="H330" s="84" t="b">
        <v>0</v>
      </c>
      <c r="I330" s="84" t="b">
        <v>0</v>
      </c>
      <c r="J330" s="84" t="b">
        <v>0</v>
      </c>
      <c r="K330" s="84" t="b">
        <v>0</v>
      </c>
      <c r="L330" s="84" t="b">
        <v>0</v>
      </c>
    </row>
    <row r="331" spans="1:12" ht="15">
      <c r="A331" s="84" t="s">
        <v>222</v>
      </c>
      <c r="B331" s="84" t="s">
        <v>1922</v>
      </c>
      <c r="C331" s="84">
        <v>2</v>
      </c>
      <c r="D331" s="122">
        <v>0</v>
      </c>
      <c r="E331" s="122">
        <v>1.2304489213782739</v>
      </c>
      <c r="F331" s="84" t="s">
        <v>1777</v>
      </c>
      <c r="G331" s="84" t="b">
        <v>0</v>
      </c>
      <c r="H331" s="84" t="b">
        <v>0</v>
      </c>
      <c r="I331" s="84" t="b">
        <v>0</v>
      </c>
      <c r="J331" s="84" t="b">
        <v>0</v>
      </c>
      <c r="K331" s="84" t="b">
        <v>0</v>
      </c>
      <c r="L331" s="84" t="b">
        <v>0</v>
      </c>
    </row>
    <row r="332" spans="1:12" ht="15">
      <c r="A332" s="84" t="s">
        <v>1922</v>
      </c>
      <c r="B332" s="84" t="s">
        <v>1912</v>
      </c>
      <c r="C332" s="84">
        <v>2</v>
      </c>
      <c r="D332" s="122">
        <v>0</v>
      </c>
      <c r="E332" s="122">
        <v>1.2304489213782739</v>
      </c>
      <c r="F332" s="84" t="s">
        <v>1777</v>
      </c>
      <c r="G332" s="84" t="b">
        <v>0</v>
      </c>
      <c r="H332" s="84" t="b">
        <v>0</v>
      </c>
      <c r="I332" s="84" t="b">
        <v>0</v>
      </c>
      <c r="J332" s="84" t="b">
        <v>0</v>
      </c>
      <c r="K332" s="84" t="b">
        <v>0</v>
      </c>
      <c r="L332" s="84" t="b">
        <v>0</v>
      </c>
    </row>
    <row r="333" spans="1:12" ht="15">
      <c r="A333" s="84" t="s">
        <v>1912</v>
      </c>
      <c r="B333" s="84" t="s">
        <v>1856</v>
      </c>
      <c r="C333" s="84">
        <v>2</v>
      </c>
      <c r="D333" s="122">
        <v>0</v>
      </c>
      <c r="E333" s="122">
        <v>1.2304489213782739</v>
      </c>
      <c r="F333" s="84" t="s">
        <v>1777</v>
      </c>
      <c r="G333" s="84" t="b">
        <v>0</v>
      </c>
      <c r="H333" s="84" t="b">
        <v>0</v>
      </c>
      <c r="I333" s="84" t="b">
        <v>0</v>
      </c>
      <c r="J333" s="84" t="b">
        <v>0</v>
      </c>
      <c r="K333" s="84" t="b">
        <v>0</v>
      </c>
      <c r="L333" s="84" t="b">
        <v>0</v>
      </c>
    </row>
    <row r="334" spans="1:12" ht="15">
      <c r="A334" s="84" t="s">
        <v>1856</v>
      </c>
      <c r="B334" s="84" t="s">
        <v>1867</v>
      </c>
      <c r="C334" s="84">
        <v>2</v>
      </c>
      <c r="D334" s="122">
        <v>0</v>
      </c>
      <c r="E334" s="122">
        <v>1.2304489213782739</v>
      </c>
      <c r="F334" s="84" t="s">
        <v>1777</v>
      </c>
      <c r="G334" s="84" t="b">
        <v>0</v>
      </c>
      <c r="H334" s="84" t="b">
        <v>0</v>
      </c>
      <c r="I334" s="84" t="b">
        <v>0</v>
      </c>
      <c r="J334" s="84" t="b">
        <v>0</v>
      </c>
      <c r="K334" s="84" t="b">
        <v>0</v>
      </c>
      <c r="L334" s="84" t="b">
        <v>0</v>
      </c>
    </row>
    <row r="335" spans="1:12" ht="15">
      <c r="A335" s="84" t="s">
        <v>1867</v>
      </c>
      <c r="B335" s="84" t="s">
        <v>1868</v>
      </c>
      <c r="C335" s="84">
        <v>2</v>
      </c>
      <c r="D335" s="122">
        <v>0</v>
      </c>
      <c r="E335" s="122">
        <v>1.2304489213782739</v>
      </c>
      <c r="F335" s="84" t="s">
        <v>1777</v>
      </c>
      <c r="G335" s="84" t="b">
        <v>0</v>
      </c>
      <c r="H335" s="84" t="b">
        <v>0</v>
      </c>
      <c r="I335" s="84" t="b">
        <v>0</v>
      </c>
      <c r="J335" s="84" t="b">
        <v>0</v>
      </c>
      <c r="K335" s="84" t="b">
        <v>0</v>
      </c>
      <c r="L335" s="84" t="b">
        <v>0</v>
      </c>
    </row>
    <row r="336" spans="1:12" ht="15">
      <c r="A336" s="84" t="s">
        <v>1868</v>
      </c>
      <c r="B336" s="84" t="s">
        <v>311</v>
      </c>
      <c r="C336" s="84">
        <v>2</v>
      </c>
      <c r="D336" s="122">
        <v>0</v>
      </c>
      <c r="E336" s="122">
        <v>1.2304489213782739</v>
      </c>
      <c r="F336" s="84" t="s">
        <v>1777</v>
      </c>
      <c r="G336" s="84" t="b">
        <v>0</v>
      </c>
      <c r="H336" s="84" t="b">
        <v>0</v>
      </c>
      <c r="I336" s="84" t="b">
        <v>0</v>
      </c>
      <c r="J336" s="84" t="b">
        <v>0</v>
      </c>
      <c r="K336" s="84" t="b">
        <v>0</v>
      </c>
      <c r="L336" s="84" t="b">
        <v>0</v>
      </c>
    </row>
    <row r="337" spans="1:12" ht="15">
      <c r="A337" s="84" t="s">
        <v>311</v>
      </c>
      <c r="B337" s="84" t="s">
        <v>446</v>
      </c>
      <c r="C337" s="84">
        <v>2</v>
      </c>
      <c r="D337" s="122">
        <v>0</v>
      </c>
      <c r="E337" s="122">
        <v>0.9294189257142927</v>
      </c>
      <c r="F337" s="84" t="s">
        <v>1777</v>
      </c>
      <c r="G337" s="84" t="b">
        <v>0</v>
      </c>
      <c r="H337" s="84" t="b">
        <v>0</v>
      </c>
      <c r="I337" s="84" t="b">
        <v>0</v>
      </c>
      <c r="J337" s="84" t="b">
        <v>0</v>
      </c>
      <c r="K337" s="84" t="b">
        <v>0</v>
      </c>
      <c r="L337" s="84" t="b">
        <v>0</v>
      </c>
    </row>
    <row r="338" spans="1:12" ht="15">
      <c r="A338" s="84" t="s">
        <v>446</v>
      </c>
      <c r="B338" s="84" t="s">
        <v>310</v>
      </c>
      <c r="C338" s="84">
        <v>2</v>
      </c>
      <c r="D338" s="122">
        <v>0</v>
      </c>
      <c r="E338" s="122">
        <v>1.2304489213782739</v>
      </c>
      <c r="F338" s="84" t="s">
        <v>1777</v>
      </c>
      <c r="G338" s="84" t="b">
        <v>0</v>
      </c>
      <c r="H338" s="84" t="b">
        <v>0</v>
      </c>
      <c r="I338" s="84" t="b">
        <v>0</v>
      </c>
      <c r="J338" s="84" t="b">
        <v>0</v>
      </c>
      <c r="K338" s="84" t="b">
        <v>0</v>
      </c>
      <c r="L338" s="84" t="b">
        <v>0</v>
      </c>
    </row>
    <row r="339" spans="1:12" ht="15">
      <c r="A339" s="84" t="s">
        <v>310</v>
      </c>
      <c r="B339" s="84" t="s">
        <v>309</v>
      </c>
      <c r="C339" s="84">
        <v>2</v>
      </c>
      <c r="D339" s="122">
        <v>0</v>
      </c>
      <c r="E339" s="122">
        <v>1.2304489213782739</v>
      </c>
      <c r="F339" s="84" t="s">
        <v>1777</v>
      </c>
      <c r="G339" s="84" t="b">
        <v>0</v>
      </c>
      <c r="H339" s="84" t="b">
        <v>0</v>
      </c>
      <c r="I339" s="84" t="b">
        <v>0</v>
      </c>
      <c r="J339" s="84" t="b">
        <v>0</v>
      </c>
      <c r="K339" s="84" t="b">
        <v>0</v>
      </c>
      <c r="L339" s="84" t="b">
        <v>0</v>
      </c>
    </row>
    <row r="340" spans="1:12" ht="15">
      <c r="A340" s="84" t="s">
        <v>309</v>
      </c>
      <c r="B340" s="84" t="s">
        <v>308</v>
      </c>
      <c r="C340" s="84">
        <v>2</v>
      </c>
      <c r="D340" s="122">
        <v>0</v>
      </c>
      <c r="E340" s="122">
        <v>1.2304489213782739</v>
      </c>
      <c r="F340" s="84" t="s">
        <v>1777</v>
      </c>
      <c r="G340" s="84" t="b">
        <v>0</v>
      </c>
      <c r="H340" s="84" t="b">
        <v>0</v>
      </c>
      <c r="I340" s="84" t="b">
        <v>0</v>
      </c>
      <c r="J340" s="84" t="b">
        <v>0</v>
      </c>
      <c r="K340" s="84" t="b">
        <v>0</v>
      </c>
      <c r="L340" s="84" t="b">
        <v>0</v>
      </c>
    </row>
    <row r="341" spans="1:12" ht="15">
      <c r="A341" s="84" t="s">
        <v>308</v>
      </c>
      <c r="B341" s="84" t="s">
        <v>281</v>
      </c>
      <c r="C341" s="84">
        <v>2</v>
      </c>
      <c r="D341" s="122">
        <v>0</v>
      </c>
      <c r="E341" s="122">
        <v>1.2304489213782739</v>
      </c>
      <c r="F341" s="84" t="s">
        <v>1777</v>
      </c>
      <c r="G341" s="84" t="b">
        <v>0</v>
      </c>
      <c r="H341" s="84" t="b">
        <v>0</v>
      </c>
      <c r="I341" s="84" t="b">
        <v>0</v>
      </c>
      <c r="J341" s="84" t="b">
        <v>0</v>
      </c>
      <c r="K341" s="84" t="b">
        <v>0</v>
      </c>
      <c r="L341"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1768</v>
      </c>
      <c r="BB2" s="13" t="s">
        <v>1795</v>
      </c>
      <c r="BC2" s="13" t="s">
        <v>1796</v>
      </c>
      <c r="BD2" s="117" t="s">
        <v>2281</v>
      </c>
      <c r="BE2" s="117" t="s">
        <v>2282</v>
      </c>
      <c r="BF2" s="117" t="s">
        <v>2283</v>
      </c>
      <c r="BG2" s="117" t="s">
        <v>2284</v>
      </c>
      <c r="BH2" s="117" t="s">
        <v>2285</v>
      </c>
      <c r="BI2" s="117" t="s">
        <v>2286</v>
      </c>
      <c r="BJ2" s="117" t="s">
        <v>2287</v>
      </c>
      <c r="BK2" s="117" t="s">
        <v>2288</v>
      </c>
      <c r="BL2" s="117" t="s">
        <v>2289</v>
      </c>
    </row>
    <row r="3" spans="1:64" ht="15" customHeight="1">
      <c r="A3" s="64" t="s">
        <v>212</v>
      </c>
      <c r="B3" s="64" t="s">
        <v>305</v>
      </c>
      <c r="C3" s="65"/>
      <c r="D3" s="66"/>
      <c r="E3" s="67"/>
      <c r="F3" s="68"/>
      <c r="G3" s="65"/>
      <c r="H3" s="69"/>
      <c r="I3" s="70"/>
      <c r="J3" s="70"/>
      <c r="K3" s="34" t="s">
        <v>65</v>
      </c>
      <c r="L3" s="71">
        <v>3</v>
      </c>
      <c r="M3" s="71"/>
      <c r="N3" s="72"/>
      <c r="O3" s="78" t="s">
        <v>348</v>
      </c>
      <c r="P3" s="80">
        <v>43501.007256944446</v>
      </c>
      <c r="Q3" s="78" t="s">
        <v>350</v>
      </c>
      <c r="R3" s="82" t="s">
        <v>402</v>
      </c>
      <c r="S3" s="78" t="s">
        <v>434</v>
      </c>
      <c r="T3" s="78" t="s">
        <v>441</v>
      </c>
      <c r="U3" s="78"/>
      <c r="V3" s="82" t="s">
        <v>462</v>
      </c>
      <c r="W3" s="80">
        <v>43501.007256944446</v>
      </c>
      <c r="X3" s="82" t="s">
        <v>552</v>
      </c>
      <c r="Y3" s="78"/>
      <c r="Z3" s="78"/>
      <c r="AA3" s="84" t="s">
        <v>664</v>
      </c>
      <c r="AB3" s="78"/>
      <c r="AC3" s="78" t="b">
        <v>0</v>
      </c>
      <c r="AD3" s="78">
        <v>1</v>
      </c>
      <c r="AE3" s="84" t="s">
        <v>780</v>
      </c>
      <c r="AF3" s="78" t="b">
        <v>0</v>
      </c>
      <c r="AG3" s="78" t="s">
        <v>787</v>
      </c>
      <c r="AH3" s="78"/>
      <c r="AI3" s="84" t="s">
        <v>780</v>
      </c>
      <c r="AJ3" s="78" t="b">
        <v>0</v>
      </c>
      <c r="AK3" s="78">
        <v>0</v>
      </c>
      <c r="AL3" s="84" t="s">
        <v>780</v>
      </c>
      <c r="AM3" s="78" t="s">
        <v>789</v>
      </c>
      <c r="AN3" s="78" t="b">
        <v>0</v>
      </c>
      <c r="AO3" s="84" t="s">
        <v>664</v>
      </c>
      <c r="AP3" s="78" t="s">
        <v>176</v>
      </c>
      <c r="AQ3" s="78">
        <v>0</v>
      </c>
      <c r="AR3" s="78">
        <v>0</v>
      </c>
      <c r="AS3" s="78"/>
      <c r="AT3" s="78"/>
      <c r="AU3" s="78"/>
      <c r="AV3" s="78"/>
      <c r="AW3" s="78"/>
      <c r="AX3" s="78"/>
      <c r="AY3" s="78"/>
      <c r="AZ3" s="78"/>
      <c r="BA3">
        <v>1</v>
      </c>
      <c r="BB3" s="78" t="str">
        <f>REPLACE(INDEX(GroupVertices[Group],MATCH(Edges24[[#This Row],[Vertex 1]],GroupVertices[Vertex],0)),1,1,"")</f>
        <v>12</v>
      </c>
      <c r="BC3" s="78" t="str">
        <f>REPLACE(INDEX(GroupVertices[Group],MATCH(Edges24[[#This Row],[Vertex 2]],GroupVertices[Vertex],0)),1,1,"")</f>
        <v>12</v>
      </c>
      <c r="BD3" s="48"/>
      <c r="BE3" s="49"/>
      <c r="BF3" s="48"/>
      <c r="BG3" s="49"/>
      <c r="BH3" s="48"/>
      <c r="BI3" s="49"/>
      <c r="BJ3" s="48"/>
      <c r="BK3" s="49"/>
      <c r="BL3" s="48"/>
    </row>
    <row r="4" spans="1:64" ht="15" customHeight="1">
      <c r="A4" s="64" t="s">
        <v>213</v>
      </c>
      <c r="B4" s="64" t="s">
        <v>306</v>
      </c>
      <c r="C4" s="65"/>
      <c r="D4" s="66"/>
      <c r="E4" s="67"/>
      <c r="F4" s="68"/>
      <c r="G4" s="65"/>
      <c r="H4" s="69"/>
      <c r="I4" s="70"/>
      <c r="J4" s="70"/>
      <c r="K4" s="34" t="s">
        <v>65</v>
      </c>
      <c r="L4" s="77">
        <v>5</v>
      </c>
      <c r="M4" s="77"/>
      <c r="N4" s="72"/>
      <c r="O4" s="79" t="s">
        <v>348</v>
      </c>
      <c r="P4" s="81">
        <v>43502.900196759256</v>
      </c>
      <c r="Q4" s="79" t="s">
        <v>351</v>
      </c>
      <c r="R4" s="79"/>
      <c r="S4" s="79"/>
      <c r="T4" s="79"/>
      <c r="U4" s="79"/>
      <c r="V4" s="83" t="s">
        <v>463</v>
      </c>
      <c r="W4" s="81">
        <v>43502.900196759256</v>
      </c>
      <c r="X4" s="83" t="s">
        <v>553</v>
      </c>
      <c r="Y4" s="79"/>
      <c r="Z4" s="79"/>
      <c r="AA4" s="85" t="s">
        <v>665</v>
      </c>
      <c r="AB4" s="79"/>
      <c r="AC4" s="79" t="b">
        <v>0</v>
      </c>
      <c r="AD4" s="79">
        <v>0</v>
      </c>
      <c r="AE4" s="85" t="s">
        <v>780</v>
      </c>
      <c r="AF4" s="79" t="b">
        <v>0</v>
      </c>
      <c r="AG4" s="79" t="s">
        <v>787</v>
      </c>
      <c r="AH4" s="79"/>
      <c r="AI4" s="85" t="s">
        <v>780</v>
      </c>
      <c r="AJ4" s="79" t="b">
        <v>0</v>
      </c>
      <c r="AK4" s="79">
        <v>10</v>
      </c>
      <c r="AL4" s="85" t="s">
        <v>671</v>
      </c>
      <c r="AM4" s="79" t="s">
        <v>789</v>
      </c>
      <c r="AN4" s="79" t="b">
        <v>0</v>
      </c>
      <c r="AO4" s="85" t="s">
        <v>671</v>
      </c>
      <c r="AP4" s="79" t="s">
        <v>176</v>
      </c>
      <c r="AQ4" s="79">
        <v>0</v>
      </c>
      <c r="AR4" s="79">
        <v>0</v>
      </c>
      <c r="AS4" s="79"/>
      <c r="AT4" s="79"/>
      <c r="AU4" s="79"/>
      <c r="AV4" s="79"/>
      <c r="AW4" s="79"/>
      <c r="AX4" s="79"/>
      <c r="AY4" s="79"/>
      <c r="AZ4" s="79"/>
      <c r="BA4">
        <v>1</v>
      </c>
      <c r="BB4" s="78" t="str">
        <f>REPLACE(INDEX(GroupVertices[Group],MATCH(Edges24[[#This Row],[Vertex 1]],GroupVertices[Vertex],0)),1,1,"")</f>
        <v>4</v>
      </c>
      <c r="BC4" s="78" t="str">
        <f>REPLACE(INDEX(GroupVertices[Group],MATCH(Edges24[[#This Row],[Vertex 2]],GroupVertices[Vertex],0)),1,1,"")</f>
        <v>4</v>
      </c>
      <c r="BD4" s="48"/>
      <c r="BE4" s="49"/>
      <c r="BF4" s="48"/>
      <c r="BG4" s="49"/>
      <c r="BH4" s="48"/>
      <c r="BI4" s="49"/>
      <c r="BJ4" s="48"/>
      <c r="BK4" s="49"/>
      <c r="BL4" s="48"/>
    </row>
    <row r="5" spans="1:64" ht="15">
      <c r="A5" s="64" t="s">
        <v>214</v>
      </c>
      <c r="B5" s="64" t="s">
        <v>308</v>
      </c>
      <c r="C5" s="65"/>
      <c r="D5" s="66"/>
      <c r="E5" s="67"/>
      <c r="F5" s="68"/>
      <c r="G5" s="65"/>
      <c r="H5" s="69"/>
      <c r="I5" s="70"/>
      <c r="J5" s="70"/>
      <c r="K5" s="34" t="s">
        <v>65</v>
      </c>
      <c r="L5" s="77">
        <v>9</v>
      </c>
      <c r="M5" s="77"/>
      <c r="N5" s="72"/>
      <c r="O5" s="79" t="s">
        <v>348</v>
      </c>
      <c r="P5" s="81">
        <v>43503.82716435185</v>
      </c>
      <c r="Q5" s="79" t="s">
        <v>352</v>
      </c>
      <c r="R5" s="79"/>
      <c r="S5" s="79"/>
      <c r="T5" s="79" t="s">
        <v>442</v>
      </c>
      <c r="U5" s="83" t="s">
        <v>456</v>
      </c>
      <c r="V5" s="83" t="s">
        <v>456</v>
      </c>
      <c r="W5" s="81">
        <v>43503.82716435185</v>
      </c>
      <c r="X5" s="83" t="s">
        <v>554</v>
      </c>
      <c r="Y5" s="79"/>
      <c r="Z5" s="79"/>
      <c r="AA5" s="85" t="s">
        <v>666</v>
      </c>
      <c r="AB5" s="79"/>
      <c r="AC5" s="79" t="b">
        <v>0</v>
      </c>
      <c r="AD5" s="79">
        <v>0</v>
      </c>
      <c r="AE5" s="85" t="s">
        <v>780</v>
      </c>
      <c r="AF5" s="79" t="b">
        <v>0</v>
      </c>
      <c r="AG5" s="79" t="s">
        <v>787</v>
      </c>
      <c r="AH5" s="79"/>
      <c r="AI5" s="85" t="s">
        <v>780</v>
      </c>
      <c r="AJ5" s="79" t="b">
        <v>0</v>
      </c>
      <c r="AK5" s="79">
        <v>0</v>
      </c>
      <c r="AL5" s="85" t="s">
        <v>780</v>
      </c>
      <c r="AM5" s="79" t="s">
        <v>789</v>
      </c>
      <c r="AN5" s="79" t="b">
        <v>0</v>
      </c>
      <c r="AO5" s="85" t="s">
        <v>666</v>
      </c>
      <c r="AP5" s="79" t="s">
        <v>176</v>
      </c>
      <c r="AQ5" s="79">
        <v>0</v>
      </c>
      <c r="AR5" s="79">
        <v>0</v>
      </c>
      <c r="AS5" s="79"/>
      <c r="AT5" s="79"/>
      <c r="AU5" s="79"/>
      <c r="AV5" s="79"/>
      <c r="AW5" s="79"/>
      <c r="AX5" s="79"/>
      <c r="AY5" s="79"/>
      <c r="AZ5" s="79"/>
      <c r="BA5">
        <v>2</v>
      </c>
      <c r="BB5" s="78" t="str">
        <f>REPLACE(INDEX(GroupVertices[Group],MATCH(Edges24[[#This Row],[Vertex 1]],GroupVertices[Vertex],0)),1,1,"")</f>
        <v>9</v>
      </c>
      <c r="BC5" s="78" t="str">
        <f>REPLACE(INDEX(GroupVertices[Group],MATCH(Edges24[[#This Row],[Vertex 2]],GroupVertices[Vertex],0)),1,1,"")</f>
        <v>9</v>
      </c>
      <c r="BD5" s="48"/>
      <c r="BE5" s="49"/>
      <c r="BF5" s="48"/>
      <c r="BG5" s="49"/>
      <c r="BH5" s="48"/>
      <c r="BI5" s="49"/>
      <c r="BJ5" s="48"/>
      <c r="BK5" s="49"/>
      <c r="BL5" s="48"/>
    </row>
    <row r="6" spans="1:64" ht="15">
      <c r="A6" s="64" t="s">
        <v>214</v>
      </c>
      <c r="B6" s="64" t="s">
        <v>308</v>
      </c>
      <c r="C6" s="65"/>
      <c r="D6" s="66"/>
      <c r="E6" s="67"/>
      <c r="F6" s="68"/>
      <c r="G6" s="65"/>
      <c r="H6" s="69"/>
      <c r="I6" s="70"/>
      <c r="J6" s="70"/>
      <c r="K6" s="34" t="s">
        <v>65</v>
      </c>
      <c r="L6" s="77">
        <v>10</v>
      </c>
      <c r="M6" s="77"/>
      <c r="N6" s="72"/>
      <c r="O6" s="79" t="s">
        <v>348</v>
      </c>
      <c r="P6" s="81">
        <v>43503.82945601852</v>
      </c>
      <c r="Q6" s="79" t="s">
        <v>353</v>
      </c>
      <c r="R6" s="79"/>
      <c r="S6" s="79"/>
      <c r="T6" s="79" t="s">
        <v>442</v>
      </c>
      <c r="U6" s="83" t="s">
        <v>457</v>
      </c>
      <c r="V6" s="83" t="s">
        <v>457</v>
      </c>
      <c r="W6" s="81">
        <v>43503.82945601852</v>
      </c>
      <c r="X6" s="83" t="s">
        <v>555</v>
      </c>
      <c r="Y6" s="79"/>
      <c r="Z6" s="79"/>
      <c r="AA6" s="85" t="s">
        <v>667</v>
      </c>
      <c r="AB6" s="79"/>
      <c r="AC6" s="79" t="b">
        <v>0</v>
      </c>
      <c r="AD6" s="79">
        <v>0</v>
      </c>
      <c r="AE6" s="85" t="s">
        <v>780</v>
      </c>
      <c r="AF6" s="79" t="b">
        <v>0</v>
      </c>
      <c r="AG6" s="79" t="s">
        <v>787</v>
      </c>
      <c r="AH6" s="79"/>
      <c r="AI6" s="85" t="s">
        <v>780</v>
      </c>
      <c r="AJ6" s="79" t="b">
        <v>0</v>
      </c>
      <c r="AK6" s="79">
        <v>0</v>
      </c>
      <c r="AL6" s="85" t="s">
        <v>780</v>
      </c>
      <c r="AM6" s="79" t="s">
        <v>789</v>
      </c>
      <c r="AN6" s="79" t="b">
        <v>0</v>
      </c>
      <c r="AO6" s="85" t="s">
        <v>667</v>
      </c>
      <c r="AP6" s="79" t="s">
        <v>176</v>
      </c>
      <c r="AQ6" s="79">
        <v>0</v>
      </c>
      <c r="AR6" s="79">
        <v>0</v>
      </c>
      <c r="AS6" s="79"/>
      <c r="AT6" s="79"/>
      <c r="AU6" s="79"/>
      <c r="AV6" s="79"/>
      <c r="AW6" s="79"/>
      <c r="AX6" s="79"/>
      <c r="AY6" s="79"/>
      <c r="AZ6" s="79"/>
      <c r="BA6">
        <v>2</v>
      </c>
      <c r="BB6" s="78" t="str">
        <f>REPLACE(INDEX(GroupVertices[Group],MATCH(Edges24[[#This Row],[Vertex 1]],GroupVertices[Vertex],0)),1,1,"")</f>
        <v>9</v>
      </c>
      <c r="BC6" s="78" t="str">
        <f>REPLACE(INDEX(GroupVertices[Group],MATCH(Edges24[[#This Row],[Vertex 2]],GroupVertices[Vertex],0)),1,1,"")</f>
        <v>9</v>
      </c>
      <c r="BD6" s="48"/>
      <c r="BE6" s="49"/>
      <c r="BF6" s="48"/>
      <c r="BG6" s="49"/>
      <c r="BH6" s="48"/>
      <c r="BI6" s="49"/>
      <c r="BJ6" s="48"/>
      <c r="BK6" s="49"/>
      <c r="BL6" s="48"/>
    </row>
    <row r="7" spans="1:64" ht="15">
      <c r="A7" s="64" t="s">
        <v>215</v>
      </c>
      <c r="B7" s="64" t="s">
        <v>215</v>
      </c>
      <c r="C7" s="65"/>
      <c r="D7" s="66"/>
      <c r="E7" s="67"/>
      <c r="F7" s="68"/>
      <c r="G7" s="65"/>
      <c r="H7" s="69"/>
      <c r="I7" s="70"/>
      <c r="J7" s="70"/>
      <c r="K7" s="34" t="s">
        <v>65</v>
      </c>
      <c r="L7" s="77">
        <v>21</v>
      </c>
      <c r="M7" s="77"/>
      <c r="N7" s="72"/>
      <c r="O7" s="79" t="s">
        <v>176</v>
      </c>
      <c r="P7" s="81">
        <v>43504.75506944444</v>
      </c>
      <c r="Q7" s="79" t="s">
        <v>354</v>
      </c>
      <c r="R7" s="83" t="s">
        <v>403</v>
      </c>
      <c r="S7" s="79" t="s">
        <v>435</v>
      </c>
      <c r="T7" s="79"/>
      <c r="U7" s="79"/>
      <c r="V7" s="83" t="s">
        <v>464</v>
      </c>
      <c r="W7" s="81">
        <v>43504.75506944444</v>
      </c>
      <c r="X7" s="83" t="s">
        <v>556</v>
      </c>
      <c r="Y7" s="79"/>
      <c r="Z7" s="79"/>
      <c r="AA7" s="85" t="s">
        <v>668</v>
      </c>
      <c r="AB7" s="79"/>
      <c r="AC7" s="79" t="b">
        <v>0</v>
      </c>
      <c r="AD7" s="79">
        <v>0</v>
      </c>
      <c r="AE7" s="85" t="s">
        <v>780</v>
      </c>
      <c r="AF7" s="79" t="b">
        <v>0</v>
      </c>
      <c r="AG7" s="79" t="s">
        <v>787</v>
      </c>
      <c r="AH7" s="79"/>
      <c r="AI7" s="85" t="s">
        <v>780</v>
      </c>
      <c r="AJ7" s="79" t="b">
        <v>0</v>
      </c>
      <c r="AK7" s="79">
        <v>0</v>
      </c>
      <c r="AL7" s="85" t="s">
        <v>780</v>
      </c>
      <c r="AM7" s="79" t="s">
        <v>789</v>
      </c>
      <c r="AN7" s="79" t="b">
        <v>1</v>
      </c>
      <c r="AO7" s="85" t="s">
        <v>668</v>
      </c>
      <c r="AP7" s="79" t="s">
        <v>176</v>
      </c>
      <c r="AQ7" s="79">
        <v>0</v>
      </c>
      <c r="AR7" s="79">
        <v>0</v>
      </c>
      <c r="AS7" s="79" t="s">
        <v>803</v>
      </c>
      <c r="AT7" s="79" t="s">
        <v>805</v>
      </c>
      <c r="AU7" s="79" t="s">
        <v>806</v>
      </c>
      <c r="AV7" s="79" t="s">
        <v>807</v>
      </c>
      <c r="AW7" s="79" t="s">
        <v>809</v>
      </c>
      <c r="AX7" s="79" t="s">
        <v>811</v>
      </c>
      <c r="AY7" s="79" t="s">
        <v>813</v>
      </c>
      <c r="AZ7" s="83" t="s">
        <v>815</v>
      </c>
      <c r="BA7">
        <v>1</v>
      </c>
      <c r="BB7" s="78" t="str">
        <f>REPLACE(INDEX(GroupVertices[Group],MATCH(Edges24[[#This Row],[Vertex 1]],GroupVertices[Vertex],0)),1,1,"")</f>
        <v>13</v>
      </c>
      <c r="BC7" s="78" t="str">
        <f>REPLACE(INDEX(GroupVertices[Group],MATCH(Edges24[[#This Row],[Vertex 2]],GroupVertices[Vertex],0)),1,1,"")</f>
        <v>13</v>
      </c>
      <c r="BD7" s="48">
        <v>1</v>
      </c>
      <c r="BE7" s="49">
        <v>5.555555555555555</v>
      </c>
      <c r="BF7" s="48">
        <v>0</v>
      </c>
      <c r="BG7" s="49">
        <v>0</v>
      </c>
      <c r="BH7" s="48">
        <v>0</v>
      </c>
      <c r="BI7" s="49">
        <v>0</v>
      </c>
      <c r="BJ7" s="48">
        <v>17</v>
      </c>
      <c r="BK7" s="49">
        <v>94.44444444444444</v>
      </c>
      <c r="BL7" s="48">
        <v>18</v>
      </c>
    </row>
    <row r="8" spans="1:64" ht="15">
      <c r="A8" s="64" t="s">
        <v>216</v>
      </c>
      <c r="B8" s="64" t="s">
        <v>312</v>
      </c>
      <c r="C8" s="65"/>
      <c r="D8" s="66"/>
      <c r="E8" s="67"/>
      <c r="F8" s="68"/>
      <c r="G8" s="65"/>
      <c r="H8" s="69"/>
      <c r="I8" s="70"/>
      <c r="J8" s="70"/>
      <c r="K8" s="34" t="s">
        <v>65</v>
      </c>
      <c r="L8" s="77">
        <v>22</v>
      </c>
      <c r="M8" s="77"/>
      <c r="N8" s="72"/>
      <c r="O8" s="79" t="s">
        <v>348</v>
      </c>
      <c r="P8" s="81">
        <v>43507.580625</v>
      </c>
      <c r="Q8" s="79" t="s">
        <v>355</v>
      </c>
      <c r="R8" s="83" t="s">
        <v>404</v>
      </c>
      <c r="S8" s="79" t="s">
        <v>435</v>
      </c>
      <c r="T8" s="79"/>
      <c r="U8" s="79"/>
      <c r="V8" s="83" t="s">
        <v>465</v>
      </c>
      <c r="W8" s="81">
        <v>43507.580625</v>
      </c>
      <c r="X8" s="83" t="s">
        <v>557</v>
      </c>
      <c r="Y8" s="79"/>
      <c r="Z8" s="79"/>
      <c r="AA8" s="85" t="s">
        <v>669</v>
      </c>
      <c r="AB8" s="85" t="s">
        <v>671</v>
      </c>
      <c r="AC8" s="79" t="b">
        <v>0</v>
      </c>
      <c r="AD8" s="79">
        <v>0</v>
      </c>
      <c r="AE8" s="85" t="s">
        <v>781</v>
      </c>
      <c r="AF8" s="79" t="b">
        <v>0</v>
      </c>
      <c r="AG8" s="79" t="s">
        <v>787</v>
      </c>
      <c r="AH8" s="79"/>
      <c r="AI8" s="85" t="s">
        <v>780</v>
      </c>
      <c r="AJ8" s="79" t="b">
        <v>0</v>
      </c>
      <c r="AK8" s="79">
        <v>0</v>
      </c>
      <c r="AL8" s="85" t="s">
        <v>780</v>
      </c>
      <c r="AM8" s="79" t="s">
        <v>790</v>
      </c>
      <c r="AN8" s="79" t="b">
        <v>1</v>
      </c>
      <c r="AO8" s="85" t="s">
        <v>671</v>
      </c>
      <c r="AP8" s="79" t="s">
        <v>176</v>
      </c>
      <c r="AQ8" s="79">
        <v>0</v>
      </c>
      <c r="AR8" s="79">
        <v>0</v>
      </c>
      <c r="AS8" s="79"/>
      <c r="AT8" s="79"/>
      <c r="AU8" s="79"/>
      <c r="AV8" s="79"/>
      <c r="AW8" s="79"/>
      <c r="AX8" s="79"/>
      <c r="AY8" s="79"/>
      <c r="AZ8" s="79"/>
      <c r="BA8">
        <v>1</v>
      </c>
      <c r="BB8" s="78" t="str">
        <f>REPLACE(INDEX(GroupVertices[Group],MATCH(Edges24[[#This Row],[Vertex 1]],GroupVertices[Vertex],0)),1,1,"")</f>
        <v>4</v>
      </c>
      <c r="BC8" s="78" t="str">
        <f>REPLACE(INDEX(GroupVertices[Group],MATCH(Edges24[[#This Row],[Vertex 2]],GroupVertices[Vertex],0)),1,1,"")</f>
        <v>4</v>
      </c>
      <c r="BD8" s="48"/>
      <c r="BE8" s="49"/>
      <c r="BF8" s="48"/>
      <c r="BG8" s="49"/>
      <c r="BH8" s="48"/>
      <c r="BI8" s="49"/>
      <c r="BJ8" s="48"/>
      <c r="BK8" s="49"/>
      <c r="BL8" s="48"/>
    </row>
    <row r="9" spans="1:64" ht="15">
      <c r="A9" s="64" t="s">
        <v>216</v>
      </c>
      <c r="B9" s="64" t="s">
        <v>306</v>
      </c>
      <c r="C9" s="65"/>
      <c r="D9" s="66"/>
      <c r="E9" s="67"/>
      <c r="F9" s="68"/>
      <c r="G9" s="65"/>
      <c r="H9" s="69"/>
      <c r="I9" s="70"/>
      <c r="J9" s="70"/>
      <c r="K9" s="34" t="s">
        <v>65</v>
      </c>
      <c r="L9" s="77">
        <v>23</v>
      </c>
      <c r="M9" s="77"/>
      <c r="N9" s="72"/>
      <c r="O9" s="79" t="s">
        <v>348</v>
      </c>
      <c r="P9" s="81">
        <v>43502.89677083334</v>
      </c>
      <c r="Q9" s="79" t="s">
        <v>351</v>
      </c>
      <c r="R9" s="79"/>
      <c r="S9" s="79"/>
      <c r="T9" s="79"/>
      <c r="U9" s="79"/>
      <c r="V9" s="83" t="s">
        <v>465</v>
      </c>
      <c r="W9" s="81">
        <v>43502.89677083334</v>
      </c>
      <c r="X9" s="83" t="s">
        <v>558</v>
      </c>
      <c r="Y9" s="79"/>
      <c r="Z9" s="79"/>
      <c r="AA9" s="85" t="s">
        <v>670</v>
      </c>
      <c r="AB9" s="79"/>
      <c r="AC9" s="79" t="b">
        <v>0</v>
      </c>
      <c r="AD9" s="79">
        <v>0</v>
      </c>
      <c r="AE9" s="85" t="s">
        <v>780</v>
      </c>
      <c r="AF9" s="79" t="b">
        <v>0</v>
      </c>
      <c r="AG9" s="79" t="s">
        <v>787</v>
      </c>
      <c r="AH9" s="79"/>
      <c r="AI9" s="85" t="s">
        <v>780</v>
      </c>
      <c r="AJ9" s="79" t="b">
        <v>0</v>
      </c>
      <c r="AK9" s="79">
        <v>10</v>
      </c>
      <c r="AL9" s="85" t="s">
        <v>671</v>
      </c>
      <c r="AM9" s="79" t="s">
        <v>789</v>
      </c>
      <c r="AN9" s="79" t="b">
        <v>0</v>
      </c>
      <c r="AO9" s="85" t="s">
        <v>671</v>
      </c>
      <c r="AP9" s="79" t="s">
        <v>176</v>
      </c>
      <c r="AQ9" s="79">
        <v>0</v>
      </c>
      <c r="AR9" s="79">
        <v>0</v>
      </c>
      <c r="AS9" s="79"/>
      <c r="AT9" s="79"/>
      <c r="AU9" s="79"/>
      <c r="AV9" s="79"/>
      <c r="AW9" s="79"/>
      <c r="AX9" s="79"/>
      <c r="AY9" s="79"/>
      <c r="AZ9" s="79"/>
      <c r="BA9">
        <v>2</v>
      </c>
      <c r="BB9" s="78" t="str">
        <f>REPLACE(INDEX(GroupVertices[Group],MATCH(Edges24[[#This Row],[Vertex 1]],GroupVertices[Vertex],0)),1,1,"")</f>
        <v>4</v>
      </c>
      <c r="BC9" s="78" t="str">
        <f>REPLACE(INDEX(GroupVertices[Group],MATCH(Edges24[[#This Row],[Vertex 2]],GroupVertices[Vertex],0)),1,1,"")</f>
        <v>4</v>
      </c>
      <c r="BD9" s="48"/>
      <c r="BE9" s="49"/>
      <c r="BF9" s="48"/>
      <c r="BG9" s="49"/>
      <c r="BH9" s="48"/>
      <c r="BI9" s="49"/>
      <c r="BJ9" s="48"/>
      <c r="BK9" s="49"/>
      <c r="BL9" s="48"/>
    </row>
    <row r="10" spans="1:64" ht="15">
      <c r="A10" s="64" t="s">
        <v>217</v>
      </c>
      <c r="B10" s="64" t="s">
        <v>306</v>
      </c>
      <c r="C10" s="65"/>
      <c r="D10" s="66"/>
      <c r="E10" s="67"/>
      <c r="F10" s="68"/>
      <c r="G10" s="65"/>
      <c r="H10" s="69"/>
      <c r="I10" s="70"/>
      <c r="J10" s="70"/>
      <c r="K10" s="34" t="s">
        <v>65</v>
      </c>
      <c r="L10" s="77">
        <v>32</v>
      </c>
      <c r="M10" s="77"/>
      <c r="N10" s="72"/>
      <c r="O10" s="79" t="s">
        <v>348</v>
      </c>
      <c r="P10" s="81">
        <v>43494.88547453703</v>
      </c>
      <c r="Q10" s="79" t="s">
        <v>356</v>
      </c>
      <c r="R10" s="83" t="s">
        <v>405</v>
      </c>
      <c r="S10" s="79" t="s">
        <v>435</v>
      </c>
      <c r="T10" s="79"/>
      <c r="U10" s="79"/>
      <c r="V10" s="83" t="s">
        <v>466</v>
      </c>
      <c r="W10" s="81">
        <v>43494.88547453703</v>
      </c>
      <c r="X10" s="83" t="s">
        <v>559</v>
      </c>
      <c r="Y10" s="79"/>
      <c r="Z10" s="79"/>
      <c r="AA10" s="85" t="s">
        <v>671</v>
      </c>
      <c r="AB10" s="79"/>
      <c r="AC10" s="79" t="b">
        <v>0</v>
      </c>
      <c r="AD10" s="79">
        <v>49</v>
      </c>
      <c r="AE10" s="85" t="s">
        <v>780</v>
      </c>
      <c r="AF10" s="79" t="b">
        <v>0</v>
      </c>
      <c r="AG10" s="79" t="s">
        <v>787</v>
      </c>
      <c r="AH10" s="79"/>
      <c r="AI10" s="85" t="s">
        <v>780</v>
      </c>
      <c r="AJ10" s="79" t="b">
        <v>0</v>
      </c>
      <c r="AK10" s="79">
        <v>11</v>
      </c>
      <c r="AL10" s="85" t="s">
        <v>780</v>
      </c>
      <c r="AM10" s="79" t="s">
        <v>791</v>
      </c>
      <c r="AN10" s="79" t="b">
        <v>1</v>
      </c>
      <c r="AO10" s="85" t="s">
        <v>671</v>
      </c>
      <c r="AP10" s="79" t="s">
        <v>802</v>
      </c>
      <c r="AQ10" s="79">
        <v>0</v>
      </c>
      <c r="AR10" s="79">
        <v>0</v>
      </c>
      <c r="AS10" s="79"/>
      <c r="AT10" s="79"/>
      <c r="AU10" s="79"/>
      <c r="AV10" s="79"/>
      <c r="AW10" s="79"/>
      <c r="AX10" s="79"/>
      <c r="AY10" s="79"/>
      <c r="AZ10" s="79"/>
      <c r="BA10">
        <v>1</v>
      </c>
      <c r="BB10" s="78" t="str">
        <f>REPLACE(INDEX(GroupVertices[Group],MATCH(Edges24[[#This Row],[Vertex 1]],GroupVertices[Vertex],0)),1,1,"")</f>
        <v>4</v>
      </c>
      <c r="BC10" s="78" t="str">
        <f>REPLACE(INDEX(GroupVertices[Group],MATCH(Edges24[[#This Row],[Vertex 2]],GroupVertices[Vertex],0)),1,1,"")</f>
        <v>4</v>
      </c>
      <c r="BD10" s="48"/>
      <c r="BE10" s="49"/>
      <c r="BF10" s="48"/>
      <c r="BG10" s="49"/>
      <c r="BH10" s="48"/>
      <c r="BI10" s="49"/>
      <c r="BJ10" s="48"/>
      <c r="BK10" s="49"/>
      <c r="BL10" s="48"/>
    </row>
    <row r="11" spans="1:64" ht="15">
      <c r="A11" s="64" t="s">
        <v>218</v>
      </c>
      <c r="B11" s="64" t="s">
        <v>306</v>
      </c>
      <c r="C11" s="65"/>
      <c r="D11" s="66"/>
      <c r="E11" s="67"/>
      <c r="F11" s="68"/>
      <c r="G11" s="65"/>
      <c r="H11" s="69"/>
      <c r="I11" s="70"/>
      <c r="J11" s="70"/>
      <c r="K11" s="34" t="s">
        <v>65</v>
      </c>
      <c r="L11" s="77">
        <v>33</v>
      </c>
      <c r="M11" s="77"/>
      <c r="N11" s="72"/>
      <c r="O11" s="79" t="s">
        <v>348</v>
      </c>
      <c r="P11" s="81">
        <v>43507.66359953704</v>
      </c>
      <c r="Q11" s="79" t="s">
        <v>351</v>
      </c>
      <c r="R11" s="79"/>
      <c r="S11" s="79"/>
      <c r="T11" s="79"/>
      <c r="U11" s="79"/>
      <c r="V11" s="83" t="s">
        <v>467</v>
      </c>
      <c r="W11" s="81">
        <v>43507.66359953704</v>
      </c>
      <c r="X11" s="83" t="s">
        <v>560</v>
      </c>
      <c r="Y11" s="79"/>
      <c r="Z11" s="79"/>
      <c r="AA11" s="85" t="s">
        <v>672</v>
      </c>
      <c r="AB11" s="79"/>
      <c r="AC11" s="79" t="b">
        <v>0</v>
      </c>
      <c r="AD11" s="79">
        <v>0</v>
      </c>
      <c r="AE11" s="85" t="s">
        <v>780</v>
      </c>
      <c r="AF11" s="79" t="b">
        <v>0</v>
      </c>
      <c r="AG11" s="79" t="s">
        <v>787</v>
      </c>
      <c r="AH11" s="79"/>
      <c r="AI11" s="85" t="s">
        <v>780</v>
      </c>
      <c r="AJ11" s="79" t="b">
        <v>0</v>
      </c>
      <c r="AK11" s="79">
        <v>0</v>
      </c>
      <c r="AL11" s="85" t="s">
        <v>671</v>
      </c>
      <c r="AM11" s="79" t="s">
        <v>789</v>
      </c>
      <c r="AN11" s="79" t="b">
        <v>0</v>
      </c>
      <c r="AO11" s="85" t="s">
        <v>671</v>
      </c>
      <c r="AP11" s="79" t="s">
        <v>176</v>
      </c>
      <c r="AQ11" s="79">
        <v>0</v>
      </c>
      <c r="AR11" s="79">
        <v>0</v>
      </c>
      <c r="AS11" s="79"/>
      <c r="AT11" s="79"/>
      <c r="AU11" s="79"/>
      <c r="AV11" s="79"/>
      <c r="AW11" s="79"/>
      <c r="AX11" s="79"/>
      <c r="AY11" s="79"/>
      <c r="AZ11" s="79"/>
      <c r="BA11">
        <v>1</v>
      </c>
      <c r="BB11" s="78" t="str">
        <f>REPLACE(INDEX(GroupVertices[Group],MATCH(Edges24[[#This Row],[Vertex 1]],GroupVertices[Vertex],0)),1,1,"")</f>
        <v>4</v>
      </c>
      <c r="BC11" s="78" t="str">
        <f>REPLACE(INDEX(GroupVertices[Group],MATCH(Edges24[[#This Row],[Vertex 2]],GroupVertices[Vertex],0)),1,1,"")</f>
        <v>4</v>
      </c>
      <c r="BD11" s="48"/>
      <c r="BE11" s="49"/>
      <c r="BF11" s="48"/>
      <c r="BG11" s="49"/>
      <c r="BH11" s="48"/>
      <c r="BI11" s="49"/>
      <c r="BJ11" s="48"/>
      <c r="BK11" s="49"/>
      <c r="BL11" s="48"/>
    </row>
    <row r="12" spans="1:64" ht="15">
      <c r="A12" s="64" t="s">
        <v>219</v>
      </c>
      <c r="B12" s="64" t="s">
        <v>313</v>
      </c>
      <c r="C12" s="65"/>
      <c r="D12" s="66"/>
      <c r="E12" s="67"/>
      <c r="F12" s="68"/>
      <c r="G12" s="65"/>
      <c r="H12" s="69"/>
      <c r="I12" s="70"/>
      <c r="J12" s="70"/>
      <c r="K12" s="34" t="s">
        <v>65</v>
      </c>
      <c r="L12" s="77">
        <v>39</v>
      </c>
      <c r="M12" s="77"/>
      <c r="N12" s="72"/>
      <c r="O12" s="79" t="s">
        <v>348</v>
      </c>
      <c r="P12" s="81">
        <v>43510.047164351854</v>
      </c>
      <c r="Q12" s="79" t="s">
        <v>357</v>
      </c>
      <c r="R12" s="83" t="s">
        <v>406</v>
      </c>
      <c r="S12" s="79" t="s">
        <v>435</v>
      </c>
      <c r="T12" s="79"/>
      <c r="U12" s="79"/>
      <c r="V12" s="83" t="s">
        <v>468</v>
      </c>
      <c r="W12" s="81">
        <v>43510.047164351854</v>
      </c>
      <c r="X12" s="83" t="s">
        <v>561</v>
      </c>
      <c r="Y12" s="79"/>
      <c r="Z12" s="79"/>
      <c r="AA12" s="85" t="s">
        <v>673</v>
      </c>
      <c r="AB12" s="79"/>
      <c r="AC12" s="79" t="b">
        <v>0</v>
      </c>
      <c r="AD12" s="79">
        <v>0</v>
      </c>
      <c r="AE12" s="85" t="s">
        <v>782</v>
      </c>
      <c r="AF12" s="79" t="b">
        <v>0</v>
      </c>
      <c r="AG12" s="79" t="s">
        <v>788</v>
      </c>
      <c r="AH12" s="79"/>
      <c r="AI12" s="85" t="s">
        <v>780</v>
      </c>
      <c r="AJ12" s="79" t="b">
        <v>0</v>
      </c>
      <c r="AK12" s="79">
        <v>0</v>
      </c>
      <c r="AL12" s="85" t="s">
        <v>780</v>
      </c>
      <c r="AM12" s="79" t="s">
        <v>790</v>
      </c>
      <c r="AN12" s="79" t="b">
        <v>1</v>
      </c>
      <c r="AO12" s="85" t="s">
        <v>673</v>
      </c>
      <c r="AP12" s="79" t="s">
        <v>176</v>
      </c>
      <c r="AQ12" s="79">
        <v>0</v>
      </c>
      <c r="AR12" s="79">
        <v>0</v>
      </c>
      <c r="AS12" s="79"/>
      <c r="AT12" s="79"/>
      <c r="AU12" s="79"/>
      <c r="AV12" s="79"/>
      <c r="AW12" s="79"/>
      <c r="AX12" s="79"/>
      <c r="AY12" s="79"/>
      <c r="AZ12" s="79"/>
      <c r="BA12">
        <v>1</v>
      </c>
      <c r="BB12" s="78" t="str">
        <f>REPLACE(INDEX(GroupVertices[Group],MATCH(Edges24[[#This Row],[Vertex 1]],GroupVertices[Vertex],0)),1,1,"")</f>
        <v>6</v>
      </c>
      <c r="BC12" s="78" t="str">
        <f>REPLACE(INDEX(GroupVertices[Group],MATCH(Edges24[[#This Row],[Vertex 2]],GroupVertices[Vertex],0)),1,1,"")</f>
        <v>6</v>
      </c>
      <c r="BD12" s="48"/>
      <c r="BE12" s="49"/>
      <c r="BF12" s="48"/>
      <c r="BG12" s="49"/>
      <c r="BH12" s="48"/>
      <c r="BI12" s="49"/>
      <c r="BJ12" s="48"/>
      <c r="BK12" s="49"/>
      <c r="BL12" s="48"/>
    </row>
    <row r="13" spans="1:64" ht="15">
      <c r="A13" s="64" t="s">
        <v>220</v>
      </c>
      <c r="B13" s="64" t="s">
        <v>320</v>
      </c>
      <c r="C13" s="65"/>
      <c r="D13" s="66"/>
      <c r="E13" s="67"/>
      <c r="F13" s="68"/>
      <c r="G13" s="65"/>
      <c r="H13" s="69"/>
      <c r="I13" s="70"/>
      <c r="J13" s="70"/>
      <c r="K13" s="34" t="s">
        <v>65</v>
      </c>
      <c r="L13" s="77">
        <v>47</v>
      </c>
      <c r="M13" s="77"/>
      <c r="N13" s="72"/>
      <c r="O13" s="79" t="s">
        <v>348</v>
      </c>
      <c r="P13" s="81">
        <v>43510.153032407405</v>
      </c>
      <c r="Q13" s="79" t="s">
        <v>358</v>
      </c>
      <c r="R13" s="83" t="s">
        <v>407</v>
      </c>
      <c r="S13" s="79" t="s">
        <v>435</v>
      </c>
      <c r="T13" s="79"/>
      <c r="U13" s="79"/>
      <c r="V13" s="83" t="s">
        <v>469</v>
      </c>
      <c r="W13" s="81">
        <v>43510.153032407405</v>
      </c>
      <c r="X13" s="83" t="s">
        <v>562</v>
      </c>
      <c r="Y13" s="79"/>
      <c r="Z13" s="79"/>
      <c r="AA13" s="85" t="s">
        <v>674</v>
      </c>
      <c r="AB13" s="85" t="s">
        <v>776</v>
      </c>
      <c r="AC13" s="79" t="b">
        <v>0</v>
      </c>
      <c r="AD13" s="79">
        <v>0</v>
      </c>
      <c r="AE13" s="85" t="s">
        <v>783</v>
      </c>
      <c r="AF13" s="79" t="b">
        <v>0</v>
      </c>
      <c r="AG13" s="79" t="s">
        <v>787</v>
      </c>
      <c r="AH13" s="79"/>
      <c r="AI13" s="85" t="s">
        <v>780</v>
      </c>
      <c r="AJ13" s="79" t="b">
        <v>0</v>
      </c>
      <c r="AK13" s="79">
        <v>0</v>
      </c>
      <c r="AL13" s="85" t="s">
        <v>780</v>
      </c>
      <c r="AM13" s="79" t="s">
        <v>789</v>
      </c>
      <c r="AN13" s="79" t="b">
        <v>1</v>
      </c>
      <c r="AO13" s="85" t="s">
        <v>776</v>
      </c>
      <c r="AP13" s="79" t="s">
        <v>176</v>
      </c>
      <c r="AQ13" s="79">
        <v>0</v>
      </c>
      <c r="AR13" s="79">
        <v>0</v>
      </c>
      <c r="AS13" s="79"/>
      <c r="AT13" s="79"/>
      <c r="AU13" s="79"/>
      <c r="AV13" s="79"/>
      <c r="AW13" s="79"/>
      <c r="AX13" s="79"/>
      <c r="AY13" s="79"/>
      <c r="AZ13" s="79"/>
      <c r="BA13">
        <v>1</v>
      </c>
      <c r="BB13" s="78" t="str">
        <f>REPLACE(INDEX(GroupVertices[Group],MATCH(Edges24[[#This Row],[Vertex 1]],GroupVertices[Vertex],0)),1,1,"")</f>
        <v>5</v>
      </c>
      <c r="BC13" s="78" t="str">
        <f>REPLACE(INDEX(GroupVertices[Group],MATCH(Edges24[[#This Row],[Vertex 2]],GroupVertices[Vertex],0)),1,1,"")</f>
        <v>5</v>
      </c>
      <c r="BD13" s="48"/>
      <c r="BE13" s="49"/>
      <c r="BF13" s="48"/>
      <c r="BG13" s="49"/>
      <c r="BH13" s="48"/>
      <c r="BI13" s="49"/>
      <c r="BJ13" s="48"/>
      <c r="BK13" s="49"/>
      <c r="BL13" s="48"/>
    </row>
    <row r="14" spans="1:64" ht="15">
      <c r="A14" s="64" t="s">
        <v>221</v>
      </c>
      <c r="B14" s="64" t="s">
        <v>221</v>
      </c>
      <c r="C14" s="65"/>
      <c r="D14" s="66"/>
      <c r="E14" s="67"/>
      <c r="F14" s="68"/>
      <c r="G14" s="65"/>
      <c r="H14" s="69"/>
      <c r="I14" s="70"/>
      <c r="J14" s="70"/>
      <c r="K14" s="34" t="s">
        <v>65</v>
      </c>
      <c r="L14" s="77">
        <v>52</v>
      </c>
      <c r="M14" s="77"/>
      <c r="N14" s="72"/>
      <c r="O14" s="79" t="s">
        <v>176</v>
      </c>
      <c r="P14" s="81">
        <v>43498.91195601852</v>
      </c>
      <c r="Q14" s="79" t="s">
        <v>359</v>
      </c>
      <c r="R14" s="83" t="s">
        <v>408</v>
      </c>
      <c r="S14" s="79" t="s">
        <v>436</v>
      </c>
      <c r="T14" s="79"/>
      <c r="U14" s="79"/>
      <c r="V14" s="83" t="s">
        <v>470</v>
      </c>
      <c r="W14" s="81">
        <v>43498.91195601852</v>
      </c>
      <c r="X14" s="83" t="s">
        <v>563</v>
      </c>
      <c r="Y14" s="79"/>
      <c r="Z14" s="79"/>
      <c r="AA14" s="85" t="s">
        <v>675</v>
      </c>
      <c r="AB14" s="79"/>
      <c r="AC14" s="79" t="b">
        <v>0</v>
      </c>
      <c r="AD14" s="79">
        <v>22</v>
      </c>
      <c r="AE14" s="85" t="s">
        <v>780</v>
      </c>
      <c r="AF14" s="79" t="b">
        <v>0</v>
      </c>
      <c r="AG14" s="79" t="s">
        <v>787</v>
      </c>
      <c r="AH14" s="79"/>
      <c r="AI14" s="85" t="s">
        <v>780</v>
      </c>
      <c r="AJ14" s="79" t="b">
        <v>0</v>
      </c>
      <c r="AK14" s="79">
        <v>16</v>
      </c>
      <c r="AL14" s="85" t="s">
        <v>780</v>
      </c>
      <c r="AM14" s="79" t="s">
        <v>789</v>
      </c>
      <c r="AN14" s="79" t="b">
        <v>0</v>
      </c>
      <c r="AO14" s="85" t="s">
        <v>675</v>
      </c>
      <c r="AP14" s="79" t="s">
        <v>802</v>
      </c>
      <c r="AQ14" s="79">
        <v>0</v>
      </c>
      <c r="AR14" s="79">
        <v>0</v>
      </c>
      <c r="AS14" s="79"/>
      <c r="AT14" s="79"/>
      <c r="AU14" s="79"/>
      <c r="AV14" s="79"/>
      <c r="AW14" s="79"/>
      <c r="AX14" s="79"/>
      <c r="AY14" s="79"/>
      <c r="AZ14" s="79"/>
      <c r="BA14">
        <v>1</v>
      </c>
      <c r="BB14" s="78" t="str">
        <f>REPLACE(INDEX(GroupVertices[Group],MATCH(Edges24[[#This Row],[Vertex 1]],GroupVertices[Vertex],0)),1,1,"")</f>
        <v>5</v>
      </c>
      <c r="BC14" s="78" t="str">
        <f>REPLACE(INDEX(GroupVertices[Group],MATCH(Edges24[[#This Row],[Vertex 2]],GroupVertices[Vertex],0)),1,1,"")</f>
        <v>5</v>
      </c>
      <c r="BD14" s="48">
        <v>1</v>
      </c>
      <c r="BE14" s="49">
        <v>3.3333333333333335</v>
      </c>
      <c r="BF14" s="48">
        <v>0</v>
      </c>
      <c r="BG14" s="49">
        <v>0</v>
      </c>
      <c r="BH14" s="48">
        <v>0</v>
      </c>
      <c r="BI14" s="49">
        <v>0</v>
      </c>
      <c r="BJ14" s="48">
        <v>29</v>
      </c>
      <c r="BK14" s="49">
        <v>96.66666666666667</v>
      </c>
      <c r="BL14" s="48">
        <v>30</v>
      </c>
    </row>
    <row r="15" spans="1:64" ht="15">
      <c r="A15" s="64" t="s">
        <v>222</v>
      </c>
      <c r="B15" s="64" t="s">
        <v>221</v>
      </c>
      <c r="C15" s="65"/>
      <c r="D15" s="66"/>
      <c r="E15" s="67"/>
      <c r="F15" s="68"/>
      <c r="G15" s="65"/>
      <c r="H15" s="69"/>
      <c r="I15" s="70"/>
      <c r="J15" s="70"/>
      <c r="K15" s="34" t="s">
        <v>65</v>
      </c>
      <c r="L15" s="77">
        <v>53</v>
      </c>
      <c r="M15" s="77"/>
      <c r="N15" s="72"/>
      <c r="O15" s="79" t="s">
        <v>348</v>
      </c>
      <c r="P15" s="81">
        <v>43499.72684027778</v>
      </c>
      <c r="Q15" s="79" t="s">
        <v>360</v>
      </c>
      <c r="R15" s="79"/>
      <c r="S15" s="79"/>
      <c r="T15" s="79"/>
      <c r="U15" s="79"/>
      <c r="V15" s="83" t="s">
        <v>471</v>
      </c>
      <c r="W15" s="81">
        <v>43499.72684027778</v>
      </c>
      <c r="X15" s="83" t="s">
        <v>564</v>
      </c>
      <c r="Y15" s="79"/>
      <c r="Z15" s="79"/>
      <c r="AA15" s="85" t="s">
        <v>676</v>
      </c>
      <c r="AB15" s="79"/>
      <c r="AC15" s="79" t="b">
        <v>0</v>
      </c>
      <c r="AD15" s="79">
        <v>0</v>
      </c>
      <c r="AE15" s="85" t="s">
        <v>780</v>
      </c>
      <c r="AF15" s="79" t="b">
        <v>0</v>
      </c>
      <c r="AG15" s="79" t="s">
        <v>787</v>
      </c>
      <c r="AH15" s="79"/>
      <c r="AI15" s="85" t="s">
        <v>780</v>
      </c>
      <c r="AJ15" s="79" t="b">
        <v>0</v>
      </c>
      <c r="AK15" s="79">
        <v>16</v>
      </c>
      <c r="AL15" s="85" t="s">
        <v>675</v>
      </c>
      <c r="AM15" s="79" t="s">
        <v>789</v>
      </c>
      <c r="AN15" s="79" t="b">
        <v>0</v>
      </c>
      <c r="AO15" s="85" t="s">
        <v>675</v>
      </c>
      <c r="AP15" s="79" t="s">
        <v>176</v>
      </c>
      <c r="AQ15" s="79">
        <v>0</v>
      </c>
      <c r="AR15" s="79">
        <v>0</v>
      </c>
      <c r="AS15" s="79"/>
      <c r="AT15" s="79"/>
      <c r="AU15" s="79"/>
      <c r="AV15" s="79"/>
      <c r="AW15" s="79"/>
      <c r="AX15" s="79"/>
      <c r="AY15" s="79"/>
      <c r="AZ15" s="79"/>
      <c r="BA15">
        <v>1</v>
      </c>
      <c r="BB15" s="78" t="str">
        <f>REPLACE(INDEX(GroupVertices[Group],MATCH(Edges24[[#This Row],[Vertex 1]],GroupVertices[Vertex],0)),1,1,"")</f>
        <v>1</v>
      </c>
      <c r="BC15" s="78" t="str">
        <f>REPLACE(INDEX(GroupVertices[Group],MATCH(Edges24[[#This Row],[Vertex 2]],GroupVertices[Vertex],0)),1,1,"")</f>
        <v>5</v>
      </c>
      <c r="BD15" s="48">
        <v>1</v>
      </c>
      <c r="BE15" s="49">
        <v>4.166666666666667</v>
      </c>
      <c r="BF15" s="48">
        <v>0</v>
      </c>
      <c r="BG15" s="49">
        <v>0</v>
      </c>
      <c r="BH15" s="48">
        <v>0</v>
      </c>
      <c r="BI15" s="49">
        <v>0</v>
      </c>
      <c r="BJ15" s="48">
        <v>23</v>
      </c>
      <c r="BK15" s="49">
        <v>95.83333333333333</v>
      </c>
      <c r="BL15" s="48">
        <v>24</v>
      </c>
    </row>
    <row r="16" spans="1:64" ht="15">
      <c r="A16" s="64" t="s">
        <v>223</v>
      </c>
      <c r="B16" s="64" t="s">
        <v>326</v>
      </c>
      <c r="C16" s="65"/>
      <c r="D16" s="66"/>
      <c r="E16" s="67"/>
      <c r="F16" s="68"/>
      <c r="G16" s="65"/>
      <c r="H16" s="69"/>
      <c r="I16" s="70"/>
      <c r="J16" s="70"/>
      <c r="K16" s="34" t="s">
        <v>65</v>
      </c>
      <c r="L16" s="77">
        <v>57</v>
      </c>
      <c r="M16" s="77"/>
      <c r="N16" s="72"/>
      <c r="O16" s="79" t="s">
        <v>348</v>
      </c>
      <c r="P16" s="81">
        <v>43508.50555555556</v>
      </c>
      <c r="Q16" s="79" t="s">
        <v>361</v>
      </c>
      <c r="R16" s="83" t="s">
        <v>409</v>
      </c>
      <c r="S16" s="79" t="s">
        <v>435</v>
      </c>
      <c r="T16" s="79" t="s">
        <v>443</v>
      </c>
      <c r="U16" s="79"/>
      <c r="V16" s="83" t="s">
        <v>472</v>
      </c>
      <c r="W16" s="81">
        <v>43508.50555555556</v>
      </c>
      <c r="X16" s="83" t="s">
        <v>565</v>
      </c>
      <c r="Y16" s="79"/>
      <c r="Z16" s="79"/>
      <c r="AA16" s="85" t="s">
        <v>677</v>
      </c>
      <c r="AB16" s="79"/>
      <c r="AC16" s="79" t="b">
        <v>0</v>
      </c>
      <c r="AD16" s="79">
        <v>0</v>
      </c>
      <c r="AE16" s="85" t="s">
        <v>780</v>
      </c>
      <c r="AF16" s="79" t="b">
        <v>0</v>
      </c>
      <c r="AG16" s="79" t="s">
        <v>787</v>
      </c>
      <c r="AH16" s="79"/>
      <c r="AI16" s="85" t="s">
        <v>780</v>
      </c>
      <c r="AJ16" s="79" t="b">
        <v>0</v>
      </c>
      <c r="AK16" s="79">
        <v>0</v>
      </c>
      <c r="AL16" s="85" t="s">
        <v>780</v>
      </c>
      <c r="AM16" s="79" t="s">
        <v>792</v>
      </c>
      <c r="AN16" s="79" t="b">
        <v>1</v>
      </c>
      <c r="AO16" s="85" t="s">
        <v>677</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v>0</v>
      </c>
      <c r="BE16" s="49">
        <v>0</v>
      </c>
      <c r="BF16" s="48">
        <v>0</v>
      </c>
      <c r="BG16" s="49">
        <v>0</v>
      </c>
      <c r="BH16" s="48">
        <v>0</v>
      </c>
      <c r="BI16" s="49">
        <v>0</v>
      </c>
      <c r="BJ16" s="48">
        <v>15</v>
      </c>
      <c r="BK16" s="49">
        <v>100</v>
      </c>
      <c r="BL16" s="48">
        <v>15</v>
      </c>
    </row>
    <row r="17" spans="1:64" ht="15">
      <c r="A17" s="64" t="s">
        <v>224</v>
      </c>
      <c r="B17" s="64" t="s">
        <v>222</v>
      </c>
      <c r="C17" s="65"/>
      <c r="D17" s="66"/>
      <c r="E17" s="67"/>
      <c r="F17" s="68"/>
      <c r="G17" s="65"/>
      <c r="H17" s="69"/>
      <c r="I17" s="70"/>
      <c r="J17" s="70"/>
      <c r="K17" s="34" t="s">
        <v>65</v>
      </c>
      <c r="L17" s="77">
        <v>58</v>
      </c>
      <c r="M17" s="77"/>
      <c r="N17" s="72"/>
      <c r="O17" s="79" t="s">
        <v>348</v>
      </c>
      <c r="P17" s="81">
        <v>43510.51091435185</v>
      </c>
      <c r="Q17" s="79" t="s">
        <v>362</v>
      </c>
      <c r="R17" s="79"/>
      <c r="S17" s="79"/>
      <c r="T17" s="79" t="s">
        <v>444</v>
      </c>
      <c r="U17" s="79"/>
      <c r="V17" s="83" t="s">
        <v>473</v>
      </c>
      <c r="W17" s="81">
        <v>43510.51091435185</v>
      </c>
      <c r="X17" s="83" t="s">
        <v>566</v>
      </c>
      <c r="Y17" s="79"/>
      <c r="Z17" s="79"/>
      <c r="AA17" s="85" t="s">
        <v>678</v>
      </c>
      <c r="AB17" s="79"/>
      <c r="AC17" s="79" t="b">
        <v>0</v>
      </c>
      <c r="AD17" s="79">
        <v>0</v>
      </c>
      <c r="AE17" s="85" t="s">
        <v>780</v>
      </c>
      <c r="AF17" s="79" t="b">
        <v>0</v>
      </c>
      <c r="AG17" s="79" t="s">
        <v>787</v>
      </c>
      <c r="AH17" s="79"/>
      <c r="AI17" s="85" t="s">
        <v>780</v>
      </c>
      <c r="AJ17" s="79" t="b">
        <v>0</v>
      </c>
      <c r="AK17" s="79">
        <v>0</v>
      </c>
      <c r="AL17" s="85" t="s">
        <v>681</v>
      </c>
      <c r="AM17" s="79" t="s">
        <v>790</v>
      </c>
      <c r="AN17" s="79" t="b">
        <v>0</v>
      </c>
      <c r="AO17" s="85" t="s">
        <v>681</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c r="BE17" s="49"/>
      <c r="BF17" s="48"/>
      <c r="BG17" s="49"/>
      <c r="BH17" s="48"/>
      <c r="BI17" s="49"/>
      <c r="BJ17" s="48"/>
      <c r="BK17" s="49"/>
      <c r="BL17" s="48"/>
    </row>
    <row r="18" spans="1:64" ht="15">
      <c r="A18" s="64" t="s">
        <v>225</v>
      </c>
      <c r="B18" s="64" t="s">
        <v>299</v>
      </c>
      <c r="C18" s="65"/>
      <c r="D18" s="66"/>
      <c r="E18" s="67"/>
      <c r="F18" s="68"/>
      <c r="G18" s="65"/>
      <c r="H18" s="69"/>
      <c r="I18" s="70"/>
      <c r="J18" s="70"/>
      <c r="K18" s="34" t="s">
        <v>65</v>
      </c>
      <c r="L18" s="77">
        <v>60</v>
      </c>
      <c r="M18" s="77"/>
      <c r="N18" s="72"/>
      <c r="O18" s="79" t="s">
        <v>348</v>
      </c>
      <c r="P18" s="81">
        <v>43510.52539351852</v>
      </c>
      <c r="Q18" s="79" t="s">
        <v>363</v>
      </c>
      <c r="R18" s="79"/>
      <c r="S18" s="79"/>
      <c r="T18" s="79"/>
      <c r="U18" s="79"/>
      <c r="V18" s="83" t="s">
        <v>474</v>
      </c>
      <c r="W18" s="81">
        <v>43510.52539351852</v>
      </c>
      <c r="X18" s="83" t="s">
        <v>567</v>
      </c>
      <c r="Y18" s="79"/>
      <c r="Z18" s="79"/>
      <c r="AA18" s="85" t="s">
        <v>679</v>
      </c>
      <c r="AB18" s="79"/>
      <c r="AC18" s="79" t="b">
        <v>0</v>
      </c>
      <c r="AD18" s="79">
        <v>0</v>
      </c>
      <c r="AE18" s="85" t="s">
        <v>780</v>
      </c>
      <c r="AF18" s="79" t="b">
        <v>0</v>
      </c>
      <c r="AG18" s="79" t="s">
        <v>787</v>
      </c>
      <c r="AH18" s="79"/>
      <c r="AI18" s="85" t="s">
        <v>780</v>
      </c>
      <c r="AJ18" s="79" t="b">
        <v>0</v>
      </c>
      <c r="AK18" s="79">
        <v>5</v>
      </c>
      <c r="AL18" s="85" t="s">
        <v>767</v>
      </c>
      <c r="AM18" s="79" t="s">
        <v>789</v>
      </c>
      <c r="AN18" s="79" t="b">
        <v>0</v>
      </c>
      <c r="AO18" s="85" t="s">
        <v>767</v>
      </c>
      <c r="AP18" s="79" t="s">
        <v>176</v>
      </c>
      <c r="AQ18" s="79">
        <v>0</v>
      </c>
      <c r="AR18" s="79">
        <v>0</v>
      </c>
      <c r="AS18" s="79"/>
      <c r="AT18" s="79"/>
      <c r="AU18" s="79"/>
      <c r="AV18" s="79"/>
      <c r="AW18" s="79"/>
      <c r="AX18" s="79"/>
      <c r="AY18" s="79"/>
      <c r="AZ18" s="79"/>
      <c r="BA18">
        <v>1</v>
      </c>
      <c r="BB18" s="78" t="str">
        <f>REPLACE(INDEX(GroupVertices[Group],MATCH(Edges24[[#This Row],[Vertex 1]],GroupVertices[Vertex],0)),1,1,"")</f>
        <v>7</v>
      </c>
      <c r="BC18" s="78" t="str">
        <f>REPLACE(INDEX(GroupVertices[Group],MATCH(Edges24[[#This Row],[Vertex 2]],GroupVertices[Vertex],0)),1,1,"")</f>
        <v>7</v>
      </c>
      <c r="BD18" s="48"/>
      <c r="BE18" s="49"/>
      <c r="BF18" s="48"/>
      <c r="BG18" s="49"/>
      <c r="BH18" s="48"/>
      <c r="BI18" s="49"/>
      <c r="BJ18" s="48"/>
      <c r="BK18" s="49"/>
      <c r="BL18" s="48"/>
    </row>
    <row r="19" spans="1:64" ht="15">
      <c r="A19" s="64" t="s">
        <v>223</v>
      </c>
      <c r="B19" s="64" t="s">
        <v>222</v>
      </c>
      <c r="C19" s="65"/>
      <c r="D19" s="66"/>
      <c r="E19" s="67"/>
      <c r="F19" s="68"/>
      <c r="G19" s="65"/>
      <c r="H19" s="69"/>
      <c r="I19" s="70"/>
      <c r="J19" s="70"/>
      <c r="K19" s="34" t="s">
        <v>65</v>
      </c>
      <c r="L19" s="77">
        <v>63</v>
      </c>
      <c r="M19" s="77"/>
      <c r="N19" s="72"/>
      <c r="O19" s="79" t="s">
        <v>348</v>
      </c>
      <c r="P19" s="81">
        <v>43509.50277777778</v>
      </c>
      <c r="Q19" s="79" t="s">
        <v>364</v>
      </c>
      <c r="R19" s="83" t="s">
        <v>410</v>
      </c>
      <c r="S19" s="79" t="s">
        <v>435</v>
      </c>
      <c r="T19" s="79" t="s">
        <v>443</v>
      </c>
      <c r="U19" s="79"/>
      <c r="V19" s="83" t="s">
        <v>472</v>
      </c>
      <c r="W19" s="81">
        <v>43509.50277777778</v>
      </c>
      <c r="X19" s="83" t="s">
        <v>568</v>
      </c>
      <c r="Y19" s="79"/>
      <c r="Z19" s="79"/>
      <c r="AA19" s="85" t="s">
        <v>680</v>
      </c>
      <c r="AB19" s="79"/>
      <c r="AC19" s="79" t="b">
        <v>0</v>
      </c>
      <c r="AD19" s="79">
        <v>0</v>
      </c>
      <c r="AE19" s="85" t="s">
        <v>780</v>
      </c>
      <c r="AF19" s="79" t="b">
        <v>0</v>
      </c>
      <c r="AG19" s="79" t="s">
        <v>787</v>
      </c>
      <c r="AH19" s="79"/>
      <c r="AI19" s="85" t="s">
        <v>780</v>
      </c>
      <c r="AJ19" s="79" t="b">
        <v>0</v>
      </c>
      <c r="AK19" s="79">
        <v>0</v>
      </c>
      <c r="AL19" s="85" t="s">
        <v>780</v>
      </c>
      <c r="AM19" s="79" t="s">
        <v>792</v>
      </c>
      <c r="AN19" s="79" t="b">
        <v>1</v>
      </c>
      <c r="AO19" s="85" t="s">
        <v>680</v>
      </c>
      <c r="AP19" s="79" t="s">
        <v>176</v>
      </c>
      <c r="AQ19" s="79">
        <v>0</v>
      </c>
      <c r="AR19" s="79">
        <v>0</v>
      </c>
      <c r="AS19" s="79"/>
      <c r="AT19" s="79"/>
      <c r="AU19" s="79"/>
      <c r="AV19" s="79"/>
      <c r="AW19" s="79"/>
      <c r="AX19" s="79"/>
      <c r="AY19" s="79"/>
      <c r="AZ19" s="79"/>
      <c r="BA19">
        <v>3</v>
      </c>
      <c r="BB19" s="78" t="str">
        <f>REPLACE(INDEX(GroupVertices[Group],MATCH(Edges24[[#This Row],[Vertex 1]],GroupVertices[Vertex],0)),1,1,"")</f>
        <v>1</v>
      </c>
      <c r="BC19" s="78" t="str">
        <f>REPLACE(INDEX(GroupVertices[Group],MATCH(Edges24[[#This Row],[Vertex 2]],GroupVertices[Vertex],0)),1,1,"")</f>
        <v>1</v>
      </c>
      <c r="BD19" s="48">
        <v>0</v>
      </c>
      <c r="BE19" s="49">
        <v>0</v>
      </c>
      <c r="BF19" s="48">
        <v>0</v>
      </c>
      <c r="BG19" s="49">
        <v>0</v>
      </c>
      <c r="BH19" s="48">
        <v>0</v>
      </c>
      <c r="BI19" s="49">
        <v>0</v>
      </c>
      <c r="BJ19" s="48">
        <v>17</v>
      </c>
      <c r="BK19" s="49">
        <v>100</v>
      </c>
      <c r="BL19" s="48">
        <v>17</v>
      </c>
    </row>
    <row r="20" spans="1:64" ht="15">
      <c r="A20" s="64" t="s">
        <v>223</v>
      </c>
      <c r="B20" s="64" t="s">
        <v>222</v>
      </c>
      <c r="C20" s="65"/>
      <c r="D20" s="66"/>
      <c r="E20" s="67"/>
      <c r="F20" s="68"/>
      <c r="G20" s="65"/>
      <c r="H20" s="69"/>
      <c r="I20" s="70"/>
      <c r="J20" s="70"/>
      <c r="K20" s="34" t="s">
        <v>65</v>
      </c>
      <c r="L20" s="77">
        <v>64</v>
      </c>
      <c r="M20" s="77"/>
      <c r="N20" s="72"/>
      <c r="O20" s="79" t="s">
        <v>348</v>
      </c>
      <c r="P20" s="81">
        <v>43510.50277777778</v>
      </c>
      <c r="Q20" s="79" t="s">
        <v>365</v>
      </c>
      <c r="R20" s="83" t="s">
        <v>411</v>
      </c>
      <c r="S20" s="79" t="s">
        <v>435</v>
      </c>
      <c r="T20" s="79" t="s">
        <v>445</v>
      </c>
      <c r="U20" s="79"/>
      <c r="V20" s="83" t="s">
        <v>472</v>
      </c>
      <c r="W20" s="81">
        <v>43510.50277777778</v>
      </c>
      <c r="X20" s="83" t="s">
        <v>569</v>
      </c>
      <c r="Y20" s="79"/>
      <c r="Z20" s="79"/>
      <c r="AA20" s="85" t="s">
        <v>681</v>
      </c>
      <c r="AB20" s="79"/>
      <c r="AC20" s="79" t="b">
        <v>0</v>
      </c>
      <c r="AD20" s="79">
        <v>0</v>
      </c>
      <c r="AE20" s="85" t="s">
        <v>780</v>
      </c>
      <c r="AF20" s="79" t="b">
        <v>0</v>
      </c>
      <c r="AG20" s="79" t="s">
        <v>787</v>
      </c>
      <c r="AH20" s="79"/>
      <c r="AI20" s="85" t="s">
        <v>780</v>
      </c>
      <c r="AJ20" s="79" t="b">
        <v>0</v>
      </c>
      <c r="AK20" s="79">
        <v>0</v>
      </c>
      <c r="AL20" s="85" t="s">
        <v>780</v>
      </c>
      <c r="AM20" s="79" t="s">
        <v>792</v>
      </c>
      <c r="AN20" s="79" t="b">
        <v>1</v>
      </c>
      <c r="AO20" s="85" t="s">
        <v>681</v>
      </c>
      <c r="AP20" s="79" t="s">
        <v>176</v>
      </c>
      <c r="AQ20" s="79">
        <v>0</v>
      </c>
      <c r="AR20" s="79">
        <v>0</v>
      </c>
      <c r="AS20" s="79"/>
      <c r="AT20" s="79"/>
      <c r="AU20" s="79"/>
      <c r="AV20" s="79"/>
      <c r="AW20" s="79"/>
      <c r="AX20" s="79"/>
      <c r="AY20" s="79"/>
      <c r="AZ20" s="79"/>
      <c r="BA20">
        <v>3</v>
      </c>
      <c r="BB20" s="78" t="str">
        <f>REPLACE(INDEX(GroupVertices[Group],MATCH(Edges24[[#This Row],[Vertex 1]],GroupVertices[Vertex],0)),1,1,"")</f>
        <v>1</v>
      </c>
      <c r="BC20" s="78" t="str">
        <f>REPLACE(INDEX(GroupVertices[Group],MATCH(Edges24[[#This Row],[Vertex 2]],GroupVertices[Vertex],0)),1,1,"")</f>
        <v>1</v>
      </c>
      <c r="BD20" s="48">
        <v>0</v>
      </c>
      <c r="BE20" s="49">
        <v>0</v>
      </c>
      <c r="BF20" s="48">
        <v>1</v>
      </c>
      <c r="BG20" s="49">
        <v>5.882352941176471</v>
      </c>
      <c r="BH20" s="48">
        <v>0</v>
      </c>
      <c r="BI20" s="49">
        <v>0</v>
      </c>
      <c r="BJ20" s="48">
        <v>16</v>
      </c>
      <c r="BK20" s="49">
        <v>94.11764705882354</v>
      </c>
      <c r="BL20" s="48">
        <v>17</v>
      </c>
    </row>
    <row r="21" spans="1:64" ht="15">
      <c r="A21" s="64" t="s">
        <v>226</v>
      </c>
      <c r="B21" s="64" t="s">
        <v>223</v>
      </c>
      <c r="C21" s="65"/>
      <c r="D21" s="66"/>
      <c r="E21" s="67"/>
      <c r="F21" s="68"/>
      <c r="G21" s="65"/>
      <c r="H21" s="69"/>
      <c r="I21" s="70"/>
      <c r="J21" s="70"/>
      <c r="K21" s="34" t="s">
        <v>65</v>
      </c>
      <c r="L21" s="77">
        <v>65</v>
      </c>
      <c r="M21" s="77"/>
      <c r="N21" s="72"/>
      <c r="O21" s="79" t="s">
        <v>348</v>
      </c>
      <c r="P21" s="81">
        <v>43510.54133101852</v>
      </c>
      <c r="Q21" s="79" t="s">
        <v>362</v>
      </c>
      <c r="R21" s="79"/>
      <c r="S21" s="79"/>
      <c r="T21" s="79" t="s">
        <v>444</v>
      </c>
      <c r="U21" s="79"/>
      <c r="V21" s="83" t="s">
        <v>475</v>
      </c>
      <c r="W21" s="81">
        <v>43510.54133101852</v>
      </c>
      <c r="X21" s="83" t="s">
        <v>570</v>
      </c>
      <c r="Y21" s="79"/>
      <c r="Z21" s="79"/>
      <c r="AA21" s="85" t="s">
        <v>682</v>
      </c>
      <c r="AB21" s="79"/>
      <c r="AC21" s="79" t="b">
        <v>0</v>
      </c>
      <c r="AD21" s="79">
        <v>0</v>
      </c>
      <c r="AE21" s="85" t="s">
        <v>780</v>
      </c>
      <c r="AF21" s="79" t="b">
        <v>0</v>
      </c>
      <c r="AG21" s="79" t="s">
        <v>787</v>
      </c>
      <c r="AH21" s="79"/>
      <c r="AI21" s="85" t="s">
        <v>780</v>
      </c>
      <c r="AJ21" s="79" t="b">
        <v>0</v>
      </c>
      <c r="AK21" s="79">
        <v>4</v>
      </c>
      <c r="AL21" s="85" t="s">
        <v>681</v>
      </c>
      <c r="AM21" s="79" t="s">
        <v>789</v>
      </c>
      <c r="AN21" s="79" t="b">
        <v>0</v>
      </c>
      <c r="AO21" s="85" t="s">
        <v>681</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c r="BE21" s="49"/>
      <c r="BF21" s="48"/>
      <c r="BG21" s="49"/>
      <c r="BH21" s="48"/>
      <c r="BI21" s="49"/>
      <c r="BJ21" s="48"/>
      <c r="BK21" s="49"/>
      <c r="BL21" s="48"/>
    </row>
    <row r="22" spans="1:64" ht="15">
      <c r="A22" s="64" t="s">
        <v>227</v>
      </c>
      <c r="B22" s="64" t="s">
        <v>222</v>
      </c>
      <c r="C22" s="65"/>
      <c r="D22" s="66"/>
      <c r="E22" s="67"/>
      <c r="F22" s="68"/>
      <c r="G22" s="65"/>
      <c r="H22" s="69"/>
      <c r="I22" s="70"/>
      <c r="J22" s="70"/>
      <c r="K22" s="34" t="s">
        <v>65</v>
      </c>
      <c r="L22" s="77">
        <v>67</v>
      </c>
      <c r="M22" s="77"/>
      <c r="N22" s="72"/>
      <c r="O22" s="79" t="s">
        <v>348</v>
      </c>
      <c r="P22" s="81">
        <v>43510.558796296296</v>
      </c>
      <c r="Q22" s="79" t="s">
        <v>366</v>
      </c>
      <c r="R22" s="83" t="s">
        <v>412</v>
      </c>
      <c r="S22" s="79" t="s">
        <v>435</v>
      </c>
      <c r="T22" s="79"/>
      <c r="U22" s="79"/>
      <c r="V22" s="83" t="s">
        <v>476</v>
      </c>
      <c r="W22" s="81">
        <v>43510.558796296296</v>
      </c>
      <c r="X22" s="83" t="s">
        <v>571</v>
      </c>
      <c r="Y22" s="79"/>
      <c r="Z22" s="79"/>
      <c r="AA22" s="85" t="s">
        <v>683</v>
      </c>
      <c r="AB22" s="85" t="s">
        <v>777</v>
      </c>
      <c r="AC22" s="79" t="b">
        <v>0</v>
      </c>
      <c r="AD22" s="79">
        <v>0</v>
      </c>
      <c r="AE22" s="85" t="s">
        <v>784</v>
      </c>
      <c r="AF22" s="79" t="b">
        <v>0</v>
      </c>
      <c r="AG22" s="79" t="s">
        <v>787</v>
      </c>
      <c r="AH22" s="79"/>
      <c r="AI22" s="85" t="s">
        <v>780</v>
      </c>
      <c r="AJ22" s="79" t="b">
        <v>0</v>
      </c>
      <c r="AK22" s="79">
        <v>0</v>
      </c>
      <c r="AL22" s="85" t="s">
        <v>780</v>
      </c>
      <c r="AM22" s="79" t="s">
        <v>790</v>
      </c>
      <c r="AN22" s="79" t="b">
        <v>1</v>
      </c>
      <c r="AO22" s="85" t="s">
        <v>777</v>
      </c>
      <c r="AP22" s="79" t="s">
        <v>176</v>
      </c>
      <c r="AQ22" s="79">
        <v>0</v>
      </c>
      <c r="AR22" s="79">
        <v>0</v>
      </c>
      <c r="AS22" s="79"/>
      <c r="AT22" s="79"/>
      <c r="AU22" s="79"/>
      <c r="AV22" s="79"/>
      <c r="AW22" s="79"/>
      <c r="AX22" s="79"/>
      <c r="AY22" s="79"/>
      <c r="AZ22" s="79"/>
      <c r="BA22">
        <v>2</v>
      </c>
      <c r="BB22" s="78" t="str">
        <f>REPLACE(INDEX(GroupVertices[Group],MATCH(Edges24[[#This Row],[Vertex 1]],GroupVertices[Vertex],0)),1,1,"")</f>
        <v>1</v>
      </c>
      <c r="BC22" s="78" t="str">
        <f>REPLACE(INDEX(GroupVertices[Group],MATCH(Edges24[[#This Row],[Vertex 2]],GroupVertices[Vertex],0)),1,1,"")</f>
        <v>1</v>
      </c>
      <c r="BD22" s="48">
        <v>0</v>
      </c>
      <c r="BE22" s="49">
        <v>0</v>
      </c>
      <c r="BF22" s="48">
        <v>0</v>
      </c>
      <c r="BG22" s="49">
        <v>0</v>
      </c>
      <c r="BH22" s="48">
        <v>0</v>
      </c>
      <c r="BI22" s="49">
        <v>0</v>
      </c>
      <c r="BJ22" s="48">
        <v>16</v>
      </c>
      <c r="BK22" s="49">
        <v>100</v>
      </c>
      <c r="BL22" s="48">
        <v>16</v>
      </c>
    </row>
    <row r="23" spans="1:64" ht="15">
      <c r="A23" s="64" t="s">
        <v>227</v>
      </c>
      <c r="B23" s="64" t="s">
        <v>222</v>
      </c>
      <c r="C23" s="65"/>
      <c r="D23" s="66"/>
      <c r="E23" s="67"/>
      <c r="F23" s="68"/>
      <c r="G23" s="65"/>
      <c r="H23" s="69"/>
      <c r="I23" s="70"/>
      <c r="J23" s="70"/>
      <c r="K23" s="34" t="s">
        <v>65</v>
      </c>
      <c r="L23" s="77">
        <v>68</v>
      </c>
      <c r="M23" s="77"/>
      <c r="N23" s="72"/>
      <c r="O23" s="79" t="s">
        <v>348</v>
      </c>
      <c r="P23" s="81">
        <v>43510.55923611111</v>
      </c>
      <c r="Q23" s="79" t="s">
        <v>367</v>
      </c>
      <c r="R23" s="83" t="s">
        <v>413</v>
      </c>
      <c r="S23" s="79" t="s">
        <v>435</v>
      </c>
      <c r="T23" s="79"/>
      <c r="U23" s="79"/>
      <c r="V23" s="83" t="s">
        <v>476</v>
      </c>
      <c r="W23" s="81">
        <v>43510.55923611111</v>
      </c>
      <c r="X23" s="83" t="s">
        <v>572</v>
      </c>
      <c r="Y23" s="79"/>
      <c r="Z23" s="79"/>
      <c r="AA23" s="85" t="s">
        <v>684</v>
      </c>
      <c r="AB23" s="85" t="s">
        <v>777</v>
      </c>
      <c r="AC23" s="79" t="b">
        <v>0</v>
      </c>
      <c r="AD23" s="79">
        <v>0</v>
      </c>
      <c r="AE23" s="85" t="s">
        <v>784</v>
      </c>
      <c r="AF23" s="79" t="b">
        <v>0</v>
      </c>
      <c r="AG23" s="79" t="s">
        <v>787</v>
      </c>
      <c r="AH23" s="79"/>
      <c r="AI23" s="85" t="s">
        <v>780</v>
      </c>
      <c r="AJ23" s="79" t="b">
        <v>0</v>
      </c>
      <c r="AK23" s="79">
        <v>0</v>
      </c>
      <c r="AL23" s="85" t="s">
        <v>780</v>
      </c>
      <c r="AM23" s="79" t="s">
        <v>790</v>
      </c>
      <c r="AN23" s="79" t="b">
        <v>1</v>
      </c>
      <c r="AO23" s="85" t="s">
        <v>777</v>
      </c>
      <c r="AP23" s="79" t="s">
        <v>176</v>
      </c>
      <c r="AQ23" s="79">
        <v>0</v>
      </c>
      <c r="AR23" s="79">
        <v>0</v>
      </c>
      <c r="AS23" s="79"/>
      <c r="AT23" s="79"/>
      <c r="AU23" s="79"/>
      <c r="AV23" s="79"/>
      <c r="AW23" s="79"/>
      <c r="AX23" s="79"/>
      <c r="AY23" s="79"/>
      <c r="AZ23" s="79"/>
      <c r="BA23">
        <v>2</v>
      </c>
      <c r="BB23" s="78" t="str">
        <f>REPLACE(INDEX(GroupVertices[Group],MATCH(Edges24[[#This Row],[Vertex 1]],GroupVertices[Vertex],0)),1,1,"")</f>
        <v>1</v>
      </c>
      <c r="BC23" s="78" t="str">
        <f>REPLACE(INDEX(GroupVertices[Group],MATCH(Edges24[[#This Row],[Vertex 2]],GroupVertices[Vertex],0)),1,1,"")</f>
        <v>1</v>
      </c>
      <c r="BD23" s="48">
        <v>0</v>
      </c>
      <c r="BE23" s="49">
        <v>0</v>
      </c>
      <c r="BF23" s="48">
        <v>0</v>
      </c>
      <c r="BG23" s="49">
        <v>0</v>
      </c>
      <c r="BH23" s="48">
        <v>0</v>
      </c>
      <c r="BI23" s="49">
        <v>0</v>
      </c>
      <c r="BJ23" s="48">
        <v>16</v>
      </c>
      <c r="BK23" s="49">
        <v>100</v>
      </c>
      <c r="BL23" s="48">
        <v>16</v>
      </c>
    </row>
    <row r="24" spans="1:64" ht="15">
      <c r="A24" s="64" t="s">
        <v>228</v>
      </c>
      <c r="B24" s="64" t="s">
        <v>222</v>
      </c>
      <c r="C24" s="65"/>
      <c r="D24" s="66"/>
      <c r="E24" s="67"/>
      <c r="F24" s="68"/>
      <c r="G24" s="65"/>
      <c r="H24" s="69"/>
      <c r="I24" s="70"/>
      <c r="J24" s="70"/>
      <c r="K24" s="34" t="s">
        <v>65</v>
      </c>
      <c r="L24" s="77">
        <v>69</v>
      </c>
      <c r="M24" s="77"/>
      <c r="N24" s="72"/>
      <c r="O24" s="79" t="s">
        <v>348</v>
      </c>
      <c r="P24" s="81">
        <v>43510.56863425926</v>
      </c>
      <c r="Q24" s="79" t="s">
        <v>368</v>
      </c>
      <c r="R24" s="79"/>
      <c r="S24" s="79"/>
      <c r="T24" s="79" t="s">
        <v>446</v>
      </c>
      <c r="U24" s="79"/>
      <c r="V24" s="83" t="s">
        <v>477</v>
      </c>
      <c r="W24" s="81">
        <v>43510.56863425926</v>
      </c>
      <c r="X24" s="83" t="s">
        <v>573</v>
      </c>
      <c r="Y24" s="79"/>
      <c r="Z24" s="79"/>
      <c r="AA24" s="85" t="s">
        <v>685</v>
      </c>
      <c r="AB24" s="79"/>
      <c r="AC24" s="79" t="b">
        <v>0</v>
      </c>
      <c r="AD24" s="79">
        <v>0</v>
      </c>
      <c r="AE24" s="85" t="s">
        <v>780</v>
      </c>
      <c r="AF24" s="79" t="b">
        <v>0</v>
      </c>
      <c r="AG24" s="79" t="s">
        <v>787</v>
      </c>
      <c r="AH24" s="79"/>
      <c r="AI24" s="85" t="s">
        <v>780</v>
      </c>
      <c r="AJ24" s="79" t="b">
        <v>0</v>
      </c>
      <c r="AK24" s="79">
        <v>0</v>
      </c>
      <c r="AL24" s="85" t="s">
        <v>739</v>
      </c>
      <c r="AM24" s="79" t="s">
        <v>793</v>
      </c>
      <c r="AN24" s="79" t="b">
        <v>0</v>
      </c>
      <c r="AO24" s="85" t="s">
        <v>739</v>
      </c>
      <c r="AP24" s="79" t="s">
        <v>176</v>
      </c>
      <c r="AQ24" s="79">
        <v>0</v>
      </c>
      <c r="AR24" s="79">
        <v>0</v>
      </c>
      <c r="AS24" s="79"/>
      <c r="AT24" s="79"/>
      <c r="AU24" s="79"/>
      <c r="AV24" s="79"/>
      <c r="AW24" s="79"/>
      <c r="AX24" s="79"/>
      <c r="AY24" s="79"/>
      <c r="AZ24" s="79"/>
      <c r="BA24">
        <v>1</v>
      </c>
      <c r="BB24" s="78" t="str">
        <f>REPLACE(INDEX(GroupVertices[Group],MATCH(Edges24[[#This Row],[Vertex 1]],GroupVertices[Vertex],0)),1,1,"")</f>
        <v>1</v>
      </c>
      <c r="BC24" s="78" t="str">
        <f>REPLACE(INDEX(GroupVertices[Group],MATCH(Edges24[[#This Row],[Vertex 2]],GroupVertices[Vertex],0)),1,1,"")</f>
        <v>1</v>
      </c>
      <c r="BD24" s="48"/>
      <c r="BE24" s="49"/>
      <c r="BF24" s="48"/>
      <c r="BG24" s="49"/>
      <c r="BH24" s="48"/>
      <c r="BI24" s="49"/>
      <c r="BJ24" s="48"/>
      <c r="BK24" s="49"/>
      <c r="BL24" s="48"/>
    </row>
    <row r="25" spans="1:64" ht="15">
      <c r="A25" s="64" t="s">
        <v>229</v>
      </c>
      <c r="B25" s="64" t="s">
        <v>222</v>
      </c>
      <c r="C25" s="65"/>
      <c r="D25" s="66"/>
      <c r="E25" s="67"/>
      <c r="F25" s="68"/>
      <c r="G25" s="65"/>
      <c r="H25" s="69"/>
      <c r="I25" s="70"/>
      <c r="J25" s="70"/>
      <c r="K25" s="34" t="s">
        <v>65</v>
      </c>
      <c r="L25" s="77">
        <v>71</v>
      </c>
      <c r="M25" s="77"/>
      <c r="N25" s="72"/>
      <c r="O25" s="79" t="s">
        <v>348</v>
      </c>
      <c r="P25" s="81">
        <v>43510.61461805556</v>
      </c>
      <c r="Q25" s="79" t="s">
        <v>368</v>
      </c>
      <c r="R25" s="79"/>
      <c r="S25" s="79"/>
      <c r="T25" s="79" t="s">
        <v>446</v>
      </c>
      <c r="U25" s="79"/>
      <c r="V25" s="83" t="s">
        <v>478</v>
      </c>
      <c r="W25" s="81">
        <v>43510.61461805556</v>
      </c>
      <c r="X25" s="83" t="s">
        <v>574</v>
      </c>
      <c r="Y25" s="79"/>
      <c r="Z25" s="79"/>
      <c r="AA25" s="85" t="s">
        <v>686</v>
      </c>
      <c r="AB25" s="79"/>
      <c r="AC25" s="79" t="b">
        <v>0</v>
      </c>
      <c r="AD25" s="79">
        <v>0</v>
      </c>
      <c r="AE25" s="85" t="s">
        <v>780</v>
      </c>
      <c r="AF25" s="79" t="b">
        <v>0</v>
      </c>
      <c r="AG25" s="79" t="s">
        <v>787</v>
      </c>
      <c r="AH25" s="79"/>
      <c r="AI25" s="85" t="s">
        <v>780</v>
      </c>
      <c r="AJ25" s="79" t="b">
        <v>0</v>
      </c>
      <c r="AK25" s="79">
        <v>4</v>
      </c>
      <c r="AL25" s="85" t="s">
        <v>739</v>
      </c>
      <c r="AM25" s="79" t="s">
        <v>789</v>
      </c>
      <c r="AN25" s="79" t="b">
        <v>0</v>
      </c>
      <c r="AO25" s="85" t="s">
        <v>739</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c r="BE25" s="49"/>
      <c r="BF25" s="48"/>
      <c r="BG25" s="49"/>
      <c r="BH25" s="48"/>
      <c r="BI25" s="49"/>
      <c r="BJ25" s="48"/>
      <c r="BK25" s="49"/>
      <c r="BL25" s="48"/>
    </row>
    <row r="26" spans="1:64" ht="15">
      <c r="A26" s="64" t="s">
        <v>230</v>
      </c>
      <c r="B26" s="64" t="s">
        <v>222</v>
      </c>
      <c r="C26" s="65"/>
      <c r="D26" s="66"/>
      <c r="E26" s="67"/>
      <c r="F26" s="68"/>
      <c r="G26" s="65"/>
      <c r="H26" s="69"/>
      <c r="I26" s="70"/>
      <c r="J26" s="70"/>
      <c r="K26" s="34" t="s">
        <v>65</v>
      </c>
      <c r="L26" s="77">
        <v>73</v>
      </c>
      <c r="M26" s="77"/>
      <c r="N26" s="72"/>
      <c r="O26" s="79" t="s">
        <v>348</v>
      </c>
      <c r="P26" s="81">
        <v>43510.624606481484</v>
      </c>
      <c r="Q26" s="79" t="s">
        <v>369</v>
      </c>
      <c r="R26" s="79"/>
      <c r="S26" s="79"/>
      <c r="T26" s="79"/>
      <c r="U26" s="79"/>
      <c r="V26" s="83" t="s">
        <v>479</v>
      </c>
      <c r="W26" s="81">
        <v>43510.624606481484</v>
      </c>
      <c r="X26" s="83" t="s">
        <v>575</v>
      </c>
      <c r="Y26" s="79"/>
      <c r="Z26" s="79"/>
      <c r="AA26" s="85" t="s">
        <v>687</v>
      </c>
      <c r="AB26" s="79"/>
      <c r="AC26" s="79" t="b">
        <v>0</v>
      </c>
      <c r="AD26" s="79">
        <v>0</v>
      </c>
      <c r="AE26" s="85" t="s">
        <v>780</v>
      </c>
      <c r="AF26" s="79" t="b">
        <v>0</v>
      </c>
      <c r="AG26" s="79" t="s">
        <v>787</v>
      </c>
      <c r="AH26" s="79"/>
      <c r="AI26" s="85" t="s">
        <v>780</v>
      </c>
      <c r="AJ26" s="79" t="b">
        <v>0</v>
      </c>
      <c r="AK26" s="79">
        <v>0</v>
      </c>
      <c r="AL26" s="85" t="s">
        <v>711</v>
      </c>
      <c r="AM26" s="79" t="s">
        <v>794</v>
      </c>
      <c r="AN26" s="79" t="b">
        <v>0</v>
      </c>
      <c r="AO26" s="85" t="s">
        <v>711</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c r="BE26" s="49"/>
      <c r="BF26" s="48"/>
      <c r="BG26" s="49"/>
      <c r="BH26" s="48"/>
      <c r="BI26" s="49"/>
      <c r="BJ26" s="48"/>
      <c r="BK26" s="49"/>
      <c r="BL26" s="48"/>
    </row>
    <row r="27" spans="1:64" ht="15">
      <c r="A27" s="64" t="s">
        <v>231</v>
      </c>
      <c r="B27" s="64" t="s">
        <v>222</v>
      </c>
      <c r="C27" s="65"/>
      <c r="D27" s="66"/>
      <c r="E27" s="67"/>
      <c r="F27" s="68"/>
      <c r="G27" s="65"/>
      <c r="H27" s="69"/>
      <c r="I27" s="70"/>
      <c r="J27" s="70"/>
      <c r="K27" s="34" t="s">
        <v>65</v>
      </c>
      <c r="L27" s="77">
        <v>75</v>
      </c>
      <c r="M27" s="77"/>
      <c r="N27" s="72"/>
      <c r="O27" s="79" t="s">
        <v>348</v>
      </c>
      <c r="P27" s="81">
        <v>43510.62462962963</v>
      </c>
      <c r="Q27" s="79" t="s">
        <v>369</v>
      </c>
      <c r="R27" s="79"/>
      <c r="S27" s="79"/>
      <c r="T27" s="79"/>
      <c r="U27" s="79"/>
      <c r="V27" s="83" t="s">
        <v>480</v>
      </c>
      <c r="W27" s="81">
        <v>43510.62462962963</v>
      </c>
      <c r="X27" s="83" t="s">
        <v>576</v>
      </c>
      <c r="Y27" s="79"/>
      <c r="Z27" s="79"/>
      <c r="AA27" s="85" t="s">
        <v>688</v>
      </c>
      <c r="AB27" s="79"/>
      <c r="AC27" s="79" t="b">
        <v>0</v>
      </c>
      <c r="AD27" s="79">
        <v>0</v>
      </c>
      <c r="AE27" s="85" t="s">
        <v>780</v>
      </c>
      <c r="AF27" s="79" t="b">
        <v>0</v>
      </c>
      <c r="AG27" s="79" t="s">
        <v>787</v>
      </c>
      <c r="AH27" s="79"/>
      <c r="AI27" s="85" t="s">
        <v>780</v>
      </c>
      <c r="AJ27" s="79" t="b">
        <v>0</v>
      </c>
      <c r="AK27" s="79">
        <v>0</v>
      </c>
      <c r="AL27" s="85" t="s">
        <v>711</v>
      </c>
      <c r="AM27" s="79" t="s">
        <v>795</v>
      </c>
      <c r="AN27" s="79" t="b">
        <v>0</v>
      </c>
      <c r="AO27" s="85" t="s">
        <v>711</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c r="BE27" s="49"/>
      <c r="BF27" s="48"/>
      <c r="BG27" s="49"/>
      <c r="BH27" s="48"/>
      <c r="BI27" s="49"/>
      <c r="BJ27" s="48"/>
      <c r="BK27" s="49"/>
      <c r="BL27" s="48"/>
    </row>
    <row r="28" spans="1:64" ht="15">
      <c r="A28" s="64" t="s">
        <v>232</v>
      </c>
      <c r="B28" s="64" t="s">
        <v>299</v>
      </c>
      <c r="C28" s="65"/>
      <c r="D28" s="66"/>
      <c r="E28" s="67"/>
      <c r="F28" s="68"/>
      <c r="G28" s="65"/>
      <c r="H28" s="69"/>
      <c r="I28" s="70"/>
      <c r="J28" s="70"/>
      <c r="K28" s="34" t="s">
        <v>65</v>
      </c>
      <c r="L28" s="77">
        <v>77</v>
      </c>
      <c r="M28" s="77"/>
      <c r="N28" s="72"/>
      <c r="O28" s="79" t="s">
        <v>348</v>
      </c>
      <c r="P28" s="81">
        <v>43510.62646990741</v>
      </c>
      <c r="Q28" s="79" t="s">
        <v>363</v>
      </c>
      <c r="R28" s="79"/>
      <c r="S28" s="79"/>
      <c r="T28" s="79"/>
      <c r="U28" s="79"/>
      <c r="V28" s="83" t="s">
        <v>481</v>
      </c>
      <c r="W28" s="81">
        <v>43510.62646990741</v>
      </c>
      <c r="X28" s="83" t="s">
        <v>577</v>
      </c>
      <c r="Y28" s="79"/>
      <c r="Z28" s="79"/>
      <c r="AA28" s="85" t="s">
        <v>689</v>
      </c>
      <c r="AB28" s="79"/>
      <c r="AC28" s="79" t="b">
        <v>0</v>
      </c>
      <c r="AD28" s="79">
        <v>0</v>
      </c>
      <c r="AE28" s="85" t="s">
        <v>780</v>
      </c>
      <c r="AF28" s="79" t="b">
        <v>0</v>
      </c>
      <c r="AG28" s="79" t="s">
        <v>787</v>
      </c>
      <c r="AH28" s="79"/>
      <c r="AI28" s="85" t="s">
        <v>780</v>
      </c>
      <c r="AJ28" s="79" t="b">
        <v>0</v>
      </c>
      <c r="AK28" s="79">
        <v>5</v>
      </c>
      <c r="AL28" s="85" t="s">
        <v>767</v>
      </c>
      <c r="AM28" s="79" t="s">
        <v>793</v>
      </c>
      <c r="AN28" s="79" t="b">
        <v>0</v>
      </c>
      <c r="AO28" s="85" t="s">
        <v>767</v>
      </c>
      <c r="AP28" s="79" t="s">
        <v>176</v>
      </c>
      <c r="AQ28" s="79">
        <v>0</v>
      </c>
      <c r="AR28" s="79">
        <v>0</v>
      </c>
      <c r="AS28" s="79"/>
      <c r="AT28" s="79"/>
      <c r="AU28" s="79"/>
      <c r="AV28" s="79"/>
      <c r="AW28" s="79"/>
      <c r="AX28" s="79"/>
      <c r="AY28" s="79"/>
      <c r="AZ28" s="79"/>
      <c r="BA28">
        <v>1</v>
      </c>
      <c r="BB28" s="78" t="str">
        <f>REPLACE(INDEX(GroupVertices[Group],MATCH(Edges24[[#This Row],[Vertex 1]],GroupVertices[Vertex],0)),1,1,"")</f>
        <v>7</v>
      </c>
      <c r="BC28" s="78" t="str">
        <f>REPLACE(INDEX(GroupVertices[Group],MATCH(Edges24[[#This Row],[Vertex 2]],GroupVertices[Vertex],0)),1,1,"")</f>
        <v>7</v>
      </c>
      <c r="BD28" s="48"/>
      <c r="BE28" s="49"/>
      <c r="BF28" s="48"/>
      <c r="BG28" s="49"/>
      <c r="BH28" s="48"/>
      <c r="BI28" s="49"/>
      <c r="BJ28" s="48"/>
      <c r="BK28" s="49"/>
      <c r="BL28" s="48"/>
    </row>
    <row r="29" spans="1:64" ht="15">
      <c r="A29" s="64" t="s">
        <v>233</v>
      </c>
      <c r="B29" s="64" t="s">
        <v>222</v>
      </c>
      <c r="C29" s="65"/>
      <c r="D29" s="66"/>
      <c r="E29" s="67"/>
      <c r="F29" s="68"/>
      <c r="G29" s="65"/>
      <c r="H29" s="69"/>
      <c r="I29" s="70"/>
      <c r="J29" s="70"/>
      <c r="K29" s="34" t="s">
        <v>65</v>
      </c>
      <c r="L29" s="77">
        <v>79</v>
      </c>
      <c r="M29" s="77"/>
      <c r="N29" s="72"/>
      <c r="O29" s="79" t="s">
        <v>348</v>
      </c>
      <c r="P29" s="81">
        <v>43510.62704861111</v>
      </c>
      <c r="Q29" s="79" t="s">
        <v>369</v>
      </c>
      <c r="R29" s="79"/>
      <c r="S29" s="79"/>
      <c r="T29" s="79"/>
      <c r="U29" s="79"/>
      <c r="V29" s="83" t="s">
        <v>482</v>
      </c>
      <c r="W29" s="81">
        <v>43510.62704861111</v>
      </c>
      <c r="X29" s="83" t="s">
        <v>578</v>
      </c>
      <c r="Y29" s="79"/>
      <c r="Z29" s="79"/>
      <c r="AA29" s="85" t="s">
        <v>690</v>
      </c>
      <c r="AB29" s="79"/>
      <c r="AC29" s="79" t="b">
        <v>0</v>
      </c>
      <c r="AD29" s="79">
        <v>0</v>
      </c>
      <c r="AE29" s="85" t="s">
        <v>780</v>
      </c>
      <c r="AF29" s="79" t="b">
        <v>0</v>
      </c>
      <c r="AG29" s="79" t="s">
        <v>787</v>
      </c>
      <c r="AH29" s="79"/>
      <c r="AI29" s="85" t="s">
        <v>780</v>
      </c>
      <c r="AJ29" s="79" t="b">
        <v>0</v>
      </c>
      <c r="AK29" s="79">
        <v>0</v>
      </c>
      <c r="AL29" s="85" t="s">
        <v>711</v>
      </c>
      <c r="AM29" s="79" t="s">
        <v>790</v>
      </c>
      <c r="AN29" s="79" t="b">
        <v>0</v>
      </c>
      <c r="AO29" s="85" t="s">
        <v>711</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c r="BE29" s="49"/>
      <c r="BF29" s="48"/>
      <c r="BG29" s="49"/>
      <c r="BH29" s="48"/>
      <c r="BI29" s="49"/>
      <c r="BJ29" s="48"/>
      <c r="BK29" s="49"/>
      <c r="BL29" s="48"/>
    </row>
    <row r="30" spans="1:64" ht="15">
      <c r="A30" s="64" t="s">
        <v>234</v>
      </c>
      <c r="B30" s="64" t="s">
        <v>222</v>
      </c>
      <c r="C30" s="65"/>
      <c r="D30" s="66"/>
      <c r="E30" s="67"/>
      <c r="F30" s="68"/>
      <c r="G30" s="65"/>
      <c r="H30" s="69"/>
      <c r="I30" s="70"/>
      <c r="J30" s="70"/>
      <c r="K30" s="34" t="s">
        <v>65</v>
      </c>
      <c r="L30" s="77">
        <v>81</v>
      </c>
      <c r="M30" s="77"/>
      <c r="N30" s="72"/>
      <c r="O30" s="79" t="s">
        <v>348</v>
      </c>
      <c r="P30" s="81">
        <v>43510.627847222226</v>
      </c>
      <c r="Q30" s="79" t="s">
        <v>369</v>
      </c>
      <c r="R30" s="79"/>
      <c r="S30" s="79"/>
      <c r="T30" s="79"/>
      <c r="U30" s="79"/>
      <c r="V30" s="83" t="s">
        <v>483</v>
      </c>
      <c r="W30" s="81">
        <v>43510.627847222226</v>
      </c>
      <c r="X30" s="83" t="s">
        <v>579</v>
      </c>
      <c r="Y30" s="79"/>
      <c r="Z30" s="79"/>
      <c r="AA30" s="85" t="s">
        <v>691</v>
      </c>
      <c r="AB30" s="79"/>
      <c r="AC30" s="79" t="b">
        <v>0</v>
      </c>
      <c r="AD30" s="79">
        <v>0</v>
      </c>
      <c r="AE30" s="85" t="s">
        <v>780</v>
      </c>
      <c r="AF30" s="79" t="b">
        <v>0</v>
      </c>
      <c r="AG30" s="79" t="s">
        <v>787</v>
      </c>
      <c r="AH30" s="79"/>
      <c r="AI30" s="85" t="s">
        <v>780</v>
      </c>
      <c r="AJ30" s="79" t="b">
        <v>0</v>
      </c>
      <c r="AK30" s="79">
        <v>0</v>
      </c>
      <c r="AL30" s="85" t="s">
        <v>711</v>
      </c>
      <c r="AM30" s="79" t="s">
        <v>792</v>
      </c>
      <c r="AN30" s="79" t="b">
        <v>0</v>
      </c>
      <c r="AO30" s="85" t="s">
        <v>711</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c r="BE30" s="49"/>
      <c r="BF30" s="48"/>
      <c r="BG30" s="49"/>
      <c r="BH30" s="48"/>
      <c r="BI30" s="49"/>
      <c r="BJ30" s="48"/>
      <c r="BK30" s="49"/>
      <c r="BL30" s="48"/>
    </row>
    <row r="31" spans="1:64" ht="15">
      <c r="A31" s="64" t="s">
        <v>235</v>
      </c>
      <c r="B31" s="64" t="s">
        <v>222</v>
      </c>
      <c r="C31" s="65"/>
      <c r="D31" s="66"/>
      <c r="E31" s="67"/>
      <c r="F31" s="68"/>
      <c r="G31" s="65"/>
      <c r="H31" s="69"/>
      <c r="I31" s="70"/>
      <c r="J31" s="70"/>
      <c r="K31" s="34" t="s">
        <v>65</v>
      </c>
      <c r="L31" s="77">
        <v>83</v>
      </c>
      <c r="M31" s="77"/>
      <c r="N31" s="72"/>
      <c r="O31" s="79" t="s">
        <v>348</v>
      </c>
      <c r="P31" s="81">
        <v>43510.62923611111</v>
      </c>
      <c r="Q31" s="79" t="s">
        <v>369</v>
      </c>
      <c r="R31" s="79"/>
      <c r="S31" s="79"/>
      <c r="T31" s="79"/>
      <c r="U31" s="79"/>
      <c r="V31" s="83" t="s">
        <v>484</v>
      </c>
      <c r="W31" s="81">
        <v>43510.62923611111</v>
      </c>
      <c r="X31" s="83" t="s">
        <v>580</v>
      </c>
      <c r="Y31" s="79"/>
      <c r="Z31" s="79"/>
      <c r="AA31" s="85" t="s">
        <v>692</v>
      </c>
      <c r="AB31" s="79"/>
      <c r="AC31" s="79" t="b">
        <v>0</v>
      </c>
      <c r="AD31" s="79">
        <v>0</v>
      </c>
      <c r="AE31" s="85" t="s">
        <v>780</v>
      </c>
      <c r="AF31" s="79" t="b">
        <v>0</v>
      </c>
      <c r="AG31" s="79" t="s">
        <v>787</v>
      </c>
      <c r="AH31" s="79"/>
      <c r="AI31" s="85" t="s">
        <v>780</v>
      </c>
      <c r="AJ31" s="79" t="b">
        <v>0</v>
      </c>
      <c r="AK31" s="79">
        <v>0</v>
      </c>
      <c r="AL31" s="85" t="s">
        <v>711</v>
      </c>
      <c r="AM31" s="79" t="s">
        <v>789</v>
      </c>
      <c r="AN31" s="79" t="b">
        <v>0</v>
      </c>
      <c r="AO31" s="85" t="s">
        <v>711</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c r="BE31" s="49"/>
      <c r="BF31" s="48"/>
      <c r="BG31" s="49"/>
      <c r="BH31" s="48"/>
      <c r="BI31" s="49"/>
      <c r="BJ31" s="48"/>
      <c r="BK31" s="49"/>
      <c r="BL31" s="48"/>
    </row>
    <row r="32" spans="1:64" ht="15">
      <c r="A32" s="64" t="s">
        <v>236</v>
      </c>
      <c r="B32" s="64" t="s">
        <v>222</v>
      </c>
      <c r="C32" s="65"/>
      <c r="D32" s="66"/>
      <c r="E32" s="67"/>
      <c r="F32" s="68"/>
      <c r="G32" s="65"/>
      <c r="H32" s="69"/>
      <c r="I32" s="70"/>
      <c r="J32" s="70"/>
      <c r="K32" s="34" t="s">
        <v>65</v>
      </c>
      <c r="L32" s="77">
        <v>85</v>
      </c>
      <c r="M32" s="77"/>
      <c r="N32" s="72"/>
      <c r="O32" s="79" t="s">
        <v>348</v>
      </c>
      <c r="P32" s="81">
        <v>43510.62975694444</v>
      </c>
      <c r="Q32" s="79" t="s">
        <v>369</v>
      </c>
      <c r="R32" s="79"/>
      <c r="S32" s="79"/>
      <c r="T32" s="79"/>
      <c r="U32" s="79"/>
      <c r="V32" s="83" t="s">
        <v>485</v>
      </c>
      <c r="W32" s="81">
        <v>43510.62975694444</v>
      </c>
      <c r="X32" s="83" t="s">
        <v>581</v>
      </c>
      <c r="Y32" s="79"/>
      <c r="Z32" s="79"/>
      <c r="AA32" s="85" t="s">
        <v>693</v>
      </c>
      <c r="AB32" s="79"/>
      <c r="AC32" s="79" t="b">
        <v>0</v>
      </c>
      <c r="AD32" s="79">
        <v>0</v>
      </c>
      <c r="AE32" s="85" t="s">
        <v>780</v>
      </c>
      <c r="AF32" s="79" t="b">
        <v>0</v>
      </c>
      <c r="AG32" s="79" t="s">
        <v>787</v>
      </c>
      <c r="AH32" s="79"/>
      <c r="AI32" s="85" t="s">
        <v>780</v>
      </c>
      <c r="AJ32" s="79" t="b">
        <v>0</v>
      </c>
      <c r="AK32" s="79">
        <v>0</v>
      </c>
      <c r="AL32" s="85" t="s">
        <v>711</v>
      </c>
      <c r="AM32" s="79" t="s">
        <v>796</v>
      </c>
      <c r="AN32" s="79" t="b">
        <v>0</v>
      </c>
      <c r="AO32" s="85" t="s">
        <v>711</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c r="BE32" s="49"/>
      <c r="BF32" s="48"/>
      <c r="BG32" s="49"/>
      <c r="BH32" s="48"/>
      <c r="BI32" s="49"/>
      <c r="BJ32" s="48"/>
      <c r="BK32" s="49"/>
      <c r="BL32" s="48"/>
    </row>
    <row r="33" spans="1:64" ht="15">
      <c r="A33" s="64" t="s">
        <v>237</v>
      </c>
      <c r="B33" s="64" t="s">
        <v>252</v>
      </c>
      <c r="C33" s="65"/>
      <c r="D33" s="66"/>
      <c r="E33" s="67"/>
      <c r="F33" s="68"/>
      <c r="G33" s="65"/>
      <c r="H33" s="69"/>
      <c r="I33" s="70"/>
      <c r="J33" s="70"/>
      <c r="K33" s="34" t="s">
        <v>65</v>
      </c>
      <c r="L33" s="77">
        <v>87</v>
      </c>
      <c r="M33" s="77"/>
      <c r="N33" s="72"/>
      <c r="O33" s="79" t="s">
        <v>348</v>
      </c>
      <c r="P33" s="81">
        <v>43510.63265046296</v>
      </c>
      <c r="Q33" s="79" t="s">
        <v>370</v>
      </c>
      <c r="R33" s="79"/>
      <c r="S33" s="79"/>
      <c r="T33" s="79"/>
      <c r="U33" s="79"/>
      <c r="V33" s="83" t="s">
        <v>486</v>
      </c>
      <c r="W33" s="81">
        <v>43510.63265046296</v>
      </c>
      <c r="X33" s="83" t="s">
        <v>582</v>
      </c>
      <c r="Y33" s="79"/>
      <c r="Z33" s="79"/>
      <c r="AA33" s="85" t="s">
        <v>694</v>
      </c>
      <c r="AB33" s="79"/>
      <c r="AC33" s="79" t="b">
        <v>0</v>
      </c>
      <c r="AD33" s="79">
        <v>0</v>
      </c>
      <c r="AE33" s="85" t="s">
        <v>780</v>
      </c>
      <c r="AF33" s="79" t="b">
        <v>0</v>
      </c>
      <c r="AG33" s="79" t="s">
        <v>787</v>
      </c>
      <c r="AH33" s="79"/>
      <c r="AI33" s="85" t="s">
        <v>780</v>
      </c>
      <c r="AJ33" s="79" t="b">
        <v>0</v>
      </c>
      <c r="AK33" s="79">
        <v>7</v>
      </c>
      <c r="AL33" s="85" t="s">
        <v>770</v>
      </c>
      <c r="AM33" s="79" t="s">
        <v>789</v>
      </c>
      <c r="AN33" s="79" t="b">
        <v>0</v>
      </c>
      <c r="AO33" s="85" t="s">
        <v>770</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0</v>
      </c>
      <c r="BE33" s="49">
        <v>0</v>
      </c>
      <c r="BF33" s="48">
        <v>1</v>
      </c>
      <c r="BG33" s="49">
        <v>4</v>
      </c>
      <c r="BH33" s="48">
        <v>0</v>
      </c>
      <c r="BI33" s="49">
        <v>0</v>
      </c>
      <c r="BJ33" s="48">
        <v>24</v>
      </c>
      <c r="BK33" s="49">
        <v>96</v>
      </c>
      <c r="BL33" s="48">
        <v>25</v>
      </c>
    </row>
    <row r="34" spans="1:64" ht="15">
      <c r="A34" s="64" t="s">
        <v>238</v>
      </c>
      <c r="B34" s="64" t="s">
        <v>252</v>
      </c>
      <c r="C34" s="65"/>
      <c r="D34" s="66"/>
      <c r="E34" s="67"/>
      <c r="F34" s="68"/>
      <c r="G34" s="65"/>
      <c r="H34" s="69"/>
      <c r="I34" s="70"/>
      <c r="J34" s="70"/>
      <c r="K34" s="34" t="s">
        <v>65</v>
      </c>
      <c r="L34" s="77">
        <v>88</v>
      </c>
      <c r="M34" s="77"/>
      <c r="N34" s="72"/>
      <c r="O34" s="79" t="s">
        <v>348</v>
      </c>
      <c r="P34" s="81">
        <v>43510.63369212963</v>
      </c>
      <c r="Q34" s="79" t="s">
        <v>370</v>
      </c>
      <c r="R34" s="79"/>
      <c r="S34" s="79"/>
      <c r="T34" s="79"/>
      <c r="U34" s="79"/>
      <c r="V34" s="83" t="s">
        <v>487</v>
      </c>
      <c r="W34" s="81">
        <v>43510.63369212963</v>
      </c>
      <c r="X34" s="83" t="s">
        <v>583</v>
      </c>
      <c r="Y34" s="79"/>
      <c r="Z34" s="79"/>
      <c r="AA34" s="85" t="s">
        <v>695</v>
      </c>
      <c r="AB34" s="79"/>
      <c r="AC34" s="79" t="b">
        <v>0</v>
      </c>
      <c r="AD34" s="79">
        <v>0</v>
      </c>
      <c r="AE34" s="85" t="s">
        <v>780</v>
      </c>
      <c r="AF34" s="79" t="b">
        <v>0</v>
      </c>
      <c r="AG34" s="79" t="s">
        <v>787</v>
      </c>
      <c r="AH34" s="79"/>
      <c r="AI34" s="85" t="s">
        <v>780</v>
      </c>
      <c r="AJ34" s="79" t="b">
        <v>0</v>
      </c>
      <c r="AK34" s="79">
        <v>7</v>
      </c>
      <c r="AL34" s="85" t="s">
        <v>770</v>
      </c>
      <c r="AM34" s="79" t="s">
        <v>797</v>
      </c>
      <c r="AN34" s="79" t="b">
        <v>0</v>
      </c>
      <c r="AO34" s="85" t="s">
        <v>770</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0</v>
      </c>
      <c r="BE34" s="49">
        <v>0</v>
      </c>
      <c r="BF34" s="48">
        <v>1</v>
      </c>
      <c r="BG34" s="49">
        <v>4</v>
      </c>
      <c r="BH34" s="48">
        <v>0</v>
      </c>
      <c r="BI34" s="49">
        <v>0</v>
      </c>
      <c r="BJ34" s="48">
        <v>24</v>
      </c>
      <c r="BK34" s="49">
        <v>96</v>
      </c>
      <c r="BL34" s="48">
        <v>25</v>
      </c>
    </row>
    <row r="35" spans="1:64" ht="15">
      <c r="A35" s="64" t="s">
        <v>239</v>
      </c>
      <c r="B35" s="64" t="s">
        <v>252</v>
      </c>
      <c r="C35" s="65"/>
      <c r="D35" s="66"/>
      <c r="E35" s="67"/>
      <c r="F35" s="68"/>
      <c r="G35" s="65"/>
      <c r="H35" s="69"/>
      <c r="I35" s="70"/>
      <c r="J35" s="70"/>
      <c r="K35" s="34" t="s">
        <v>65</v>
      </c>
      <c r="L35" s="77">
        <v>89</v>
      </c>
      <c r="M35" s="77"/>
      <c r="N35" s="72"/>
      <c r="O35" s="79" t="s">
        <v>348</v>
      </c>
      <c r="P35" s="81">
        <v>43510.63518518519</v>
      </c>
      <c r="Q35" s="79" t="s">
        <v>370</v>
      </c>
      <c r="R35" s="79"/>
      <c r="S35" s="79"/>
      <c r="T35" s="79"/>
      <c r="U35" s="79"/>
      <c r="V35" s="83" t="s">
        <v>488</v>
      </c>
      <c r="W35" s="81">
        <v>43510.63518518519</v>
      </c>
      <c r="X35" s="83" t="s">
        <v>584</v>
      </c>
      <c r="Y35" s="79"/>
      <c r="Z35" s="79"/>
      <c r="AA35" s="85" t="s">
        <v>696</v>
      </c>
      <c r="AB35" s="79"/>
      <c r="AC35" s="79" t="b">
        <v>0</v>
      </c>
      <c r="AD35" s="79">
        <v>0</v>
      </c>
      <c r="AE35" s="85" t="s">
        <v>780</v>
      </c>
      <c r="AF35" s="79" t="b">
        <v>0</v>
      </c>
      <c r="AG35" s="79" t="s">
        <v>787</v>
      </c>
      <c r="AH35" s="79"/>
      <c r="AI35" s="85" t="s">
        <v>780</v>
      </c>
      <c r="AJ35" s="79" t="b">
        <v>0</v>
      </c>
      <c r="AK35" s="79">
        <v>7</v>
      </c>
      <c r="AL35" s="85" t="s">
        <v>770</v>
      </c>
      <c r="AM35" s="79" t="s">
        <v>789</v>
      </c>
      <c r="AN35" s="79" t="b">
        <v>0</v>
      </c>
      <c r="AO35" s="85" t="s">
        <v>770</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v>0</v>
      </c>
      <c r="BE35" s="49">
        <v>0</v>
      </c>
      <c r="BF35" s="48">
        <v>1</v>
      </c>
      <c r="BG35" s="49">
        <v>4</v>
      </c>
      <c r="BH35" s="48">
        <v>0</v>
      </c>
      <c r="BI35" s="49">
        <v>0</v>
      </c>
      <c r="BJ35" s="48">
        <v>24</v>
      </c>
      <c r="BK35" s="49">
        <v>96</v>
      </c>
      <c r="BL35" s="48">
        <v>25</v>
      </c>
    </row>
    <row r="36" spans="1:64" ht="15">
      <c r="A36" s="64" t="s">
        <v>240</v>
      </c>
      <c r="B36" s="64" t="s">
        <v>252</v>
      </c>
      <c r="C36" s="65"/>
      <c r="D36" s="66"/>
      <c r="E36" s="67"/>
      <c r="F36" s="68"/>
      <c r="G36" s="65"/>
      <c r="H36" s="69"/>
      <c r="I36" s="70"/>
      <c r="J36" s="70"/>
      <c r="K36" s="34" t="s">
        <v>65</v>
      </c>
      <c r="L36" s="77">
        <v>90</v>
      </c>
      <c r="M36" s="77"/>
      <c r="N36" s="72"/>
      <c r="O36" s="79" t="s">
        <v>348</v>
      </c>
      <c r="P36" s="81">
        <v>43510.636770833335</v>
      </c>
      <c r="Q36" s="79" t="s">
        <v>370</v>
      </c>
      <c r="R36" s="79"/>
      <c r="S36" s="79"/>
      <c r="T36" s="79"/>
      <c r="U36" s="79"/>
      <c r="V36" s="83" t="s">
        <v>489</v>
      </c>
      <c r="W36" s="81">
        <v>43510.636770833335</v>
      </c>
      <c r="X36" s="83" t="s">
        <v>585</v>
      </c>
      <c r="Y36" s="79"/>
      <c r="Z36" s="79"/>
      <c r="AA36" s="85" t="s">
        <v>697</v>
      </c>
      <c r="AB36" s="79"/>
      <c r="AC36" s="79" t="b">
        <v>0</v>
      </c>
      <c r="AD36" s="79">
        <v>0</v>
      </c>
      <c r="AE36" s="85" t="s">
        <v>780</v>
      </c>
      <c r="AF36" s="79" t="b">
        <v>0</v>
      </c>
      <c r="AG36" s="79" t="s">
        <v>787</v>
      </c>
      <c r="AH36" s="79"/>
      <c r="AI36" s="85" t="s">
        <v>780</v>
      </c>
      <c r="AJ36" s="79" t="b">
        <v>0</v>
      </c>
      <c r="AK36" s="79">
        <v>7</v>
      </c>
      <c r="AL36" s="85" t="s">
        <v>770</v>
      </c>
      <c r="AM36" s="79" t="s">
        <v>789</v>
      </c>
      <c r="AN36" s="79" t="b">
        <v>0</v>
      </c>
      <c r="AO36" s="85" t="s">
        <v>770</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v>0</v>
      </c>
      <c r="BE36" s="49">
        <v>0</v>
      </c>
      <c r="BF36" s="48">
        <v>1</v>
      </c>
      <c r="BG36" s="49">
        <v>4</v>
      </c>
      <c r="BH36" s="48">
        <v>0</v>
      </c>
      <c r="BI36" s="49">
        <v>0</v>
      </c>
      <c r="BJ36" s="48">
        <v>24</v>
      </c>
      <c r="BK36" s="49">
        <v>96</v>
      </c>
      <c r="BL36" s="48">
        <v>25</v>
      </c>
    </row>
    <row r="37" spans="1:64" ht="15">
      <c r="A37" s="64" t="s">
        <v>241</v>
      </c>
      <c r="B37" s="64" t="s">
        <v>222</v>
      </c>
      <c r="C37" s="65"/>
      <c r="D37" s="66"/>
      <c r="E37" s="67"/>
      <c r="F37" s="68"/>
      <c r="G37" s="65"/>
      <c r="H37" s="69"/>
      <c r="I37" s="70"/>
      <c r="J37" s="70"/>
      <c r="K37" s="34" t="s">
        <v>65</v>
      </c>
      <c r="L37" s="77">
        <v>91</v>
      </c>
      <c r="M37" s="77"/>
      <c r="N37" s="72"/>
      <c r="O37" s="79" t="s">
        <v>348</v>
      </c>
      <c r="P37" s="81">
        <v>43510.623090277775</v>
      </c>
      <c r="Q37" s="79" t="s">
        <v>369</v>
      </c>
      <c r="R37" s="79"/>
      <c r="S37" s="79"/>
      <c r="T37" s="79"/>
      <c r="U37" s="79"/>
      <c r="V37" s="83" t="s">
        <v>490</v>
      </c>
      <c r="W37" s="81">
        <v>43510.623090277775</v>
      </c>
      <c r="X37" s="83" t="s">
        <v>586</v>
      </c>
      <c r="Y37" s="79"/>
      <c r="Z37" s="79"/>
      <c r="AA37" s="85" t="s">
        <v>698</v>
      </c>
      <c r="AB37" s="79"/>
      <c r="AC37" s="79" t="b">
        <v>0</v>
      </c>
      <c r="AD37" s="79">
        <v>0</v>
      </c>
      <c r="AE37" s="85" t="s">
        <v>780</v>
      </c>
      <c r="AF37" s="79" t="b">
        <v>0</v>
      </c>
      <c r="AG37" s="79" t="s">
        <v>787</v>
      </c>
      <c r="AH37" s="79"/>
      <c r="AI37" s="85" t="s">
        <v>780</v>
      </c>
      <c r="AJ37" s="79" t="b">
        <v>0</v>
      </c>
      <c r="AK37" s="79">
        <v>17</v>
      </c>
      <c r="AL37" s="85" t="s">
        <v>711</v>
      </c>
      <c r="AM37" s="79" t="s">
        <v>789</v>
      </c>
      <c r="AN37" s="79" t="b">
        <v>0</v>
      </c>
      <c r="AO37" s="85" t="s">
        <v>711</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c r="BE37" s="49"/>
      <c r="BF37" s="48"/>
      <c r="BG37" s="49"/>
      <c r="BH37" s="48"/>
      <c r="BI37" s="49"/>
      <c r="BJ37" s="48"/>
      <c r="BK37" s="49"/>
      <c r="BL37" s="48"/>
    </row>
    <row r="38" spans="1:64" ht="15">
      <c r="A38" s="64" t="s">
        <v>241</v>
      </c>
      <c r="B38" s="64" t="s">
        <v>252</v>
      </c>
      <c r="C38" s="65"/>
      <c r="D38" s="66"/>
      <c r="E38" s="67"/>
      <c r="F38" s="68"/>
      <c r="G38" s="65"/>
      <c r="H38" s="69"/>
      <c r="I38" s="70"/>
      <c r="J38" s="70"/>
      <c r="K38" s="34" t="s">
        <v>65</v>
      </c>
      <c r="L38" s="77">
        <v>93</v>
      </c>
      <c r="M38" s="77"/>
      <c r="N38" s="72"/>
      <c r="O38" s="79" t="s">
        <v>348</v>
      </c>
      <c r="P38" s="81">
        <v>43510.63806712963</v>
      </c>
      <c r="Q38" s="79" t="s">
        <v>370</v>
      </c>
      <c r="R38" s="79"/>
      <c r="S38" s="79"/>
      <c r="T38" s="79"/>
      <c r="U38" s="79"/>
      <c r="V38" s="83" t="s">
        <v>490</v>
      </c>
      <c r="W38" s="81">
        <v>43510.63806712963</v>
      </c>
      <c r="X38" s="83" t="s">
        <v>587</v>
      </c>
      <c r="Y38" s="79"/>
      <c r="Z38" s="79"/>
      <c r="AA38" s="85" t="s">
        <v>699</v>
      </c>
      <c r="AB38" s="79"/>
      <c r="AC38" s="79" t="b">
        <v>0</v>
      </c>
      <c r="AD38" s="79">
        <v>0</v>
      </c>
      <c r="AE38" s="85" t="s">
        <v>780</v>
      </c>
      <c r="AF38" s="79" t="b">
        <v>0</v>
      </c>
      <c r="AG38" s="79" t="s">
        <v>787</v>
      </c>
      <c r="AH38" s="79"/>
      <c r="AI38" s="85" t="s">
        <v>780</v>
      </c>
      <c r="AJ38" s="79" t="b">
        <v>0</v>
      </c>
      <c r="AK38" s="79">
        <v>7</v>
      </c>
      <c r="AL38" s="85" t="s">
        <v>770</v>
      </c>
      <c r="AM38" s="79" t="s">
        <v>789</v>
      </c>
      <c r="AN38" s="79" t="b">
        <v>0</v>
      </c>
      <c r="AO38" s="85" t="s">
        <v>770</v>
      </c>
      <c r="AP38" s="79" t="s">
        <v>176</v>
      </c>
      <c r="AQ38" s="79">
        <v>0</v>
      </c>
      <c r="AR38" s="79">
        <v>0</v>
      </c>
      <c r="AS38" s="79"/>
      <c r="AT38" s="79"/>
      <c r="AU38" s="79"/>
      <c r="AV38" s="79"/>
      <c r="AW38" s="79"/>
      <c r="AX38" s="79"/>
      <c r="AY38" s="79"/>
      <c r="AZ38" s="79"/>
      <c r="BA38">
        <v>2</v>
      </c>
      <c r="BB38" s="78" t="str">
        <f>REPLACE(INDEX(GroupVertices[Group],MATCH(Edges24[[#This Row],[Vertex 1]],GroupVertices[Vertex],0)),1,1,"")</f>
        <v>1</v>
      </c>
      <c r="BC38" s="78" t="str">
        <f>REPLACE(INDEX(GroupVertices[Group],MATCH(Edges24[[#This Row],[Vertex 2]],GroupVertices[Vertex],0)),1,1,"")</f>
        <v>1</v>
      </c>
      <c r="BD38" s="48">
        <v>0</v>
      </c>
      <c r="BE38" s="49">
        <v>0</v>
      </c>
      <c r="BF38" s="48">
        <v>1</v>
      </c>
      <c r="BG38" s="49">
        <v>4</v>
      </c>
      <c r="BH38" s="48">
        <v>0</v>
      </c>
      <c r="BI38" s="49">
        <v>0</v>
      </c>
      <c r="BJ38" s="48">
        <v>24</v>
      </c>
      <c r="BK38" s="49">
        <v>96</v>
      </c>
      <c r="BL38" s="48">
        <v>25</v>
      </c>
    </row>
    <row r="39" spans="1:64" ht="15">
      <c r="A39" s="64" t="s">
        <v>242</v>
      </c>
      <c r="B39" s="64" t="s">
        <v>222</v>
      </c>
      <c r="C39" s="65"/>
      <c r="D39" s="66"/>
      <c r="E39" s="67"/>
      <c r="F39" s="68"/>
      <c r="G39" s="65"/>
      <c r="H39" s="69"/>
      <c r="I39" s="70"/>
      <c r="J39" s="70"/>
      <c r="K39" s="34" t="s">
        <v>65</v>
      </c>
      <c r="L39" s="77">
        <v>94</v>
      </c>
      <c r="M39" s="77"/>
      <c r="N39" s="72"/>
      <c r="O39" s="79" t="s">
        <v>348</v>
      </c>
      <c r="P39" s="81">
        <v>43510.639074074075</v>
      </c>
      <c r="Q39" s="79" t="s">
        <v>369</v>
      </c>
      <c r="R39" s="79"/>
      <c r="S39" s="79"/>
      <c r="T39" s="79"/>
      <c r="U39" s="79"/>
      <c r="V39" s="83" t="s">
        <v>491</v>
      </c>
      <c r="W39" s="81">
        <v>43510.639074074075</v>
      </c>
      <c r="X39" s="83" t="s">
        <v>588</v>
      </c>
      <c r="Y39" s="79"/>
      <c r="Z39" s="79"/>
      <c r="AA39" s="85" t="s">
        <v>700</v>
      </c>
      <c r="AB39" s="79"/>
      <c r="AC39" s="79" t="b">
        <v>0</v>
      </c>
      <c r="AD39" s="79">
        <v>0</v>
      </c>
      <c r="AE39" s="85" t="s">
        <v>780</v>
      </c>
      <c r="AF39" s="79" t="b">
        <v>0</v>
      </c>
      <c r="AG39" s="79" t="s">
        <v>787</v>
      </c>
      <c r="AH39" s="79"/>
      <c r="AI39" s="85" t="s">
        <v>780</v>
      </c>
      <c r="AJ39" s="79" t="b">
        <v>0</v>
      </c>
      <c r="AK39" s="79">
        <v>0</v>
      </c>
      <c r="AL39" s="85" t="s">
        <v>711</v>
      </c>
      <c r="AM39" s="79" t="s">
        <v>795</v>
      </c>
      <c r="AN39" s="79" t="b">
        <v>0</v>
      </c>
      <c r="AO39" s="85" t="s">
        <v>711</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c r="BE39" s="49"/>
      <c r="BF39" s="48"/>
      <c r="BG39" s="49"/>
      <c r="BH39" s="48"/>
      <c r="BI39" s="49"/>
      <c r="BJ39" s="48"/>
      <c r="BK39" s="49"/>
      <c r="BL39" s="48"/>
    </row>
    <row r="40" spans="1:64" ht="15">
      <c r="A40" s="64" t="s">
        <v>243</v>
      </c>
      <c r="B40" s="64" t="s">
        <v>222</v>
      </c>
      <c r="C40" s="65"/>
      <c r="D40" s="66"/>
      <c r="E40" s="67"/>
      <c r="F40" s="68"/>
      <c r="G40" s="65"/>
      <c r="H40" s="69"/>
      <c r="I40" s="70"/>
      <c r="J40" s="70"/>
      <c r="K40" s="34" t="s">
        <v>65</v>
      </c>
      <c r="L40" s="77">
        <v>96</v>
      </c>
      <c r="M40" s="77"/>
      <c r="N40" s="72"/>
      <c r="O40" s="79" t="s">
        <v>348</v>
      </c>
      <c r="P40" s="81">
        <v>43510.6409375</v>
      </c>
      <c r="Q40" s="79" t="s">
        <v>371</v>
      </c>
      <c r="R40" s="79"/>
      <c r="S40" s="79"/>
      <c r="T40" s="79"/>
      <c r="U40" s="79"/>
      <c r="V40" s="83" t="s">
        <v>492</v>
      </c>
      <c r="W40" s="81">
        <v>43510.6409375</v>
      </c>
      <c r="X40" s="83" t="s">
        <v>589</v>
      </c>
      <c r="Y40" s="79"/>
      <c r="Z40" s="79"/>
      <c r="AA40" s="85" t="s">
        <v>701</v>
      </c>
      <c r="AB40" s="85" t="s">
        <v>770</v>
      </c>
      <c r="AC40" s="79" t="b">
        <v>0</v>
      </c>
      <c r="AD40" s="79">
        <v>0</v>
      </c>
      <c r="AE40" s="85" t="s">
        <v>785</v>
      </c>
      <c r="AF40" s="79" t="b">
        <v>0</v>
      </c>
      <c r="AG40" s="79" t="s">
        <v>787</v>
      </c>
      <c r="AH40" s="79"/>
      <c r="AI40" s="85" t="s">
        <v>780</v>
      </c>
      <c r="AJ40" s="79" t="b">
        <v>0</v>
      </c>
      <c r="AK40" s="79">
        <v>0</v>
      </c>
      <c r="AL40" s="85" t="s">
        <v>780</v>
      </c>
      <c r="AM40" s="79" t="s">
        <v>798</v>
      </c>
      <c r="AN40" s="79" t="b">
        <v>0</v>
      </c>
      <c r="AO40" s="85" t="s">
        <v>770</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c r="BE40" s="49"/>
      <c r="BF40" s="48"/>
      <c r="BG40" s="49"/>
      <c r="BH40" s="48"/>
      <c r="BI40" s="49"/>
      <c r="BJ40" s="48"/>
      <c r="BK40" s="49"/>
      <c r="BL40" s="48"/>
    </row>
    <row r="41" spans="1:64" ht="15">
      <c r="A41" s="64" t="s">
        <v>244</v>
      </c>
      <c r="B41" s="64" t="s">
        <v>327</v>
      </c>
      <c r="C41" s="65"/>
      <c r="D41" s="66"/>
      <c r="E41" s="67"/>
      <c r="F41" s="68"/>
      <c r="G41" s="65"/>
      <c r="H41" s="69"/>
      <c r="I41" s="70"/>
      <c r="J41" s="70"/>
      <c r="K41" s="34" t="s">
        <v>65</v>
      </c>
      <c r="L41" s="77">
        <v>98</v>
      </c>
      <c r="M41" s="77"/>
      <c r="N41" s="72"/>
      <c r="O41" s="79" t="s">
        <v>348</v>
      </c>
      <c r="P41" s="81">
        <v>43510.64760416667</v>
      </c>
      <c r="Q41" s="79" t="s">
        <v>372</v>
      </c>
      <c r="R41" s="79"/>
      <c r="S41" s="79"/>
      <c r="T41" s="79"/>
      <c r="U41" s="79"/>
      <c r="V41" s="83" t="s">
        <v>493</v>
      </c>
      <c r="W41" s="81">
        <v>43510.64760416667</v>
      </c>
      <c r="X41" s="83" t="s">
        <v>590</v>
      </c>
      <c r="Y41" s="79"/>
      <c r="Z41" s="79"/>
      <c r="AA41" s="85" t="s">
        <v>702</v>
      </c>
      <c r="AB41" s="79"/>
      <c r="AC41" s="79" t="b">
        <v>0</v>
      </c>
      <c r="AD41" s="79">
        <v>0</v>
      </c>
      <c r="AE41" s="85" t="s">
        <v>780</v>
      </c>
      <c r="AF41" s="79" t="b">
        <v>0</v>
      </c>
      <c r="AG41" s="79" t="s">
        <v>787</v>
      </c>
      <c r="AH41" s="79"/>
      <c r="AI41" s="85" t="s">
        <v>780</v>
      </c>
      <c r="AJ41" s="79" t="b">
        <v>0</v>
      </c>
      <c r="AK41" s="79">
        <v>1</v>
      </c>
      <c r="AL41" s="85" t="s">
        <v>712</v>
      </c>
      <c r="AM41" s="79" t="s">
        <v>789</v>
      </c>
      <c r="AN41" s="79" t="b">
        <v>0</v>
      </c>
      <c r="AO41" s="85" t="s">
        <v>712</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v>1</v>
      </c>
      <c r="BE41" s="49">
        <v>5</v>
      </c>
      <c r="BF41" s="48">
        <v>0</v>
      </c>
      <c r="BG41" s="49">
        <v>0</v>
      </c>
      <c r="BH41" s="48">
        <v>0</v>
      </c>
      <c r="BI41" s="49">
        <v>0</v>
      </c>
      <c r="BJ41" s="48">
        <v>19</v>
      </c>
      <c r="BK41" s="49">
        <v>95</v>
      </c>
      <c r="BL41" s="48">
        <v>20</v>
      </c>
    </row>
    <row r="42" spans="1:64" ht="15">
      <c r="A42" s="64" t="s">
        <v>244</v>
      </c>
      <c r="B42" s="64" t="s">
        <v>252</v>
      </c>
      <c r="C42" s="65"/>
      <c r="D42" s="66"/>
      <c r="E42" s="67"/>
      <c r="F42" s="68"/>
      <c r="G42" s="65"/>
      <c r="H42" s="69"/>
      <c r="I42" s="70"/>
      <c r="J42" s="70"/>
      <c r="K42" s="34" t="s">
        <v>65</v>
      </c>
      <c r="L42" s="77">
        <v>100</v>
      </c>
      <c r="M42" s="77"/>
      <c r="N42" s="72"/>
      <c r="O42" s="79" t="s">
        <v>348</v>
      </c>
      <c r="P42" s="81">
        <v>43510.64766203704</v>
      </c>
      <c r="Q42" s="79" t="s">
        <v>370</v>
      </c>
      <c r="R42" s="79"/>
      <c r="S42" s="79"/>
      <c r="T42" s="79"/>
      <c r="U42" s="79"/>
      <c r="V42" s="83" t="s">
        <v>493</v>
      </c>
      <c r="W42" s="81">
        <v>43510.64766203704</v>
      </c>
      <c r="X42" s="83" t="s">
        <v>591</v>
      </c>
      <c r="Y42" s="79"/>
      <c r="Z42" s="79"/>
      <c r="AA42" s="85" t="s">
        <v>703</v>
      </c>
      <c r="AB42" s="79"/>
      <c r="AC42" s="79" t="b">
        <v>0</v>
      </c>
      <c r="AD42" s="79">
        <v>0</v>
      </c>
      <c r="AE42" s="85" t="s">
        <v>780</v>
      </c>
      <c r="AF42" s="79" t="b">
        <v>0</v>
      </c>
      <c r="AG42" s="79" t="s">
        <v>787</v>
      </c>
      <c r="AH42" s="79"/>
      <c r="AI42" s="85" t="s">
        <v>780</v>
      </c>
      <c r="AJ42" s="79" t="b">
        <v>0</v>
      </c>
      <c r="AK42" s="79">
        <v>7</v>
      </c>
      <c r="AL42" s="85" t="s">
        <v>770</v>
      </c>
      <c r="AM42" s="79" t="s">
        <v>789</v>
      </c>
      <c r="AN42" s="79" t="b">
        <v>0</v>
      </c>
      <c r="AO42" s="85" t="s">
        <v>770</v>
      </c>
      <c r="AP42" s="79" t="s">
        <v>176</v>
      </c>
      <c r="AQ42" s="79">
        <v>0</v>
      </c>
      <c r="AR42" s="79">
        <v>0</v>
      </c>
      <c r="AS42" s="79"/>
      <c r="AT42" s="79"/>
      <c r="AU42" s="79"/>
      <c r="AV42" s="79"/>
      <c r="AW42" s="79"/>
      <c r="AX42" s="79"/>
      <c r="AY42" s="79"/>
      <c r="AZ42" s="79"/>
      <c r="BA42">
        <v>2</v>
      </c>
      <c r="BB42" s="78" t="str">
        <f>REPLACE(INDEX(GroupVertices[Group],MATCH(Edges24[[#This Row],[Vertex 1]],GroupVertices[Vertex],0)),1,1,"")</f>
        <v>1</v>
      </c>
      <c r="BC42" s="78" t="str">
        <f>REPLACE(INDEX(GroupVertices[Group],MATCH(Edges24[[#This Row],[Vertex 2]],GroupVertices[Vertex],0)),1,1,"")</f>
        <v>1</v>
      </c>
      <c r="BD42" s="48">
        <v>0</v>
      </c>
      <c r="BE42" s="49">
        <v>0</v>
      </c>
      <c r="BF42" s="48">
        <v>1</v>
      </c>
      <c r="BG42" s="49">
        <v>4</v>
      </c>
      <c r="BH42" s="48">
        <v>0</v>
      </c>
      <c r="BI42" s="49">
        <v>0</v>
      </c>
      <c r="BJ42" s="48">
        <v>24</v>
      </c>
      <c r="BK42" s="49">
        <v>96</v>
      </c>
      <c r="BL42" s="48">
        <v>25</v>
      </c>
    </row>
    <row r="43" spans="1:64" ht="15">
      <c r="A43" s="64" t="s">
        <v>245</v>
      </c>
      <c r="B43" s="64" t="s">
        <v>328</v>
      </c>
      <c r="C43" s="65"/>
      <c r="D43" s="66"/>
      <c r="E43" s="67"/>
      <c r="F43" s="68"/>
      <c r="G43" s="65"/>
      <c r="H43" s="69"/>
      <c r="I43" s="70"/>
      <c r="J43" s="70"/>
      <c r="K43" s="34" t="s">
        <v>65</v>
      </c>
      <c r="L43" s="77">
        <v>101</v>
      </c>
      <c r="M43" s="77"/>
      <c r="N43" s="72"/>
      <c r="O43" s="79" t="s">
        <v>348</v>
      </c>
      <c r="P43" s="81">
        <v>43510.651608796295</v>
      </c>
      <c r="Q43" s="79" t="s">
        <v>373</v>
      </c>
      <c r="R43" s="79"/>
      <c r="S43" s="79"/>
      <c r="T43" s="79" t="s">
        <v>447</v>
      </c>
      <c r="U43" s="83" t="s">
        <v>458</v>
      </c>
      <c r="V43" s="83" t="s">
        <v>458</v>
      </c>
      <c r="W43" s="81">
        <v>43510.651608796295</v>
      </c>
      <c r="X43" s="83" t="s">
        <v>592</v>
      </c>
      <c r="Y43" s="79"/>
      <c r="Z43" s="79"/>
      <c r="AA43" s="85" t="s">
        <v>704</v>
      </c>
      <c r="AB43" s="79"/>
      <c r="AC43" s="79" t="b">
        <v>0</v>
      </c>
      <c r="AD43" s="79">
        <v>0</v>
      </c>
      <c r="AE43" s="85" t="s">
        <v>780</v>
      </c>
      <c r="AF43" s="79" t="b">
        <v>0</v>
      </c>
      <c r="AG43" s="79" t="s">
        <v>787</v>
      </c>
      <c r="AH43" s="79"/>
      <c r="AI43" s="85" t="s">
        <v>780</v>
      </c>
      <c r="AJ43" s="79" t="b">
        <v>0</v>
      </c>
      <c r="AK43" s="79">
        <v>0</v>
      </c>
      <c r="AL43" s="85" t="s">
        <v>780</v>
      </c>
      <c r="AM43" s="79" t="s">
        <v>789</v>
      </c>
      <c r="AN43" s="79" t="b">
        <v>0</v>
      </c>
      <c r="AO43" s="85" t="s">
        <v>704</v>
      </c>
      <c r="AP43" s="79" t="s">
        <v>176</v>
      </c>
      <c r="AQ43" s="79">
        <v>0</v>
      </c>
      <c r="AR43" s="79">
        <v>0</v>
      </c>
      <c r="AS43" s="79"/>
      <c r="AT43" s="79"/>
      <c r="AU43" s="79"/>
      <c r="AV43" s="79"/>
      <c r="AW43" s="79"/>
      <c r="AX43" s="79"/>
      <c r="AY43" s="79"/>
      <c r="AZ43" s="79"/>
      <c r="BA43">
        <v>1</v>
      </c>
      <c r="BB43" s="78" t="str">
        <f>REPLACE(INDEX(GroupVertices[Group],MATCH(Edges24[[#This Row],[Vertex 1]],GroupVertices[Vertex],0)),1,1,"")</f>
        <v>11</v>
      </c>
      <c r="BC43" s="78" t="str">
        <f>REPLACE(INDEX(GroupVertices[Group],MATCH(Edges24[[#This Row],[Vertex 2]],GroupVertices[Vertex],0)),1,1,"")</f>
        <v>11</v>
      </c>
      <c r="BD43" s="48">
        <v>0</v>
      </c>
      <c r="BE43" s="49">
        <v>0</v>
      </c>
      <c r="BF43" s="48">
        <v>0</v>
      </c>
      <c r="BG43" s="49">
        <v>0</v>
      </c>
      <c r="BH43" s="48">
        <v>0</v>
      </c>
      <c r="BI43" s="49">
        <v>0</v>
      </c>
      <c r="BJ43" s="48">
        <v>18</v>
      </c>
      <c r="BK43" s="49">
        <v>100</v>
      </c>
      <c r="BL43" s="48">
        <v>18</v>
      </c>
    </row>
    <row r="44" spans="1:64" ht="15">
      <c r="A44" s="64" t="s">
        <v>246</v>
      </c>
      <c r="B44" s="64" t="s">
        <v>329</v>
      </c>
      <c r="C44" s="65"/>
      <c r="D44" s="66"/>
      <c r="E44" s="67"/>
      <c r="F44" s="68"/>
      <c r="G44" s="65"/>
      <c r="H44" s="69"/>
      <c r="I44" s="70"/>
      <c r="J44" s="70"/>
      <c r="K44" s="34" t="s">
        <v>65</v>
      </c>
      <c r="L44" s="77">
        <v>103</v>
      </c>
      <c r="M44" s="77"/>
      <c r="N44" s="72"/>
      <c r="O44" s="79" t="s">
        <v>348</v>
      </c>
      <c r="P44" s="81">
        <v>43510.65173611111</v>
      </c>
      <c r="Q44" s="79" t="s">
        <v>374</v>
      </c>
      <c r="R44" s="79"/>
      <c r="S44" s="79"/>
      <c r="T44" s="79" t="s">
        <v>448</v>
      </c>
      <c r="U44" s="79"/>
      <c r="V44" s="83" t="s">
        <v>494</v>
      </c>
      <c r="W44" s="81">
        <v>43510.65173611111</v>
      </c>
      <c r="X44" s="83" t="s">
        <v>593</v>
      </c>
      <c r="Y44" s="79"/>
      <c r="Z44" s="79"/>
      <c r="AA44" s="85" t="s">
        <v>705</v>
      </c>
      <c r="AB44" s="79"/>
      <c r="AC44" s="79" t="b">
        <v>0</v>
      </c>
      <c r="AD44" s="79">
        <v>0</v>
      </c>
      <c r="AE44" s="85" t="s">
        <v>780</v>
      </c>
      <c r="AF44" s="79" t="b">
        <v>0</v>
      </c>
      <c r="AG44" s="79" t="s">
        <v>787</v>
      </c>
      <c r="AH44" s="79"/>
      <c r="AI44" s="85" t="s">
        <v>780</v>
      </c>
      <c r="AJ44" s="79" t="b">
        <v>0</v>
      </c>
      <c r="AK44" s="79">
        <v>1</v>
      </c>
      <c r="AL44" s="85" t="s">
        <v>731</v>
      </c>
      <c r="AM44" s="79" t="s">
        <v>795</v>
      </c>
      <c r="AN44" s="79" t="b">
        <v>0</v>
      </c>
      <c r="AO44" s="85" t="s">
        <v>731</v>
      </c>
      <c r="AP44" s="79" t="s">
        <v>176</v>
      </c>
      <c r="AQ44" s="79">
        <v>0</v>
      </c>
      <c r="AR44" s="79">
        <v>0</v>
      </c>
      <c r="AS44" s="79"/>
      <c r="AT44" s="79"/>
      <c r="AU44" s="79"/>
      <c r="AV44" s="79"/>
      <c r="AW44" s="79"/>
      <c r="AX44" s="79"/>
      <c r="AY44" s="79"/>
      <c r="AZ44" s="79"/>
      <c r="BA44">
        <v>1</v>
      </c>
      <c r="BB44" s="78" t="str">
        <f>REPLACE(INDEX(GroupVertices[Group],MATCH(Edges24[[#This Row],[Vertex 1]],GroupVertices[Vertex],0)),1,1,"")</f>
        <v>3</v>
      </c>
      <c r="BC44" s="78" t="str">
        <f>REPLACE(INDEX(GroupVertices[Group],MATCH(Edges24[[#This Row],[Vertex 2]],GroupVertices[Vertex],0)),1,1,"")</f>
        <v>3</v>
      </c>
      <c r="BD44" s="48"/>
      <c r="BE44" s="49"/>
      <c r="BF44" s="48"/>
      <c r="BG44" s="49"/>
      <c r="BH44" s="48"/>
      <c r="BI44" s="49"/>
      <c r="BJ44" s="48"/>
      <c r="BK44" s="49"/>
      <c r="BL44" s="48"/>
    </row>
    <row r="45" spans="1:64" ht="15">
      <c r="A45" s="64" t="s">
        <v>247</v>
      </c>
      <c r="B45" s="64" t="s">
        <v>222</v>
      </c>
      <c r="C45" s="65"/>
      <c r="D45" s="66"/>
      <c r="E45" s="67"/>
      <c r="F45" s="68"/>
      <c r="G45" s="65"/>
      <c r="H45" s="69"/>
      <c r="I45" s="70"/>
      <c r="J45" s="70"/>
      <c r="K45" s="34" t="s">
        <v>65</v>
      </c>
      <c r="L45" s="77">
        <v>110</v>
      </c>
      <c r="M45" s="77"/>
      <c r="N45" s="72"/>
      <c r="O45" s="79" t="s">
        <v>348</v>
      </c>
      <c r="P45" s="81">
        <v>43510.65393518518</v>
      </c>
      <c r="Q45" s="79" t="s">
        <v>369</v>
      </c>
      <c r="R45" s="79"/>
      <c r="S45" s="79"/>
      <c r="T45" s="79"/>
      <c r="U45" s="79"/>
      <c r="V45" s="83" t="s">
        <v>495</v>
      </c>
      <c r="W45" s="81">
        <v>43510.65393518518</v>
      </c>
      <c r="X45" s="83" t="s">
        <v>594</v>
      </c>
      <c r="Y45" s="79"/>
      <c r="Z45" s="79"/>
      <c r="AA45" s="85" t="s">
        <v>706</v>
      </c>
      <c r="AB45" s="79"/>
      <c r="AC45" s="79" t="b">
        <v>0</v>
      </c>
      <c r="AD45" s="79">
        <v>0</v>
      </c>
      <c r="AE45" s="85" t="s">
        <v>780</v>
      </c>
      <c r="AF45" s="79" t="b">
        <v>0</v>
      </c>
      <c r="AG45" s="79" t="s">
        <v>787</v>
      </c>
      <c r="AH45" s="79"/>
      <c r="AI45" s="85" t="s">
        <v>780</v>
      </c>
      <c r="AJ45" s="79" t="b">
        <v>0</v>
      </c>
      <c r="AK45" s="79">
        <v>17</v>
      </c>
      <c r="AL45" s="85" t="s">
        <v>711</v>
      </c>
      <c r="AM45" s="79" t="s">
        <v>790</v>
      </c>
      <c r="AN45" s="79" t="b">
        <v>0</v>
      </c>
      <c r="AO45" s="85" t="s">
        <v>711</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c r="BE45" s="49"/>
      <c r="BF45" s="48"/>
      <c r="BG45" s="49"/>
      <c r="BH45" s="48"/>
      <c r="BI45" s="49"/>
      <c r="BJ45" s="48"/>
      <c r="BK45" s="49"/>
      <c r="BL45" s="48"/>
    </row>
    <row r="46" spans="1:64" ht="15">
      <c r="A46" s="64" t="s">
        <v>248</v>
      </c>
      <c r="B46" s="64" t="s">
        <v>222</v>
      </c>
      <c r="C46" s="65"/>
      <c r="D46" s="66"/>
      <c r="E46" s="67"/>
      <c r="F46" s="68"/>
      <c r="G46" s="65"/>
      <c r="H46" s="69"/>
      <c r="I46" s="70"/>
      <c r="J46" s="70"/>
      <c r="K46" s="34" t="s">
        <v>65</v>
      </c>
      <c r="L46" s="77">
        <v>112</v>
      </c>
      <c r="M46" s="77"/>
      <c r="N46" s="72"/>
      <c r="O46" s="79" t="s">
        <v>348</v>
      </c>
      <c r="P46" s="81">
        <v>43510.65672453704</v>
      </c>
      <c r="Q46" s="79" t="s">
        <v>368</v>
      </c>
      <c r="R46" s="79"/>
      <c r="S46" s="79"/>
      <c r="T46" s="79" t="s">
        <v>446</v>
      </c>
      <c r="U46" s="79"/>
      <c r="V46" s="83" t="s">
        <v>496</v>
      </c>
      <c r="W46" s="81">
        <v>43510.65672453704</v>
      </c>
      <c r="X46" s="83" t="s">
        <v>595</v>
      </c>
      <c r="Y46" s="79"/>
      <c r="Z46" s="79"/>
      <c r="AA46" s="85" t="s">
        <v>707</v>
      </c>
      <c r="AB46" s="79"/>
      <c r="AC46" s="79" t="b">
        <v>0</v>
      </c>
      <c r="AD46" s="79">
        <v>0</v>
      </c>
      <c r="AE46" s="85" t="s">
        <v>780</v>
      </c>
      <c r="AF46" s="79" t="b">
        <v>0</v>
      </c>
      <c r="AG46" s="79" t="s">
        <v>787</v>
      </c>
      <c r="AH46" s="79"/>
      <c r="AI46" s="85" t="s">
        <v>780</v>
      </c>
      <c r="AJ46" s="79" t="b">
        <v>0</v>
      </c>
      <c r="AK46" s="79">
        <v>0</v>
      </c>
      <c r="AL46" s="85" t="s">
        <v>739</v>
      </c>
      <c r="AM46" s="79" t="s">
        <v>789</v>
      </c>
      <c r="AN46" s="79" t="b">
        <v>0</v>
      </c>
      <c r="AO46" s="85" t="s">
        <v>739</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c r="BE46" s="49"/>
      <c r="BF46" s="48"/>
      <c r="BG46" s="49"/>
      <c r="BH46" s="48"/>
      <c r="BI46" s="49"/>
      <c r="BJ46" s="48"/>
      <c r="BK46" s="49"/>
      <c r="BL46" s="48"/>
    </row>
    <row r="47" spans="1:64" ht="15">
      <c r="A47" s="64" t="s">
        <v>249</v>
      </c>
      <c r="B47" s="64" t="s">
        <v>222</v>
      </c>
      <c r="C47" s="65"/>
      <c r="D47" s="66"/>
      <c r="E47" s="67"/>
      <c r="F47" s="68"/>
      <c r="G47" s="65"/>
      <c r="H47" s="69"/>
      <c r="I47" s="70"/>
      <c r="J47" s="70"/>
      <c r="K47" s="34" t="s">
        <v>65</v>
      </c>
      <c r="L47" s="77">
        <v>114</v>
      </c>
      <c r="M47" s="77"/>
      <c r="N47" s="72"/>
      <c r="O47" s="79" t="s">
        <v>348</v>
      </c>
      <c r="P47" s="81">
        <v>43510.66365740741</v>
      </c>
      <c r="Q47" s="79" t="s">
        <v>369</v>
      </c>
      <c r="R47" s="79"/>
      <c r="S47" s="79"/>
      <c r="T47" s="79"/>
      <c r="U47" s="79"/>
      <c r="V47" s="83" t="s">
        <v>497</v>
      </c>
      <c r="W47" s="81">
        <v>43510.66365740741</v>
      </c>
      <c r="X47" s="83" t="s">
        <v>596</v>
      </c>
      <c r="Y47" s="79"/>
      <c r="Z47" s="79"/>
      <c r="AA47" s="85" t="s">
        <v>708</v>
      </c>
      <c r="AB47" s="79"/>
      <c r="AC47" s="79" t="b">
        <v>0</v>
      </c>
      <c r="AD47" s="79">
        <v>0</v>
      </c>
      <c r="AE47" s="85" t="s">
        <v>780</v>
      </c>
      <c r="AF47" s="79" t="b">
        <v>0</v>
      </c>
      <c r="AG47" s="79" t="s">
        <v>787</v>
      </c>
      <c r="AH47" s="79"/>
      <c r="AI47" s="85" t="s">
        <v>780</v>
      </c>
      <c r="AJ47" s="79" t="b">
        <v>0</v>
      </c>
      <c r="AK47" s="79">
        <v>17</v>
      </c>
      <c r="AL47" s="85" t="s">
        <v>711</v>
      </c>
      <c r="AM47" s="79" t="s">
        <v>789</v>
      </c>
      <c r="AN47" s="79" t="b">
        <v>0</v>
      </c>
      <c r="AO47" s="85" t="s">
        <v>711</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c r="BE47" s="49"/>
      <c r="BF47" s="48"/>
      <c r="BG47" s="49"/>
      <c r="BH47" s="48"/>
      <c r="BI47" s="49"/>
      <c r="BJ47" s="48"/>
      <c r="BK47" s="49"/>
      <c r="BL47" s="48"/>
    </row>
    <row r="48" spans="1:64" ht="15">
      <c r="A48" s="64" t="s">
        <v>250</v>
      </c>
      <c r="B48" s="64" t="s">
        <v>222</v>
      </c>
      <c r="C48" s="65"/>
      <c r="D48" s="66"/>
      <c r="E48" s="67"/>
      <c r="F48" s="68"/>
      <c r="G48" s="65"/>
      <c r="H48" s="69"/>
      <c r="I48" s="70"/>
      <c r="J48" s="70"/>
      <c r="K48" s="34" t="s">
        <v>65</v>
      </c>
      <c r="L48" s="77">
        <v>116</v>
      </c>
      <c r="M48" s="77"/>
      <c r="N48" s="72"/>
      <c r="O48" s="79" t="s">
        <v>348</v>
      </c>
      <c r="P48" s="81">
        <v>43510.66490740741</v>
      </c>
      <c r="Q48" s="79" t="s">
        <v>369</v>
      </c>
      <c r="R48" s="79"/>
      <c r="S48" s="79"/>
      <c r="T48" s="79"/>
      <c r="U48" s="79"/>
      <c r="V48" s="83" t="s">
        <v>498</v>
      </c>
      <c r="W48" s="81">
        <v>43510.66490740741</v>
      </c>
      <c r="X48" s="83" t="s">
        <v>597</v>
      </c>
      <c r="Y48" s="79"/>
      <c r="Z48" s="79"/>
      <c r="AA48" s="85" t="s">
        <v>709</v>
      </c>
      <c r="AB48" s="79"/>
      <c r="AC48" s="79" t="b">
        <v>0</v>
      </c>
      <c r="AD48" s="79">
        <v>0</v>
      </c>
      <c r="AE48" s="85" t="s">
        <v>780</v>
      </c>
      <c r="AF48" s="79" t="b">
        <v>0</v>
      </c>
      <c r="AG48" s="79" t="s">
        <v>787</v>
      </c>
      <c r="AH48" s="79"/>
      <c r="AI48" s="85" t="s">
        <v>780</v>
      </c>
      <c r="AJ48" s="79" t="b">
        <v>0</v>
      </c>
      <c r="AK48" s="79">
        <v>17</v>
      </c>
      <c r="AL48" s="85" t="s">
        <v>711</v>
      </c>
      <c r="AM48" s="79" t="s">
        <v>789</v>
      </c>
      <c r="AN48" s="79" t="b">
        <v>0</v>
      </c>
      <c r="AO48" s="85" t="s">
        <v>711</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c r="BE48" s="49"/>
      <c r="BF48" s="48"/>
      <c r="BG48" s="49"/>
      <c r="BH48" s="48"/>
      <c r="BI48" s="49"/>
      <c r="BJ48" s="48"/>
      <c r="BK48" s="49"/>
      <c r="BL48" s="48"/>
    </row>
    <row r="49" spans="1:64" ht="15">
      <c r="A49" s="64" t="s">
        <v>251</v>
      </c>
      <c r="B49" s="64" t="s">
        <v>252</v>
      </c>
      <c r="C49" s="65"/>
      <c r="D49" s="66"/>
      <c r="E49" s="67"/>
      <c r="F49" s="68"/>
      <c r="G49" s="65"/>
      <c r="H49" s="69"/>
      <c r="I49" s="70"/>
      <c r="J49" s="70"/>
      <c r="K49" s="34" t="s">
        <v>65</v>
      </c>
      <c r="L49" s="77">
        <v>118</v>
      </c>
      <c r="M49" s="77"/>
      <c r="N49" s="72"/>
      <c r="O49" s="79" t="s">
        <v>348</v>
      </c>
      <c r="P49" s="81">
        <v>43510.66520833333</v>
      </c>
      <c r="Q49" s="79" t="s">
        <v>370</v>
      </c>
      <c r="R49" s="79"/>
      <c r="S49" s="79"/>
      <c r="T49" s="79"/>
      <c r="U49" s="79"/>
      <c r="V49" s="83" t="s">
        <v>499</v>
      </c>
      <c r="W49" s="81">
        <v>43510.66520833333</v>
      </c>
      <c r="X49" s="83" t="s">
        <v>598</v>
      </c>
      <c r="Y49" s="79"/>
      <c r="Z49" s="79"/>
      <c r="AA49" s="85" t="s">
        <v>710</v>
      </c>
      <c r="AB49" s="79"/>
      <c r="AC49" s="79" t="b">
        <v>0</v>
      </c>
      <c r="AD49" s="79">
        <v>0</v>
      </c>
      <c r="AE49" s="85" t="s">
        <v>780</v>
      </c>
      <c r="AF49" s="79" t="b">
        <v>0</v>
      </c>
      <c r="AG49" s="79" t="s">
        <v>787</v>
      </c>
      <c r="AH49" s="79"/>
      <c r="AI49" s="85" t="s">
        <v>780</v>
      </c>
      <c r="AJ49" s="79" t="b">
        <v>0</v>
      </c>
      <c r="AK49" s="79">
        <v>7</v>
      </c>
      <c r="AL49" s="85" t="s">
        <v>770</v>
      </c>
      <c r="AM49" s="79" t="s">
        <v>789</v>
      </c>
      <c r="AN49" s="79" t="b">
        <v>0</v>
      </c>
      <c r="AO49" s="85" t="s">
        <v>770</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v>0</v>
      </c>
      <c r="BE49" s="49">
        <v>0</v>
      </c>
      <c r="BF49" s="48">
        <v>1</v>
      </c>
      <c r="BG49" s="49">
        <v>4</v>
      </c>
      <c r="BH49" s="48">
        <v>0</v>
      </c>
      <c r="BI49" s="49">
        <v>0</v>
      </c>
      <c r="BJ49" s="48">
        <v>24</v>
      </c>
      <c r="BK49" s="49">
        <v>96</v>
      </c>
      <c r="BL49" s="48">
        <v>25</v>
      </c>
    </row>
    <row r="50" spans="1:64" ht="15">
      <c r="A50" s="64" t="s">
        <v>252</v>
      </c>
      <c r="B50" s="64" t="s">
        <v>327</v>
      </c>
      <c r="C50" s="65"/>
      <c r="D50" s="66"/>
      <c r="E50" s="67"/>
      <c r="F50" s="68"/>
      <c r="G50" s="65"/>
      <c r="H50" s="69"/>
      <c r="I50" s="70"/>
      <c r="J50" s="70"/>
      <c r="K50" s="34" t="s">
        <v>65</v>
      </c>
      <c r="L50" s="77">
        <v>119</v>
      </c>
      <c r="M50" s="77"/>
      <c r="N50" s="72"/>
      <c r="O50" s="79" t="s">
        <v>348</v>
      </c>
      <c r="P50" s="81">
        <v>43510.62159722222</v>
      </c>
      <c r="Q50" s="79" t="s">
        <v>375</v>
      </c>
      <c r="R50" s="83" t="s">
        <v>414</v>
      </c>
      <c r="S50" s="79" t="s">
        <v>437</v>
      </c>
      <c r="T50" s="79"/>
      <c r="U50" s="83" t="s">
        <v>459</v>
      </c>
      <c r="V50" s="83" t="s">
        <v>459</v>
      </c>
      <c r="W50" s="81">
        <v>43510.62159722222</v>
      </c>
      <c r="X50" s="83" t="s">
        <v>599</v>
      </c>
      <c r="Y50" s="79"/>
      <c r="Z50" s="79"/>
      <c r="AA50" s="85" t="s">
        <v>711</v>
      </c>
      <c r="AB50" s="85" t="s">
        <v>778</v>
      </c>
      <c r="AC50" s="79" t="b">
        <v>0</v>
      </c>
      <c r="AD50" s="79">
        <v>25</v>
      </c>
      <c r="AE50" s="85" t="s">
        <v>785</v>
      </c>
      <c r="AF50" s="79" t="b">
        <v>0</v>
      </c>
      <c r="AG50" s="79" t="s">
        <v>787</v>
      </c>
      <c r="AH50" s="79"/>
      <c r="AI50" s="85" t="s">
        <v>780</v>
      </c>
      <c r="AJ50" s="79" t="b">
        <v>0</v>
      </c>
      <c r="AK50" s="79">
        <v>17</v>
      </c>
      <c r="AL50" s="85" t="s">
        <v>780</v>
      </c>
      <c r="AM50" s="79" t="s">
        <v>790</v>
      </c>
      <c r="AN50" s="79" t="b">
        <v>0</v>
      </c>
      <c r="AO50" s="85" t="s">
        <v>778</v>
      </c>
      <c r="AP50" s="79" t="s">
        <v>176</v>
      </c>
      <c r="AQ50" s="79">
        <v>0</v>
      </c>
      <c r="AR50" s="79">
        <v>0</v>
      </c>
      <c r="AS50" s="79"/>
      <c r="AT50" s="79"/>
      <c r="AU50" s="79"/>
      <c r="AV50" s="79"/>
      <c r="AW50" s="79"/>
      <c r="AX50" s="79"/>
      <c r="AY50" s="79"/>
      <c r="AZ50" s="79"/>
      <c r="BA50">
        <v>2</v>
      </c>
      <c r="BB50" s="78" t="str">
        <f>REPLACE(INDEX(GroupVertices[Group],MATCH(Edges24[[#This Row],[Vertex 1]],GroupVertices[Vertex],0)),1,1,"")</f>
        <v>1</v>
      </c>
      <c r="BC50" s="78" t="str">
        <f>REPLACE(INDEX(GroupVertices[Group],MATCH(Edges24[[#This Row],[Vertex 2]],GroupVertices[Vertex],0)),1,1,"")</f>
        <v>1</v>
      </c>
      <c r="BD50" s="48">
        <v>2</v>
      </c>
      <c r="BE50" s="49">
        <v>8.333333333333334</v>
      </c>
      <c r="BF50" s="48">
        <v>0</v>
      </c>
      <c r="BG50" s="49">
        <v>0</v>
      </c>
      <c r="BH50" s="48">
        <v>0</v>
      </c>
      <c r="BI50" s="49">
        <v>0</v>
      </c>
      <c r="BJ50" s="48">
        <v>22</v>
      </c>
      <c r="BK50" s="49">
        <v>91.66666666666667</v>
      </c>
      <c r="BL50" s="48">
        <v>24</v>
      </c>
    </row>
    <row r="51" spans="1:64" ht="15">
      <c r="A51" s="64" t="s">
        <v>252</v>
      </c>
      <c r="B51" s="64" t="s">
        <v>327</v>
      </c>
      <c r="C51" s="65"/>
      <c r="D51" s="66"/>
      <c r="E51" s="67"/>
      <c r="F51" s="68"/>
      <c r="G51" s="65"/>
      <c r="H51" s="69"/>
      <c r="I51" s="70"/>
      <c r="J51" s="70"/>
      <c r="K51" s="34" t="s">
        <v>65</v>
      </c>
      <c r="L51" s="77">
        <v>120</v>
      </c>
      <c r="M51" s="77"/>
      <c r="N51" s="72"/>
      <c r="O51" s="79" t="s">
        <v>348</v>
      </c>
      <c r="P51" s="81">
        <v>43510.632569444446</v>
      </c>
      <c r="Q51" s="79" t="s">
        <v>376</v>
      </c>
      <c r="R51" s="83" t="s">
        <v>415</v>
      </c>
      <c r="S51" s="79" t="s">
        <v>435</v>
      </c>
      <c r="T51" s="79"/>
      <c r="U51" s="79"/>
      <c r="V51" s="83" t="s">
        <v>500</v>
      </c>
      <c r="W51" s="81">
        <v>43510.632569444446</v>
      </c>
      <c r="X51" s="83" t="s">
        <v>600</v>
      </c>
      <c r="Y51" s="79"/>
      <c r="Z51" s="79"/>
      <c r="AA51" s="85" t="s">
        <v>712</v>
      </c>
      <c r="AB51" s="85" t="s">
        <v>770</v>
      </c>
      <c r="AC51" s="79" t="b">
        <v>0</v>
      </c>
      <c r="AD51" s="79">
        <v>0</v>
      </c>
      <c r="AE51" s="85" t="s">
        <v>785</v>
      </c>
      <c r="AF51" s="79" t="b">
        <v>0</v>
      </c>
      <c r="AG51" s="79" t="s">
        <v>787</v>
      </c>
      <c r="AH51" s="79"/>
      <c r="AI51" s="85" t="s">
        <v>780</v>
      </c>
      <c r="AJ51" s="79" t="b">
        <v>0</v>
      </c>
      <c r="AK51" s="79">
        <v>0</v>
      </c>
      <c r="AL51" s="85" t="s">
        <v>780</v>
      </c>
      <c r="AM51" s="79" t="s">
        <v>790</v>
      </c>
      <c r="AN51" s="79" t="b">
        <v>1</v>
      </c>
      <c r="AO51" s="85" t="s">
        <v>770</v>
      </c>
      <c r="AP51" s="79" t="s">
        <v>176</v>
      </c>
      <c r="AQ51" s="79">
        <v>0</v>
      </c>
      <c r="AR51" s="79">
        <v>0</v>
      </c>
      <c r="AS51" s="79"/>
      <c r="AT51" s="79"/>
      <c r="AU51" s="79"/>
      <c r="AV51" s="79"/>
      <c r="AW51" s="79"/>
      <c r="AX51" s="79"/>
      <c r="AY51" s="79"/>
      <c r="AZ51" s="79"/>
      <c r="BA51">
        <v>2</v>
      </c>
      <c r="BB51" s="78" t="str">
        <f>REPLACE(INDEX(GroupVertices[Group],MATCH(Edges24[[#This Row],[Vertex 1]],GroupVertices[Vertex],0)),1,1,"")</f>
        <v>1</v>
      </c>
      <c r="BC51" s="78" t="str">
        <f>REPLACE(INDEX(GroupVertices[Group],MATCH(Edges24[[#This Row],[Vertex 2]],GroupVertices[Vertex],0)),1,1,"")</f>
        <v>1</v>
      </c>
      <c r="BD51" s="48">
        <v>1</v>
      </c>
      <c r="BE51" s="49">
        <v>5.882352941176471</v>
      </c>
      <c r="BF51" s="48">
        <v>0</v>
      </c>
      <c r="BG51" s="49">
        <v>0</v>
      </c>
      <c r="BH51" s="48">
        <v>0</v>
      </c>
      <c r="BI51" s="49">
        <v>0</v>
      </c>
      <c r="BJ51" s="48">
        <v>16</v>
      </c>
      <c r="BK51" s="49">
        <v>94.11764705882354</v>
      </c>
      <c r="BL51" s="48">
        <v>17</v>
      </c>
    </row>
    <row r="52" spans="1:64" ht="15">
      <c r="A52" s="64" t="s">
        <v>253</v>
      </c>
      <c r="B52" s="64" t="s">
        <v>222</v>
      </c>
      <c r="C52" s="65"/>
      <c r="D52" s="66"/>
      <c r="E52" s="67"/>
      <c r="F52" s="68"/>
      <c r="G52" s="65"/>
      <c r="H52" s="69"/>
      <c r="I52" s="70"/>
      <c r="J52" s="70"/>
      <c r="K52" s="34" t="s">
        <v>65</v>
      </c>
      <c r="L52" s="77">
        <v>121</v>
      </c>
      <c r="M52" s="77"/>
      <c r="N52" s="72"/>
      <c r="O52" s="79" t="s">
        <v>348</v>
      </c>
      <c r="P52" s="81">
        <v>43510.667604166665</v>
      </c>
      <c r="Q52" s="79" t="s">
        <v>369</v>
      </c>
      <c r="R52" s="79"/>
      <c r="S52" s="79"/>
      <c r="T52" s="79"/>
      <c r="U52" s="79"/>
      <c r="V52" s="83" t="s">
        <v>501</v>
      </c>
      <c r="W52" s="81">
        <v>43510.667604166665</v>
      </c>
      <c r="X52" s="83" t="s">
        <v>601</v>
      </c>
      <c r="Y52" s="79"/>
      <c r="Z52" s="79"/>
      <c r="AA52" s="85" t="s">
        <v>713</v>
      </c>
      <c r="AB52" s="79"/>
      <c r="AC52" s="79" t="b">
        <v>0</v>
      </c>
      <c r="AD52" s="79">
        <v>0</v>
      </c>
      <c r="AE52" s="85" t="s">
        <v>780</v>
      </c>
      <c r="AF52" s="79" t="b">
        <v>0</v>
      </c>
      <c r="AG52" s="79" t="s">
        <v>787</v>
      </c>
      <c r="AH52" s="79"/>
      <c r="AI52" s="85" t="s">
        <v>780</v>
      </c>
      <c r="AJ52" s="79" t="b">
        <v>0</v>
      </c>
      <c r="AK52" s="79">
        <v>17</v>
      </c>
      <c r="AL52" s="85" t="s">
        <v>711</v>
      </c>
      <c r="AM52" s="79" t="s">
        <v>795</v>
      </c>
      <c r="AN52" s="79" t="b">
        <v>0</v>
      </c>
      <c r="AO52" s="85" t="s">
        <v>711</v>
      </c>
      <c r="AP52" s="79" t="s">
        <v>176</v>
      </c>
      <c r="AQ52" s="79">
        <v>0</v>
      </c>
      <c r="AR52" s="79">
        <v>0</v>
      </c>
      <c r="AS52" s="79"/>
      <c r="AT52" s="79"/>
      <c r="AU52" s="79"/>
      <c r="AV52" s="79"/>
      <c r="AW52" s="79"/>
      <c r="AX52" s="79"/>
      <c r="AY52" s="79"/>
      <c r="AZ52" s="79"/>
      <c r="BA52">
        <v>1</v>
      </c>
      <c r="BB52" s="78" t="str">
        <f>REPLACE(INDEX(GroupVertices[Group],MATCH(Edges24[[#This Row],[Vertex 1]],GroupVertices[Vertex],0)),1,1,"")</f>
        <v>1</v>
      </c>
      <c r="BC52" s="78" t="str">
        <f>REPLACE(INDEX(GroupVertices[Group],MATCH(Edges24[[#This Row],[Vertex 2]],GroupVertices[Vertex],0)),1,1,"")</f>
        <v>1</v>
      </c>
      <c r="BD52" s="48"/>
      <c r="BE52" s="49"/>
      <c r="BF52" s="48"/>
      <c r="BG52" s="49"/>
      <c r="BH52" s="48"/>
      <c r="BI52" s="49"/>
      <c r="BJ52" s="48"/>
      <c r="BK52" s="49"/>
      <c r="BL52" s="48"/>
    </row>
    <row r="53" spans="1:64" ht="15">
      <c r="A53" s="64" t="s">
        <v>254</v>
      </c>
      <c r="B53" s="64" t="s">
        <v>222</v>
      </c>
      <c r="C53" s="65"/>
      <c r="D53" s="66"/>
      <c r="E53" s="67"/>
      <c r="F53" s="68"/>
      <c r="G53" s="65"/>
      <c r="H53" s="69"/>
      <c r="I53" s="70"/>
      <c r="J53" s="70"/>
      <c r="K53" s="34" t="s">
        <v>65</v>
      </c>
      <c r="L53" s="77">
        <v>123</v>
      </c>
      <c r="M53" s="77"/>
      <c r="N53" s="72"/>
      <c r="O53" s="79" t="s">
        <v>348</v>
      </c>
      <c r="P53" s="81">
        <v>43510.67501157407</v>
      </c>
      <c r="Q53" s="79" t="s">
        <v>369</v>
      </c>
      <c r="R53" s="79"/>
      <c r="S53" s="79"/>
      <c r="T53" s="79"/>
      <c r="U53" s="79"/>
      <c r="V53" s="83" t="s">
        <v>502</v>
      </c>
      <c r="W53" s="81">
        <v>43510.67501157407</v>
      </c>
      <c r="X53" s="83" t="s">
        <v>602</v>
      </c>
      <c r="Y53" s="79"/>
      <c r="Z53" s="79"/>
      <c r="AA53" s="85" t="s">
        <v>714</v>
      </c>
      <c r="AB53" s="79"/>
      <c r="AC53" s="79" t="b">
        <v>0</v>
      </c>
      <c r="AD53" s="79">
        <v>0</v>
      </c>
      <c r="AE53" s="85" t="s">
        <v>780</v>
      </c>
      <c r="AF53" s="79" t="b">
        <v>0</v>
      </c>
      <c r="AG53" s="79" t="s">
        <v>787</v>
      </c>
      <c r="AH53" s="79"/>
      <c r="AI53" s="85" t="s">
        <v>780</v>
      </c>
      <c r="AJ53" s="79" t="b">
        <v>0</v>
      </c>
      <c r="AK53" s="79">
        <v>0</v>
      </c>
      <c r="AL53" s="85" t="s">
        <v>711</v>
      </c>
      <c r="AM53" s="79" t="s">
        <v>790</v>
      </c>
      <c r="AN53" s="79" t="b">
        <v>0</v>
      </c>
      <c r="AO53" s="85" t="s">
        <v>711</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c r="BE53" s="49"/>
      <c r="BF53" s="48"/>
      <c r="BG53" s="49"/>
      <c r="BH53" s="48"/>
      <c r="BI53" s="49"/>
      <c r="BJ53" s="48"/>
      <c r="BK53" s="49"/>
      <c r="BL53" s="48"/>
    </row>
    <row r="54" spans="1:64" ht="15">
      <c r="A54" s="64" t="s">
        <v>255</v>
      </c>
      <c r="B54" s="64" t="s">
        <v>307</v>
      </c>
      <c r="C54" s="65"/>
      <c r="D54" s="66"/>
      <c r="E54" s="67"/>
      <c r="F54" s="68"/>
      <c r="G54" s="65"/>
      <c r="H54" s="69"/>
      <c r="I54" s="70"/>
      <c r="J54" s="70"/>
      <c r="K54" s="34" t="s">
        <v>65</v>
      </c>
      <c r="L54" s="77">
        <v>125</v>
      </c>
      <c r="M54" s="77"/>
      <c r="N54" s="72"/>
      <c r="O54" s="79" t="s">
        <v>348</v>
      </c>
      <c r="P54" s="81">
        <v>43510.7078587963</v>
      </c>
      <c r="Q54" s="79" t="s">
        <v>377</v>
      </c>
      <c r="R54" s="79"/>
      <c r="S54" s="79"/>
      <c r="T54" s="79"/>
      <c r="U54" s="79"/>
      <c r="V54" s="83" t="s">
        <v>503</v>
      </c>
      <c r="W54" s="81">
        <v>43510.7078587963</v>
      </c>
      <c r="X54" s="83" t="s">
        <v>603</v>
      </c>
      <c r="Y54" s="79"/>
      <c r="Z54" s="79"/>
      <c r="AA54" s="85" t="s">
        <v>715</v>
      </c>
      <c r="AB54" s="79"/>
      <c r="AC54" s="79" t="b">
        <v>0</v>
      </c>
      <c r="AD54" s="79">
        <v>0</v>
      </c>
      <c r="AE54" s="85" t="s">
        <v>780</v>
      </c>
      <c r="AF54" s="79" t="b">
        <v>0</v>
      </c>
      <c r="AG54" s="79" t="s">
        <v>787</v>
      </c>
      <c r="AH54" s="79"/>
      <c r="AI54" s="85" t="s">
        <v>780</v>
      </c>
      <c r="AJ54" s="79" t="b">
        <v>0</v>
      </c>
      <c r="AK54" s="79">
        <v>1</v>
      </c>
      <c r="AL54" s="85" t="s">
        <v>717</v>
      </c>
      <c r="AM54" s="79" t="s">
        <v>793</v>
      </c>
      <c r="AN54" s="79" t="b">
        <v>0</v>
      </c>
      <c r="AO54" s="85" t="s">
        <v>717</v>
      </c>
      <c r="AP54" s="79" t="s">
        <v>176</v>
      </c>
      <c r="AQ54" s="79">
        <v>0</v>
      </c>
      <c r="AR54" s="79">
        <v>0</v>
      </c>
      <c r="AS54" s="79"/>
      <c r="AT54" s="79"/>
      <c r="AU54" s="79"/>
      <c r="AV54" s="79"/>
      <c r="AW54" s="79"/>
      <c r="AX54" s="79"/>
      <c r="AY54" s="79"/>
      <c r="AZ54" s="79"/>
      <c r="BA54">
        <v>1</v>
      </c>
      <c r="BB54" s="78" t="str">
        <f>REPLACE(INDEX(GroupVertices[Group],MATCH(Edges24[[#This Row],[Vertex 1]],GroupVertices[Vertex],0)),1,1,"")</f>
        <v>4</v>
      </c>
      <c r="BC54" s="78" t="str">
        <f>REPLACE(INDEX(GroupVertices[Group],MATCH(Edges24[[#This Row],[Vertex 2]],GroupVertices[Vertex],0)),1,1,"")</f>
        <v>4</v>
      </c>
      <c r="BD54" s="48"/>
      <c r="BE54" s="49"/>
      <c r="BF54" s="48"/>
      <c r="BG54" s="49"/>
      <c r="BH54" s="48"/>
      <c r="BI54" s="49"/>
      <c r="BJ54" s="48"/>
      <c r="BK54" s="49"/>
      <c r="BL54" s="48"/>
    </row>
    <row r="55" spans="1:64" ht="15">
      <c r="A55" s="64" t="s">
        <v>256</v>
      </c>
      <c r="B55" s="64" t="s">
        <v>222</v>
      </c>
      <c r="C55" s="65"/>
      <c r="D55" s="66"/>
      <c r="E55" s="67"/>
      <c r="F55" s="68"/>
      <c r="G55" s="65"/>
      <c r="H55" s="69"/>
      <c r="I55" s="70"/>
      <c r="J55" s="70"/>
      <c r="K55" s="34" t="s">
        <v>65</v>
      </c>
      <c r="L55" s="77">
        <v>126</v>
      </c>
      <c r="M55" s="77"/>
      <c r="N55" s="72"/>
      <c r="O55" s="79" t="s">
        <v>348</v>
      </c>
      <c r="P55" s="81">
        <v>43502.93545138889</v>
      </c>
      <c r="Q55" s="79" t="s">
        <v>378</v>
      </c>
      <c r="R55" s="83" t="s">
        <v>416</v>
      </c>
      <c r="S55" s="79" t="s">
        <v>438</v>
      </c>
      <c r="T55" s="79"/>
      <c r="U55" s="83" t="s">
        <v>460</v>
      </c>
      <c r="V55" s="83" t="s">
        <v>460</v>
      </c>
      <c r="W55" s="81">
        <v>43502.93545138889</v>
      </c>
      <c r="X55" s="83" t="s">
        <v>604</v>
      </c>
      <c r="Y55" s="79"/>
      <c r="Z55" s="79"/>
      <c r="AA55" s="85" t="s">
        <v>716</v>
      </c>
      <c r="AB55" s="79"/>
      <c r="AC55" s="79" t="b">
        <v>0</v>
      </c>
      <c r="AD55" s="79">
        <v>2</v>
      </c>
      <c r="AE55" s="85" t="s">
        <v>780</v>
      </c>
      <c r="AF55" s="79" t="b">
        <v>0</v>
      </c>
      <c r="AG55" s="79" t="s">
        <v>787</v>
      </c>
      <c r="AH55" s="79"/>
      <c r="AI55" s="85" t="s">
        <v>780</v>
      </c>
      <c r="AJ55" s="79" t="b">
        <v>0</v>
      </c>
      <c r="AK55" s="79">
        <v>0</v>
      </c>
      <c r="AL55" s="85" t="s">
        <v>780</v>
      </c>
      <c r="AM55" s="79" t="s">
        <v>799</v>
      </c>
      <c r="AN55" s="79" t="b">
        <v>0</v>
      </c>
      <c r="AO55" s="85" t="s">
        <v>716</v>
      </c>
      <c r="AP55" s="79" t="s">
        <v>176</v>
      </c>
      <c r="AQ55" s="79">
        <v>0</v>
      </c>
      <c r="AR55" s="79">
        <v>0</v>
      </c>
      <c r="AS55" s="79"/>
      <c r="AT55" s="79"/>
      <c r="AU55" s="79"/>
      <c r="AV55" s="79"/>
      <c r="AW55" s="79"/>
      <c r="AX55" s="79"/>
      <c r="AY55" s="79"/>
      <c r="AZ55" s="79"/>
      <c r="BA55">
        <v>1</v>
      </c>
      <c r="BB55" s="78" t="str">
        <f>REPLACE(INDEX(GroupVertices[Group],MATCH(Edges24[[#This Row],[Vertex 1]],GroupVertices[Vertex],0)),1,1,"")</f>
        <v>4</v>
      </c>
      <c r="BC55" s="78" t="str">
        <f>REPLACE(INDEX(GroupVertices[Group],MATCH(Edges24[[#This Row],[Vertex 2]],GroupVertices[Vertex],0)),1,1,"")</f>
        <v>1</v>
      </c>
      <c r="BD55" s="48">
        <v>0</v>
      </c>
      <c r="BE55" s="49">
        <v>0</v>
      </c>
      <c r="BF55" s="48">
        <v>1</v>
      </c>
      <c r="BG55" s="49">
        <v>9.090909090909092</v>
      </c>
      <c r="BH55" s="48">
        <v>0</v>
      </c>
      <c r="BI55" s="49">
        <v>0</v>
      </c>
      <c r="BJ55" s="48">
        <v>10</v>
      </c>
      <c r="BK55" s="49">
        <v>90.9090909090909</v>
      </c>
      <c r="BL55" s="48">
        <v>11</v>
      </c>
    </row>
    <row r="56" spans="1:64" ht="15">
      <c r="A56" s="64" t="s">
        <v>256</v>
      </c>
      <c r="B56" s="64" t="s">
        <v>256</v>
      </c>
      <c r="C56" s="65"/>
      <c r="D56" s="66"/>
      <c r="E56" s="67"/>
      <c r="F56" s="68"/>
      <c r="G56" s="65"/>
      <c r="H56" s="69"/>
      <c r="I56" s="70"/>
      <c r="J56" s="70"/>
      <c r="K56" s="34" t="s">
        <v>65</v>
      </c>
      <c r="L56" s="77">
        <v>127</v>
      </c>
      <c r="M56" s="77"/>
      <c r="N56" s="72"/>
      <c r="O56" s="79" t="s">
        <v>176</v>
      </c>
      <c r="P56" s="81">
        <v>43510.67303240741</v>
      </c>
      <c r="Q56" s="79" t="s">
        <v>379</v>
      </c>
      <c r="R56" s="83" t="s">
        <v>417</v>
      </c>
      <c r="S56" s="79" t="s">
        <v>435</v>
      </c>
      <c r="T56" s="79"/>
      <c r="U56" s="79"/>
      <c r="V56" s="83" t="s">
        <v>504</v>
      </c>
      <c r="W56" s="81">
        <v>43510.67303240741</v>
      </c>
      <c r="X56" s="83" t="s">
        <v>605</v>
      </c>
      <c r="Y56" s="79"/>
      <c r="Z56" s="79"/>
      <c r="AA56" s="85" t="s">
        <v>717</v>
      </c>
      <c r="AB56" s="79"/>
      <c r="AC56" s="79" t="b">
        <v>0</v>
      </c>
      <c r="AD56" s="79">
        <v>0</v>
      </c>
      <c r="AE56" s="85" t="s">
        <v>780</v>
      </c>
      <c r="AF56" s="79" t="b">
        <v>0</v>
      </c>
      <c r="AG56" s="79" t="s">
        <v>787</v>
      </c>
      <c r="AH56" s="79"/>
      <c r="AI56" s="85" t="s">
        <v>780</v>
      </c>
      <c r="AJ56" s="79" t="b">
        <v>0</v>
      </c>
      <c r="AK56" s="79">
        <v>0</v>
      </c>
      <c r="AL56" s="85" t="s">
        <v>780</v>
      </c>
      <c r="AM56" s="79" t="s">
        <v>799</v>
      </c>
      <c r="AN56" s="79" t="b">
        <v>1</v>
      </c>
      <c r="AO56" s="85" t="s">
        <v>717</v>
      </c>
      <c r="AP56" s="79" t="s">
        <v>176</v>
      </c>
      <c r="AQ56" s="79">
        <v>0</v>
      </c>
      <c r="AR56" s="79">
        <v>0</v>
      </c>
      <c r="AS56" s="79"/>
      <c r="AT56" s="79"/>
      <c r="AU56" s="79"/>
      <c r="AV56" s="79"/>
      <c r="AW56" s="79"/>
      <c r="AX56" s="79"/>
      <c r="AY56" s="79"/>
      <c r="AZ56" s="79"/>
      <c r="BA56">
        <v>1</v>
      </c>
      <c r="BB56" s="78" t="str">
        <f>REPLACE(INDEX(GroupVertices[Group],MATCH(Edges24[[#This Row],[Vertex 1]],GroupVertices[Vertex],0)),1,1,"")</f>
        <v>4</v>
      </c>
      <c r="BC56" s="78" t="str">
        <f>REPLACE(INDEX(GroupVertices[Group],MATCH(Edges24[[#This Row],[Vertex 2]],GroupVertices[Vertex],0)),1,1,"")</f>
        <v>4</v>
      </c>
      <c r="BD56" s="48">
        <v>0</v>
      </c>
      <c r="BE56" s="49">
        <v>0</v>
      </c>
      <c r="BF56" s="48">
        <v>0</v>
      </c>
      <c r="BG56" s="49">
        <v>0</v>
      </c>
      <c r="BH56" s="48">
        <v>0</v>
      </c>
      <c r="BI56" s="49">
        <v>0</v>
      </c>
      <c r="BJ56" s="48">
        <v>20</v>
      </c>
      <c r="BK56" s="49">
        <v>100</v>
      </c>
      <c r="BL56" s="48">
        <v>20</v>
      </c>
    </row>
    <row r="57" spans="1:64" ht="15">
      <c r="A57" s="64" t="s">
        <v>257</v>
      </c>
      <c r="B57" s="64" t="s">
        <v>299</v>
      </c>
      <c r="C57" s="65"/>
      <c r="D57" s="66"/>
      <c r="E57" s="67"/>
      <c r="F57" s="68"/>
      <c r="G57" s="65"/>
      <c r="H57" s="69"/>
      <c r="I57" s="70"/>
      <c r="J57" s="70"/>
      <c r="K57" s="34" t="s">
        <v>65</v>
      </c>
      <c r="L57" s="77">
        <v>129</v>
      </c>
      <c r="M57" s="77"/>
      <c r="N57" s="72"/>
      <c r="O57" s="79" t="s">
        <v>348</v>
      </c>
      <c r="P57" s="81">
        <v>43510.72079861111</v>
      </c>
      <c r="Q57" s="79" t="s">
        <v>363</v>
      </c>
      <c r="R57" s="79"/>
      <c r="S57" s="79"/>
      <c r="T57" s="79"/>
      <c r="U57" s="79"/>
      <c r="V57" s="83" t="s">
        <v>505</v>
      </c>
      <c r="W57" s="81">
        <v>43510.72079861111</v>
      </c>
      <c r="X57" s="83" t="s">
        <v>606</v>
      </c>
      <c r="Y57" s="79"/>
      <c r="Z57" s="79"/>
      <c r="AA57" s="85" t="s">
        <v>718</v>
      </c>
      <c r="AB57" s="79"/>
      <c r="AC57" s="79" t="b">
        <v>0</v>
      </c>
      <c r="AD57" s="79">
        <v>0</v>
      </c>
      <c r="AE57" s="85" t="s">
        <v>780</v>
      </c>
      <c r="AF57" s="79" t="b">
        <v>0</v>
      </c>
      <c r="AG57" s="79" t="s">
        <v>787</v>
      </c>
      <c r="AH57" s="79"/>
      <c r="AI57" s="85" t="s">
        <v>780</v>
      </c>
      <c r="AJ57" s="79" t="b">
        <v>0</v>
      </c>
      <c r="AK57" s="79">
        <v>5</v>
      </c>
      <c r="AL57" s="85" t="s">
        <v>767</v>
      </c>
      <c r="AM57" s="79" t="s">
        <v>789</v>
      </c>
      <c r="AN57" s="79" t="b">
        <v>0</v>
      </c>
      <c r="AO57" s="85" t="s">
        <v>767</v>
      </c>
      <c r="AP57" s="79" t="s">
        <v>176</v>
      </c>
      <c r="AQ57" s="79">
        <v>0</v>
      </c>
      <c r="AR57" s="79">
        <v>0</v>
      </c>
      <c r="AS57" s="79"/>
      <c r="AT57" s="79"/>
      <c r="AU57" s="79"/>
      <c r="AV57" s="79"/>
      <c r="AW57" s="79"/>
      <c r="AX57" s="79"/>
      <c r="AY57" s="79"/>
      <c r="AZ57" s="79"/>
      <c r="BA57">
        <v>1</v>
      </c>
      <c r="BB57" s="78" t="str">
        <f>REPLACE(INDEX(GroupVertices[Group],MATCH(Edges24[[#This Row],[Vertex 1]],GroupVertices[Vertex],0)),1,1,"")</f>
        <v>7</v>
      </c>
      <c r="BC57" s="78" t="str">
        <f>REPLACE(INDEX(GroupVertices[Group],MATCH(Edges24[[#This Row],[Vertex 2]],GroupVertices[Vertex],0)),1,1,"")</f>
        <v>7</v>
      </c>
      <c r="BD57" s="48"/>
      <c r="BE57" s="49"/>
      <c r="BF57" s="48"/>
      <c r="BG57" s="49"/>
      <c r="BH57" s="48"/>
      <c r="BI57" s="49"/>
      <c r="BJ57" s="48"/>
      <c r="BK57" s="49"/>
      <c r="BL57" s="48"/>
    </row>
    <row r="58" spans="1:64" ht="15">
      <c r="A58" s="64" t="s">
        <v>258</v>
      </c>
      <c r="B58" s="64" t="s">
        <v>299</v>
      </c>
      <c r="C58" s="65"/>
      <c r="D58" s="66"/>
      <c r="E58" s="67"/>
      <c r="F58" s="68"/>
      <c r="G58" s="65"/>
      <c r="H58" s="69"/>
      <c r="I58" s="70"/>
      <c r="J58" s="70"/>
      <c r="K58" s="34" t="s">
        <v>65</v>
      </c>
      <c r="L58" s="77">
        <v>131</v>
      </c>
      <c r="M58" s="77"/>
      <c r="N58" s="72"/>
      <c r="O58" s="79" t="s">
        <v>348</v>
      </c>
      <c r="P58" s="81">
        <v>43510.73025462963</v>
      </c>
      <c r="Q58" s="79" t="s">
        <v>363</v>
      </c>
      <c r="R58" s="79"/>
      <c r="S58" s="79"/>
      <c r="T58" s="79"/>
      <c r="U58" s="79"/>
      <c r="V58" s="83" t="s">
        <v>506</v>
      </c>
      <c r="W58" s="81">
        <v>43510.73025462963</v>
      </c>
      <c r="X58" s="83" t="s">
        <v>607</v>
      </c>
      <c r="Y58" s="79"/>
      <c r="Z58" s="79"/>
      <c r="AA58" s="85" t="s">
        <v>719</v>
      </c>
      <c r="AB58" s="79"/>
      <c r="AC58" s="79" t="b">
        <v>0</v>
      </c>
      <c r="AD58" s="79">
        <v>0</v>
      </c>
      <c r="AE58" s="85" t="s">
        <v>780</v>
      </c>
      <c r="AF58" s="79" t="b">
        <v>0</v>
      </c>
      <c r="AG58" s="79" t="s">
        <v>787</v>
      </c>
      <c r="AH58" s="79"/>
      <c r="AI58" s="85" t="s">
        <v>780</v>
      </c>
      <c r="AJ58" s="79" t="b">
        <v>0</v>
      </c>
      <c r="AK58" s="79">
        <v>5</v>
      </c>
      <c r="AL58" s="85" t="s">
        <v>767</v>
      </c>
      <c r="AM58" s="79" t="s">
        <v>789</v>
      </c>
      <c r="AN58" s="79" t="b">
        <v>0</v>
      </c>
      <c r="AO58" s="85" t="s">
        <v>767</v>
      </c>
      <c r="AP58" s="79" t="s">
        <v>176</v>
      </c>
      <c r="AQ58" s="79">
        <v>0</v>
      </c>
      <c r="AR58" s="79">
        <v>0</v>
      </c>
      <c r="AS58" s="79"/>
      <c r="AT58" s="79"/>
      <c r="AU58" s="79"/>
      <c r="AV58" s="79"/>
      <c r="AW58" s="79"/>
      <c r="AX58" s="79"/>
      <c r="AY58" s="79"/>
      <c r="AZ58" s="79"/>
      <c r="BA58">
        <v>1</v>
      </c>
      <c r="BB58" s="78" t="str">
        <f>REPLACE(INDEX(GroupVertices[Group],MATCH(Edges24[[#This Row],[Vertex 1]],GroupVertices[Vertex],0)),1,1,"")</f>
        <v>7</v>
      </c>
      <c r="BC58" s="78" t="str">
        <f>REPLACE(INDEX(GroupVertices[Group],MATCH(Edges24[[#This Row],[Vertex 2]],GroupVertices[Vertex],0)),1,1,"")</f>
        <v>7</v>
      </c>
      <c r="BD58" s="48"/>
      <c r="BE58" s="49"/>
      <c r="BF58" s="48"/>
      <c r="BG58" s="49"/>
      <c r="BH58" s="48"/>
      <c r="BI58" s="49"/>
      <c r="BJ58" s="48"/>
      <c r="BK58" s="49"/>
      <c r="BL58" s="48"/>
    </row>
    <row r="59" spans="1:64" ht="15">
      <c r="A59" s="64" t="s">
        <v>259</v>
      </c>
      <c r="B59" s="64" t="s">
        <v>222</v>
      </c>
      <c r="C59" s="65"/>
      <c r="D59" s="66"/>
      <c r="E59" s="67"/>
      <c r="F59" s="68"/>
      <c r="G59" s="65"/>
      <c r="H59" s="69"/>
      <c r="I59" s="70"/>
      <c r="J59" s="70"/>
      <c r="K59" s="34" t="s">
        <v>65</v>
      </c>
      <c r="L59" s="77">
        <v>133</v>
      </c>
      <c r="M59" s="77"/>
      <c r="N59" s="72"/>
      <c r="O59" s="79" t="s">
        <v>348</v>
      </c>
      <c r="P59" s="81">
        <v>43510.74329861111</v>
      </c>
      <c r="Q59" s="79" t="s">
        <v>369</v>
      </c>
      <c r="R59" s="79"/>
      <c r="S59" s="79"/>
      <c r="T59" s="79"/>
      <c r="U59" s="79"/>
      <c r="V59" s="83" t="s">
        <v>507</v>
      </c>
      <c r="W59" s="81">
        <v>43510.74329861111</v>
      </c>
      <c r="X59" s="83" t="s">
        <v>608</v>
      </c>
      <c r="Y59" s="79"/>
      <c r="Z59" s="79"/>
      <c r="AA59" s="85" t="s">
        <v>720</v>
      </c>
      <c r="AB59" s="79"/>
      <c r="AC59" s="79" t="b">
        <v>0</v>
      </c>
      <c r="AD59" s="79">
        <v>0</v>
      </c>
      <c r="AE59" s="85" t="s">
        <v>780</v>
      </c>
      <c r="AF59" s="79" t="b">
        <v>0</v>
      </c>
      <c r="AG59" s="79" t="s">
        <v>787</v>
      </c>
      <c r="AH59" s="79"/>
      <c r="AI59" s="85" t="s">
        <v>780</v>
      </c>
      <c r="AJ59" s="79" t="b">
        <v>0</v>
      </c>
      <c r="AK59" s="79">
        <v>0</v>
      </c>
      <c r="AL59" s="85" t="s">
        <v>711</v>
      </c>
      <c r="AM59" s="79" t="s">
        <v>789</v>
      </c>
      <c r="AN59" s="79" t="b">
        <v>0</v>
      </c>
      <c r="AO59" s="85" t="s">
        <v>711</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c r="BE59" s="49"/>
      <c r="BF59" s="48"/>
      <c r="BG59" s="49"/>
      <c r="BH59" s="48"/>
      <c r="BI59" s="49"/>
      <c r="BJ59" s="48"/>
      <c r="BK59" s="49"/>
      <c r="BL59" s="48"/>
    </row>
    <row r="60" spans="1:64" ht="15">
      <c r="A60" s="64" t="s">
        <v>260</v>
      </c>
      <c r="B60" s="64" t="s">
        <v>222</v>
      </c>
      <c r="C60" s="65"/>
      <c r="D60" s="66"/>
      <c r="E60" s="67"/>
      <c r="F60" s="68"/>
      <c r="G60" s="65"/>
      <c r="H60" s="69"/>
      <c r="I60" s="70"/>
      <c r="J60" s="70"/>
      <c r="K60" s="34" t="s">
        <v>65</v>
      </c>
      <c r="L60" s="77">
        <v>135</v>
      </c>
      <c r="M60" s="77"/>
      <c r="N60" s="72"/>
      <c r="O60" s="79" t="s">
        <v>348</v>
      </c>
      <c r="P60" s="81">
        <v>43510.743483796294</v>
      </c>
      <c r="Q60" s="79" t="s">
        <v>369</v>
      </c>
      <c r="R60" s="79"/>
      <c r="S60" s="79"/>
      <c r="T60" s="79"/>
      <c r="U60" s="79"/>
      <c r="V60" s="83" t="s">
        <v>508</v>
      </c>
      <c r="W60" s="81">
        <v>43510.743483796294</v>
      </c>
      <c r="X60" s="83" t="s">
        <v>609</v>
      </c>
      <c r="Y60" s="79"/>
      <c r="Z60" s="79"/>
      <c r="AA60" s="85" t="s">
        <v>721</v>
      </c>
      <c r="AB60" s="79"/>
      <c r="AC60" s="79" t="b">
        <v>0</v>
      </c>
      <c r="AD60" s="79">
        <v>0</v>
      </c>
      <c r="AE60" s="85" t="s">
        <v>780</v>
      </c>
      <c r="AF60" s="79" t="b">
        <v>0</v>
      </c>
      <c r="AG60" s="79" t="s">
        <v>787</v>
      </c>
      <c r="AH60" s="79"/>
      <c r="AI60" s="85" t="s">
        <v>780</v>
      </c>
      <c r="AJ60" s="79" t="b">
        <v>0</v>
      </c>
      <c r="AK60" s="79">
        <v>0</v>
      </c>
      <c r="AL60" s="85" t="s">
        <v>711</v>
      </c>
      <c r="AM60" s="79" t="s">
        <v>789</v>
      </c>
      <c r="AN60" s="79" t="b">
        <v>0</v>
      </c>
      <c r="AO60" s="85" t="s">
        <v>711</v>
      </c>
      <c r="AP60" s="79" t="s">
        <v>176</v>
      </c>
      <c r="AQ60" s="79">
        <v>0</v>
      </c>
      <c r="AR60" s="79">
        <v>0</v>
      </c>
      <c r="AS60" s="79"/>
      <c r="AT60" s="79"/>
      <c r="AU60" s="79"/>
      <c r="AV60" s="79"/>
      <c r="AW60" s="79"/>
      <c r="AX60" s="79"/>
      <c r="AY60" s="79"/>
      <c r="AZ60" s="79"/>
      <c r="BA60">
        <v>1</v>
      </c>
      <c r="BB60" s="78" t="str">
        <f>REPLACE(INDEX(GroupVertices[Group],MATCH(Edges24[[#This Row],[Vertex 1]],GroupVertices[Vertex],0)),1,1,"")</f>
        <v>1</v>
      </c>
      <c r="BC60" s="78" t="str">
        <f>REPLACE(INDEX(GroupVertices[Group],MATCH(Edges24[[#This Row],[Vertex 2]],GroupVertices[Vertex],0)),1,1,"")</f>
        <v>1</v>
      </c>
      <c r="BD60" s="48"/>
      <c r="BE60" s="49"/>
      <c r="BF60" s="48"/>
      <c r="BG60" s="49"/>
      <c r="BH60" s="48"/>
      <c r="BI60" s="49"/>
      <c r="BJ60" s="48"/>
      <c r="BK60" s="49"/>
      <c r="BL60" s="48"/>
    </row>
    <row r="61" spans="1:64" ht="15">
      <c r="A61" s="64" t="s">
        <v>261</v>
      </c>
      <c r="B61" s="64" t="s">
        <v>334</v>
      </c>
      <c r="C61" s="65"/>
      <c r="D61" s="66"/>
      <c r="E61" s="67"/>
      <c r="F61" s="68"/>
      <c r="G61" s="65"/>
      <c r="H61" s="69"/>
      <c r="I61" s="70"/>
      <c r="J61" s="70"/>
      <c r="K61" s="34" t="s">
        <v>65</v>
      </c>
      <c r="L61" s="77">
        <v>137</v>
      </c>
      <c r="M61" s="77"/>
      <c r="N61" s="72"/>
      <c r="O61" s="79" t="s">
        <v>348</v>
      </c>
      <c r="P61" s="81">
        <v>43510.76430555555</v>
      </c>
      <c r="Q61" s="79" t="s">
        <v>380</v>
      </c>
      <c r="R61" s="79"/>
      <c r="S61" s="79"/>
      <c r="T61" s="79" t="s">
        <v>449</v>
      </c>
      <c r="U61" s="79"/>
      <c r="V61" s="83" t="s">
        <v>509</v>
      </c>
      <c r="W61" s="81">
        <v>43510.76430555555</v>
      </c>
      <c r="X61" s="83" t="s">
        <v>610</v>
      </c>
      <c r="Y61" s="79"/>
      <c r="Z61" s="79"/>
      <c r="AA61" s="85" t="s">
        <v>722</v>
      </c>
      <c r="AB61" s="79"/>
      <c r="AC61" s="79" t="b">
        <v>0</v>
      </c>
      <c r="AD61" s="79">
        <v>0</v>
      </c>
      <c r="AE61" s="85" t="s">
        <v>780</v>
      </c>
      <c r="AF61" s="79" t="b">
        <v>0</v>
      </c>
      <c r="AG61" s="79" t="s">
        <v>787</v>
      </c>
      <c r="AH61" s="79"/>
      <c r="AI61" s="85" t="s">
        <v>780</v>
      </c>
      <c r="AJ61" s="79" t="b">
        <v>0</v>
      </c>
      <c r="AK61" s="79">
        <v>1</v>
      </c>
      <c r="AL61" s="85" t="s">
        <v>728</v>
      </c>
      <c r="AM61" s="79" t="s">
        <v>795</v>
      </c>
      <c r="AN61" s="79" t="b">
        <v>0</v>
      </c>
      <c r="AO61" s="85" t="s">
        <v>728</v>
      </c>
      <c r="AP61" s="79" t="s">
        <v>176</v>
      </c>
      <c r="AQ61" s="79">
        <v>0</v>
      </c>
      <c r="AR61" s="79">
        <v>0</v>
      </c>
      <c r="AS61" s="79"/>
      <c r="AT61" s="79"/>
      <c r="AU61" s="79"/>
      <c r="AV61" s="79"/>
      <c r="AW61" s="79"/>
      <c r="AX61" s="79"/>
      <c r="AY61" s="79"/>
      <c r="AZ61" s="79"/>
      <c r="BA61">
        <v>1</v>
      </c>
      <c r="BB61" s="78" t="str">
        <f>REPLACE(INDEX(GroupVertices[Group],MATCH(Edges24[[#This Row],[Vertex 1]],GroupVertices[Vertex],0)),1,1,"")</f>
        <v>3</v>
      </c>
      <c r="BC61" s="78" t="str">
        <f>REPLACE(INDEX(GroupVertices[Group],MATCH(Edges24[[#This Row],[Vertex 2]],GroupVertices[Vertex],0)),1,1,"")</f>
        <v>3</v>
      </c>
      <c r="BD61" s="48">
        <v>0</v>
      </c>
      <c r="BE61" s="49">
        <v>0</v>
      </c>
      <c r="BF61" s="48">
        <v>0</v>
      </c>
      <c r="BG61" s="49">
        <v>0</v>
      </c>
      <c r="BH61" s="48">
        <v>0</v>
      </c>
      <c r="BI61" s="49">
        <v>0</v>
      </c>
      <c r="BJ61" s="48">
        <v>15</v>
      </c>
      <c r="BK61" s="49">
        <v>100</v>
      </c>
      <c r="BL61" s="48">
        <v>15</v>
      </c>
    </row>
    <row r="62" spans="1:64" ht="15">
      <c r="A62" s="64" t="s">
        <v>262</v>
      </c>
      <c r="B62" s="64" t="s">
        <v>252</v>
      </c>
      <c r="C62" s="65"/>
      <c r="D62" s="66"/>
      <c r="E62" s="67"/>
      <c r="F62" s="68"/>
      <c r="G62" s="65"/>
      <c r="H62" s="69"/>
      <c r="I62" s="70"/>
      <c r="J62" s="70"/>
      <c r="K62" s="34" t="s">
        <v>65</v>
      </c>
      <c r="L62" s="77">
        <v>145</v>
      </c>
      <c r="M62" s="77"/>
      <c r="N62" s="72"/>
      <c r="O62" s="79" t="s">
        <v>348</v>
      </c>
      <c r="P62" s="81">
        <v>43510.77578703704</v>
      </c>
      <c r="Q62" s="79" t="s">
        <v>370</v>
      </c>
      <c r="R62" s="79"/>
      <c r="S62" s="79"/>
      <c r="T62" s="79"/>
      <c r="U62" s="79"/>
      <c r="V62" s="83" t="s">
        <v>510</v>
      </c>
      <c r="W62" s="81">
        <v>43510.77578703704</v>
      </c>
      <c r="X62" s="83" t="s">
        <v>611</v>
      </c>
      <c r="Y62" s="79"/>
      <c r="Z62" s="79"/>
      <c r="AA62" s="85" t="s">
        <v>723</v>
      </c>
      <c r="AB62" s="79"/>
      <c r="AC62" s="79" t="b">
        <v>0</v>
      </c>
      <c r="AD62" s="79">
        <v>0</v>
      </c>
      <c r="AE62" s="85" t="s">
        <v>780</v>
      </c>
      <c r="AF62" s="79" t="b">
        <v>0</v>
      </c>
      <c r="AG62" s="79" t="s">
        <v>787</v>
      </c>
      <c r="AH62" s="79"/>
      <c r="AI62" s="85" t="s">
        <v>780</v>
      </c>
      <c r="AJ62" s="79" t="b">
        <v>0</v>
      </c>
      <c r="AK62" s="79">
        <v>8</v>
      </c>
      <c r="AL62" s="85" t="s">
        <v>770</v>
      </c>
      <c r="AM62" s="79" t="s">
        <v>790</v>
      </c>
      <c r="AN62" s="79" t="b">
        <v>0</v>
      </c>
      <c r="AO62" s="85" t="s">
        <v>770</v>
      </c>
      <c r="AP62" s="79" t="s">
        <v>176</v>
      </c>
      <c r="AQ62" s="79">
        <v>0</v>
      </c>
      <c r="AR62" s="79">
        <v>0</v>
      </c>
      <c r="AS62" s="79"/>
      <c r="AT62" s="79"/>
      <c r="AU62" s="79"/>
      <c r="AV62" s="79"/>
      <c r="AW62" s="79"/>
      <c r="AX62" s="79"/>
      <c r="AY62" s="79"/>
      <c r="AZ62" s="79"/>
      <c r="BA62">
        <v>1</v>
      </c>
      <c r="BB62" s="78" t="str">
        <f>REPLACE(INDEX(GroupVertices[Group],MATCH(Edges24[[#This Row],[Vertex 1]],GroupVertices[Vertex],0)),1,1,"")</f>
        <v>1</v>
      </c>
      <c r="BC62" s="78" t="str">
        <f>REPLACE(INDEX(GroupVertices[Group],MATCH(Edges24[[#This Row],[Vertex 2]],GroupVertices[Vertex],0)),1,1,"")</f>
        <v>1</v>
      </c>
      <c r="BD62" s="48">
        <v>0</v>
      </c>
      <c r="BE62" s="49">
        <v>0</v>
      </c>
      <c r="BF62" s="48">
        <v>1</v>
      </c>
      <c r="BG62" s="49">
        <v>4</v>
      </c>
      <c r="BH62" s="48">
        <v>0</v>
      </c>
      <c r="BI62" s="49">
        <v>0</v>
      </c>
      <c r="BJ62" s="48">
        <v>24</v>
      </c>
      <c r="BK62" s="49">
        <v>96</v>
      </c>
      <c r="BL62" s="48">
        <v>25</v>
      </c>
    </row>
    <row r="63" spans="1:64" ht="15">
      <c r="A63" s="64" t="s">
        <v>263</v>
      </c>
      <c r="B63" s="64" t="s">
        <v>334</v>
      </c>
      <c r="C63" s="65"/>
      <c r="D63" s="66"/>
      <c r="E63" s="67"/>
      <c r="F63" s="68"/>
      <c r="G63" s="65"/>
      <c r="H63" s="69"/>
      <c r="I63" s="70"/>
      <c r="J63" s="70"/>
      <c r="K63" s="34" t="s">
        <v>65</v>
      </c>
      <c r="L63" s="77">
        <v>146</v>
      </c>
      <c r="M63" s="77"/>
      <c r="N63" s="72"/>
      <c r="O63" s="79" t="s">
        <v>348</v>
      </c>
      <c r="P63" s="81">
        <v>43510.7812037037</v>
      </c>
      <c r="Q63" s="79" t="s">
        <v>380</v>
      </c>
      <c r="R63" s="79"/>
      <c r="S63" s="79"/>
      <c r="T63" s="79" t="s">
        <v>449</v>
      </c>
      <c r="U63" s="79"/>
      <c r="V63" s="83" t="s">
        <v>511</v>
      </c>
      <c r="W63" s="81">
        <v>43510.7812037037</v>
      </c>
      <c r="X63" s="83" t="s">
        <v>612</v>
      </c>
      <c r="Y63" s="79"/>
      <c r="Z63" s="79"/>
      <c r="AA63" s="85" t="s">
        <v>724</v>
      </c>
      <c r="AB63" s="79"/>
      <c r="AC63" s="79" t="b">
        <v>0</v>
      </c>
      <c r="AD63" s="79">
        <v>0</v>
      </c>
      <c r="AE63" s="85" t="s">
        <v>780</v>
      </c>
      <c r="AF63" s="79" t="b">
        <v>0</v>
      </c>
      <c r="AG63" s="79" t="s">
        <v>787</v>
      </c>
      <c r="AH63" s="79"/>
      <c r="AI63" s="85" t="s">
        <v>780</v>
      </c>
      <c r="AJ63" s="79" t="b">
        <v>0</v>
      </c>
      <c r="AK63" s="79">
        <v>2</v>
      </c>
      <c r="AL63" s="85" t="s">
        <v>728</v>
      </c>
      <c r="AM63" s="79" t="s">
        <v>789</v>
      </c>
      <c r="AN63" s="79" t="b">
        <v>0</v>
      </c>
      <c r="AO63" s="85" t="s">
        <v>728</v>
      </c>
      <c r="AP63" s="79" t="s">
        <v>176</v>
      </c>
      <c r="AQ63" s="79">
        <v>0</v>
      </c>
      <c r="AR63" s="79">
        <v>0</v>
      </c>
      <c r="AS63" s="79"/>
      <c r="AT63" s="79"/>
      <c r="AU63" s="79"/>
      <c r="AV63" s="79"/>
      <c r="AW63" s="79"/>
      <c r="AX63" s="79"/>
      <c r="AY63" s="79"/>
      <c r="AZ63" s="79"/>
      <c r="BA63">
        <v>1</v>
      </c>
      <c r="BB63" s="78" t="str">
        <f>REPLACE(INDEX(GroupVertices[Group],MATCH(Edges24[[#This Row],[Vertex 1]],GroupVertices[Vertex],0)),1,1,"")</f>
        <v>3</v>
      </c>
      <c r="BC63" s="78" t="str">
        <f>REPLACE(INDEX(GroupVertices[Group],MATCH(Edges24[[#This Row],[Vertex 2]],GroupVertices[Vertex],0)),1,1,"")</f>
        <v>3</v>
      </c>
      <c r="BD63" s="48"/>
      <c r="BE63" s="49"/>
      <c r="BF63" s="48"/>
      <c r="BG63" s="49"/>
      <c r="BH63" s="48"/>
      <c r="BI63" s="49"/>
      <c r="BJ63" s="48"/>
      <c r="BK63" s="49"/>
      <c r="BL63" s="48"/>
    </row>
    <row r="64" spans="1:64" ht="15">
      <c r="A64" s="64" t="s">
        <v>264</v>
      </c>
      <c r="B64" s="64" t="s">
        <v>222</v>
      </c>
      <c r="C64" s="65"/>
      <c r="D64" s="66"/>
      <c r="E64" s="67"/>
      <c r="F64" s="68"/>
      <c r="G64" s="65"/>
      <c r="H64" s="69"/>
      <c r="I64" s="70"/>
      <c r="J64" s="70"/>
      <c r="K64" s="34" t="s">
        <v>65</v>
      </c>
      <c r="L64" s="77">
        <v>154</v>
      </c>
      <c r="M64" s="77"/>
      <c r="N64" s="72"/>
      <c r="O64" s="79" t="s">
        <v>348</v>
      </c>
      <c r="P64" s="81">
        <v>43196.839849537035</v>
      </c>
      <c r="Q64" s="79" t="s">
        <v>381</v>
      </c>
      <c r="R64" s="79"/>
      <c r="S64" s="79"/>
      <c r="T64" s="79"/>
      <c r="U64" s="83" t="s">
        <v>461</v>
      </c>
      <c r="V64" s="83" t="s">
        <v>461</v>
      </c>
      <c r="W64" s="81">
        <v>43196.839849537035</v>
      </c>
      <c r="X64" s="83" t="s">
        <v>613</v>
      </c>
      <c r="Y64" s="79"/>
      <c r="Z64" s="79"/>
      <c r="AA64" s="85" t="s">
        <v>725</v>
      </c>
      <c r="AB64" s="79"/>
      <c r="AC64" s="79" t="b">
        <v>0</v>
      </c>
      <c r="AD64" s="79">
        <v>7350</v>
      </c>
      <c r="AE64" s="85" t="s">
        <v>780</v>
      </c>
      <c r="AF64" s="79" t="b">
        <v>0</v>
      </c>
      <c r="AG64" s="79" t="s">
        <v>787</v>
      </c>
      <c r="AH64" s="79"/>
      <c r="AI64" s="85" t="s">
        <v>780</v>
      </c>
      <c r="AJ64" s="79" t="b">
        <v>0</v>
      </c>
      <c r="AK64" s="79">
        <v>1397</v>
      </c>
      <c r="AL64" s="85" t="s">
        <v>780</v>
      </c>
      <c r="AM64" s="79" t="s">
        <v>789</v>
      </c>
      <c r="AN64" s="79" t="b">
        <v>0</v>
      </c>
      <c r="AO64" s="85" t="s">
        <v>725</v>
      </c>
      <c r="AP64" s="79" t="s">
        <v>802</v>
      </c>
      <c r="AQ64" s="79">
        <v>0</v>
      </c>
      <c r="AR64" s="79">
        <v>0</v>
      </c>
      <c r="AS64" s="79"/>
      <c r="AT64" s="79"/>
      <c r="AU64" s="79"/>
      <c r="AV64" s="79"/>
      <c r="AW64" s="79"/>
      <c r="AX64" s="79"/>
      <c r="AY64" s="79"/>
      <c r="AZ64" s="79"/>
      <c r="BA64">
        <v>1</v>
      </c>
      <c r="BB64" s="78" t="str">
        <f>REPLACE(INDEX(GroupVertices[Group],MATCH(Edges24[[#This Row],[Vertex 1]],GroupVertices[Vertex],0)),1,1,"")</f>
        <v>1</v>
      </c>
      <c r="BC64" s="78" t="str">
        <f>REPLACE(INDEX(GroupVertices[Group],MATCH(Edges24[[#This Row],[Vertex 2]],GroupVertices[Vertex],0)),1,1,"")</f>
        <v>1</v>
      </c>
      <c r="BD64" s="48">
        <v>3</v>
      </c>
      <c r="BE64" s="49">
        <v>5.882352941176471</v>
      </c>
      <c r="BF64" s="48">
        <v>2</v>
      </c>
      <c r="BG64" s="49">
        <v>3.9215686274509802</v>
      </c>
      <c r="BH64" s="48">
        <v>0</v>
      </c>
      <c r="BI64" s="49">
        <v>0</v>
      </c>
      <c r="BJ64" s="48">
        <v>46</v>
      </c>
      <c r="BK64" s="49">
        <v>90.19607843137256</v>
      </c>
      <c r="BL64" s="48">
        <v>51</v>
      </c>
    </row>
    <row r="65" spans="1:64" ht="15">
      <c r="A65" s="64" t="s">
        <v>265</v>
      </c>
      <c r="B65" s="64" t="s">
        <v>264</v>
      </c>
      <c r="C65" s="65"/>
      <c r="D65" s="66"/>
      <c r="E65" s="67"/>
      <c r="F65" s="68"/>
      <c r="G65" s="65"/>
      <c r="H65" s="69"/>
      <c r="I65" s="70"/>
      <c r="J65" s="70"/>
      <c r="K65" s="34" t="s">
        <v>65</v>
      </c>
      <c r="L65" s="77">
        <v>155</v>
      </c>
      <c r="M65" s="77"/>
      <c r="N65" s="72"/>
      <c r="O65" s="79" t="s">
        <v>348</v>
      </c>
      <c r="P65" s="81">
        <v>43510.78703703704</v>
      </c>
      <c r="Q65" s="79" t="s">
        <v>382</v>
      </c>
      <c r="R65" s="79"/>
      <c r="S65" s="79"/>
      <c r="T65" s="79"/>
      <c r="U65" s="79"/>
      <c r="V65" s="83" t="s">
        <v>512</v>
      </c>
      <c r="W65" s="81">
        <v>43510.78703703704</v>
      </c>
      <c r="X65" s="83" t="s">
        <v>614</v>
      </c>
      <c r="Y65" s="79"/>
      <c r="Z65" s="79"/>
      <c r="AA65" s="85" t="s">
        <v>726</v>
      </c>
      <c r="AB65" s="79"/>
      <c r="AC65" s="79" t="b">
        <v>0</v>
      </c>
      <c r="AD65" s="79">
        <v>0</v>
      </c>
      <c r="AE65" s="85" t="s">
        <v>780</v>
      </c>
      <c r="AF65" s="79" t="b">
        <v>0</v>
      </c>
      <c r="AG65" s="79" t="s">
        <v>787</v>
      </c>
      <c r="AH65" s="79"/>
      <c r="AI65" s="85" t="s">
        <v>780</v>
      </c>
      <c r="AJ65" s="79" t="b">
        <v>0</v>
      </c>
      <c r="AK65" s="79">
        <v>1397</v>
      </c>
      <c r="AL65" s="85" t="s">
        <v>725</v>
      </c>
      <c r="AM65" s="79" t="s">
        <v>789</v>
      </c>
      <c r="AN65" s="79" t="b">
        <v>0</v>
      </c>
      <c r="AO65" s="85" t="s">
        <v>725</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c r="BE65" s="49"/>
      <c r="BF65" s="48"/>
      <c r="BG65" s="49"/>
      <c r="BH65" s="48"/>
      <c r="BI65" s="49"/>
      <c r="BJ65" s="48"/>
      <c r="BK65" s="49"/>
      <c r="BL65" s="48"/>
    </row>
    <row r="66" spans="1:64" ht="15">
      <c r="A66" s="64" t="s">
        <v>266</v>
      </c>
      <c r="B66" s="64" t="s">
        <v>222</v>
      </c>
      <c r="C66" s="65"/>
      <c r="D66" s="66"/>
      <c r="E66" s="67"/>
      <c r="F66" s="68"/>
      <c r="G66" s="65"/>
      <c r="H66" s="69"/>
      <c r="I66" s="70"/>
      <c r="J66" s="70"/>
      <c r="K66" s="34" t="s">
        <v>65</v>
      </c>
      <c r="L66" s="77">
        <v>157</v>
      </c>
      <c r="M66" s="77"/>
      <c r="N66" s="72"/>
      <c r="O66" s="79" t="s">
        <v>348</v>
      </c>
      <c r="P66" s="81">
        <v>43510.80291666667</v>
      </c>
      <c r="Q66" s="79" t="s">
        <v>383</v>
      </c>
      <c r="R66" s="83" t="s">
        <v>418</v>
      </c>
      <c r="S66" s="79" t="s">
        <v>435</v>
      </c>
      <c r="T66" s="79"/>
      <c r="U66" s="79"/>
      <c r="V66" s="83" t="s">
        <v>513</v>
      </c>
      <c r="W66" s="81">
        <v>43510.80291666667</v>
      </c>
      <c r="X66" s="83" t="s">
        <v>615</v>
      </c>
      <c r="Y66" s="79"/>
      <c r="Z66" s="79"/>
      <c r="AA66" s="85" t="s">
        <v>727</v>
      </c>
      <c r="AB66" s="79"/>
      <c r="AC66" s="79" t="b">
        <v>0</v>
      </c>
      <c r="AD66" s="79">
        <v>0</v>
      </c>
      <c r="AE66" s="85" t="s">
        <v>780</v>
      </c>
      <c r="AF66" s="79" t="b">
        <v>0</v>
      </c>
      <c r="AG66" s="79" t="s">
        <v>787</v>
      </c>
      <c r="AH66" s="79"/>
      <c r="AI66" s="85" t="s">
        <v>780</v>
      </c>
      <c r="AJ66" s="79" t="b">
        <v>0</v>
      </c>
      <c r="AK66" s="79">
        <v>0</v>
      </c>
      <c r="AL66" s="85" t="s">
        <v>780</v>
      </c>
      <c r="AM66" s="79" t="s">
        <v>789</v>
      </c>
      <c r="AN66" s="79" t="b">
        <v>1</v>
      </c>
      <c r="AO66" s="85" t="s">
        <v>727</v>
      </c>
      <c r="AP66" s="79" t="s">
        <v>176</v>
      </c>
      <c r="AQ66" s="79">
        <v>0</v>
      </c>
      <c r="AR66" s="79">
        <v>0</v>
      </c>
      <c r="AS66" s="79" t="s">
        <v>804</v>
      </c>
      <c r="AT66" s="79" t="s">
        <v>805</v>
      </c>
      <c r="AU66" s="79" t="s">
        <v>806</v>
      </c>
      <c r="AV66" s="79" t="s">
        <v>808</v>
      </c>
      <c r="AW66" s="79" t="s">
        <v>810</v>
      </c>
      <c r="AX66" s="79" t="s">
        <v>812</v>
      </c>
      <c r="AY66" s="79" t="s">
        <v>814</v>
      </c>
      <c r="AZ66" s="83" t="s">
        <v>816</v>
      </c>
      <c r="BA66">
        <v>1</v>
      </c>
      <c r="BB66" s="78" t="str">
        <f>REPLACE(INDEX(GroupVertices[Group],MATCH(Edges24[[#This Row],[Vertex 1]],GroupVertices[Vertex],0)),1,1,"")</f>
        <v>1</v>
      </c>
      <c r="BC66" s="78" t="str">
        <f>REPLACE(INDEX(GroupVertices[Group],MATCH(Edges24[[#This Row],[Vertex 2]],GroupVertices[Vertex],0)),1,1,"")</f>
        <v>1</v>
      </c>
      <c r="BD66" s="48">
        <v>0</v>
      </c>
      <c r="BE66" s="49">
        <v>0</v>
      </c>
      <c r="BF66" s="48">
        <v>3</v>
      </c>
      <c r="BG66" s="49">
        <v>14.285714285714286</v>
      </c>
      <c r="BH66" s="48">
        <v>0</v>
      </c>
      <c r="BI66" s="49">
        <v>0</v>
      </c>
      <c r="BJ66" s="48">
        <v>18</v>
      </c>
      <c r="BK66" s="49">
        <v>85.71428571428571</v>
      </c>
      <c r="BL66" s="48">
        <v>21</v>
      </c>
    </row>
    <row r="67" spans="1:64" ht="15">
      <c r="A67" s="64" t="s">
        <v>267</v>
      </c>
      <c r="B67" s="64" t="s">
        <v>335</v>
      </c>
      <c r="C67" s="65"/>
      <c r="D67" s="66"/>
      <c r="E67" s="67"/>
      <c r="F67" s="68"/>
      <c r="G67" s="65"/>
      <c r="H67" s="69"/>
      <c r="I67" s="70"/>
      <c r="J67" s="70"/>
      <c r="K67" s="34" t="s">
        <v>65</v>
      </c>
      <c r="L67" s="77">
        <v>158</v>
      </c>
      <c r="M67" s="77"/>
      <c r="N67" s="72"/>
      <c r="O67" s="79" t="s">
        <v>348</v>
      </c>
      <c r="P67" s="81">
        <v>43510.76273148148</v>
      </c>
      <c r="Q67" s="79" t="s">
        <v>384</v>
      </c>
      <c r="R67" s="83" t="s">
        <v>419</v>
      </c>
      <c r="S67" s="79" t="s">
        <v>439</v>
      </c>
      <c r="T67" s="79" t="s">
        <v>449</v>
      </c>
      <c r="U67" s="79"/>
      <c r="V67" s="83" t="s">
        <v>514</v>
      </c>
      <c r="W67" s="81">
        <v>43510.76273148148</v>
      </c>
      <c r="X67" s="83" t="s">
        <v>616</v>
      </c>
      <c r="Y67" s="79"/>
      <c r="Z67" s="79"/>
      <c r="AA67" s="85" t="s">
        <v>728</v>
      </c>
      <c r="AB67" s="85" t="s">
        <v>730</v>
      </c>
      <c r="AC67" s="79" t="b">
        <v>0</v>
      </c>
      <c r="AD67" s="79">
        <v>0</v>
      </c>
      <c r="AE67" s="85" t="s">
        <v>786</v>
      </c>
      <c r="AF67" s="79" t="b">
        <v>0</v>
      </c>
      <c r="AG67" s="79" t="s">
        <v>787</v>
      </c>
      <c r="AH67" s="79"/>
      <c r="AI67" s="85" t="s">
        <v>780</v>
      </c>
      <c r="AJ67" s="79" t="b">
        <v>0</v>
      </c>
      <c r="AK67" s="79">
        <v>1</v>
      </c>
      <c r="AL67" s="85" t="s">
        <v>780</v>
      </c>
      <c r="AM67" s="79" t="s">
        <v>792</v>
      </c>
      <c r="AN67" s="79" t="b">
        <v>0</v>
      </c>
      <c r="AO67" s="85" t="s">
        <v>730</v>
      </c>
      <c r="AP67" s="79" t="s">
        <v>176</v>
      </c>
      <c r="AQ67" s="79">
        <v>0</v>
      </c>
      <c r="AR67" s="79">
        <v>0</v>
      </c>
      <c r="AS67" s="79"/>
      <c r="AT67" s="79"/>
      <c r="AU67" s="79"/>
      <c r="AV67" s="79"/>
      <c r="AW67" s="79"/>
      <c r="AX67" s="79"/>
      <c r="AY67" s="79"/>
      <c r="AZ67" s="79"/>
      <c r="BA67">
        <v>1</v>
      </c>
      <c r="BB67" s="78" t="str">
        <f>REPLACE(INDEX(GroupVertices[Group],MATCH(Edges24[[#This Row],[Vertex 1]],GroupVertices[Vertex],0)),1,1,"")</f>
        <v>3</v>
      </c>
      <c r="BC67" s="78" t="str">
        <f>REPLACE(INDEX(GroupVertices[Group],MATCH(Edges24[[#This Row],[Vertex 2]],GroupVertices[Vertex],0)),1,1,"")</f>
        <v>3</v>
      </c>
      <c r="BD67" s="48"/>
      <c r="BE67" s="49"/>
      <c r="BF67" s="48"/>
      <c r="BG67" s="49"/>
      <c r="BH67" s="48"/>
      <c r="BI67" s="49"/>
      <c r="BJ67" s="48"/>
      <c r="BK67" s="49"/>
      <c r="BL67" s="48"/>
    </row>
    <row r="68" spans="1:64" ht="15">
      <c r="A68" s="64" t="s">
        <v>267</v>
      </c>
      <c r="B68" s="64" t="s">
        <v>337</v>
      </c>
      <c r="C68" s="65"/>
      <c r="D68" s="66"/>
      <c r="E68" s="67"/>
      <c r="F68" s="68"/>
      <c r="G68" s="65"/>
      <c r="H68" s="69"/>
      <c r="I68" s="70"/>
      <c r="J68" s="70"/>
      <c r="K68" s="34" t="s">
        <v>65</v>
      </c>
      <c r="L68" s="77">
        <v>161</v>
      </c>
      <c r="M68" s="77"/>
      <c r="N68" s="72"/>
      <c r="O68" s="79" t="s">
        <v>348</v>
      </c>
      <c r="P68" s="81">
        <v>43510.80520833333</v>
      </c>
      <c r="Q68" s="79" t="s">
        <v>385</v>
      </c>
      <c r="R68" s="83" t="s">
        <v>420</v>
      </c>
      <c r="S68" s="79" t="s">
        <v>435</v>
      </c>
      <c r="T68" s="79"/>
      <c r="U68" s="79"/>
      <c r="V68" s="83" t="s">
        <v>514</v>
      </c>
      <c r="W68" s="81">
        <v>43510.80520833333</v>
      </c>
      <c r="X68" s="83" t="s">
        <v>617</v>
      </c>
      <c r="Y68" s="79"/>
      <c r="Z68" s="79"/>
      <c r="AA68" s="85" t="s">
        <v>729</v>
      </c>
      <c r="AB68" s="85" t="s">
        <v>728</v>
      </c>
      <c r="AC68" s="79" t="b">
        <v>0</v>
      </c>
      <c r="AD68" s="79">
        <v>0</v>
      </c>
      <c r="AE68" s="85" t="s">
        <v>786</v>
      </c>
      <c r="AF68" s="79" t="b">
        <v>0</v>
      </c>
      <c r="AG68" s="79" t="s">
        <v>787</v>
      </c>
      <c r="AH68" s="79"/>
      <c r="AI68" s="85" t="s">
        <v>780</v>
      </c>
      <c r="AJ68" s="79" t="b">
        <v>0</v>
      </c>
      <c r="AK68" s="79">
        <v>0</v>
      </c>
      <c r="AL68" s="85" t="s">
        <v>780</v>
      </c>
      <c r="AM68" s="79" t="s">
        <v>792</v>
      </c>
      <c r="AN68" s="79" t="b">
        <v>1</v>
      </c>
      <c r="AO68" s="85" t="s">
        <v>728</v>
      </c>
      <c r="AP68" s="79" t="s">
        <v>176</v>
      </c>
      <c r="AQ68" s="79">
        <v>0</v>
      </c>
      <c r="AR68" s="79">
        <v>0</v>
      </c>
      <c r="AS68" s="79"/>
      <c r="AT68" s="79"/>
      <c r="AU68" s="79"/>
      <c r="AV68" s="79"/>
      <c r="AW68" s="79"/>
      <c r="AX68" s="79"/>
      <c r="AY68" s="79"/>
      <c r="AZ68" s="79"/>
      <c r="BA68">
        <v>2</v>
      </c>
      <c r="BB68" s="78" t="str">
        <f>REPLACE(INDEX(GroupVertices[Group],MATCH(Edges24[[#This Row],[Vertex 1]],GroupVertices[Vertex],0)),1,1,"")</f>
        <v>3</v>
      </c>
      <c r="BC68" s="78" t="str">
        <f>REPLACE(INDEX(GroupVertices[Group],MATCH(Edges24[[#This Row],[Vertex 2]],GroupVertices[Vertex],0)),1,1,"")</f>
        <v>3</v>
      </c>
      <c r="BD68" s="48"/>
      <c r="BE68" s="49"/>
      <c r="BF68" s="48"/>
      <c r="BG68" s="49"/>
      <c r="BH68" s="48"/>
      <c r="BI68" s="49"/>
      <c r="BJ68" s="48"/>
      <c r="BK68" s="49"/>
      <c r="BL68" s="48"/>
    </row>
    <row r="69" spans="1:64" ht="15">
      <c r="A69" s="64" t="s">
        <v>267</v>
      </c>
      <c r="B69" s="64" t="s">
        <v>334</v>
      </c>
      <c r="C69" s="65"/>
      <c r="D69" s="66"/>
      <c r="E69" s="67"/>
      <c r="F69" s="68"/>
      <c r="G69" s="65"/>
      <c r="H69" s="69"/>
      <c r="I69" s="70"/>
      <c r="J69" s="70"/>
      <c r="K69" s="34" t="s">
        <v>65</v>
      </c>
      <c r="L69" s="77">
        <v>164</v>
      </c>
      <c r="M69" s="77"/>
      <c r="N69" s="72"/>
      <c r="O69" s="79" t="s">
        <v>348</v>
      </c>
      <c r="P69" s="81">
        <v>43510.75431712963</v>
      </c>
      <c r="Q69" s="79" t="s">
        <v>386</v>
      </c>
      <c r="R69" s="83" t="s">
        <v>421</v>
      </c>
      <c r="S69" s="79" t="s">
        <v>440</v>
      </c>
      <c r="T69" s="79" t="s">
        <v>450</v>
      </c>
      <c r="U69" s="79"/>
      <c r="V69" s="83" t="s">
        <v>514</v>
      </c>
      <c r="W69" s="81">
        <v>43510.75431712963</v>
      </c>
      <c r="X69" s="83" t="s">
        <v>618</v>
      </c>
      <c r="Y69" s="79"/>
      <c r="Z69" s="79"/>
      <c r="AA69" s="85" t="s">
        <v>730</v>
      </c>
      <c r="AB69" s="85" t="s">
        <v>731</v>
      </c>
      <c r="AC69" s="79" t="b">
        <v>0</v>
      </c>
      <c r="AD69" s="79">
        <v>0</v>
      </c>
      <c r="AE69" s="85" t="s">
        <v>786</v>
      </c>
      <c r="AF69" s="79" t="b">
        <v>0</v>
      </c>
      <c r="AG69" s="79" t="s">
        <v>787</v>
      </c>
      <c r="AH69" s="79"/>
      <c r="AI69" s="85" t="s">
        <v>780</v>
      </c>
      <c r="AJ69" s="79" t="b">
        <v>0</v>
      </c>
      <c r="AK69" s="79">
        <v>0</v>
      </c>
      <c r="AL69" s="85" t="s">
        <v>780</v>
      </c>
      <c r="AM69" s="79" t="s">
        <v>792</v>
      </c>
      <c r="AN69" s="79" t="b">
        <v>0</v>
      </c>
      <c r="AO69" s="85" t="s">
        <v>731</v>
      </c>
      <c r="AP69" s="79" t="s">
        <v>176</v>
      </c>
      <c r="AQ69" s="79">
        <v>0</v>
      </c>
      <c r="AR69" s="79">
        <v>0</v>
      </c>
      <c r="AS69" s="79"/>
      <c r="AT69" s="79"/>
      <c r="AU69" s="79"/>
      <c r="AV69" s="79"/>
      <c r="AW69" s="79"/>
      <c r="AX69" s="79"/>
      <c r="AY69" s="79"/>
      <c r="AZ69" s="79"/>
      <c r="BA69">
        <v>3</v>
      </c>
      <c r="BB69" s="78" t="str">
        <f>REPLACE(INDEX(GroupVertices[Group],MATCH(Edges24[[#This Row],[Vertex 1]],GroupVertices[Vertex],0)),1,1,"")</f>
        <v>3</v>
      </c>
      <c r="BC69" s="78" t="str">
        <f>REPLACE(INDEX(GroupVertices[Group],MATCH(Edges24[[#This Row],[Vertex 2]],GroupVertices[Vertex],0)),1,1,"")</f>
        <v>3</v>
      </c>
      <c r="BD69" s="48">
        <v>0</v>
      </c>
      <c r="BE69" s="49">
        <v>0</v>
      </c>
      <c r="BF69" s="48">
        <v>0</v>
      </c>
      <c r="BG69" s="49">
        <v>0</v>
      </c>
      <c r="BH69" s="48">
        <v>0</v>
      </c>
      <c r="BI69" s="49">
        <v>0</v>
      </c>
      <c r="BJ69" s="48">
        <v>43</v>
      </c>
      <c r="BK69" s="49">
        <v>100</v>
      </c>
      <c r="BL69" s="48">
        <v>43</v>
      </c>
    </row>
    <row r="70" spans="1:64" ht="15">
      <c r="A70" s="64" t="s">
        <v>267</v>
      </c>
      <c r="B70" s="64" t="s">
        <v>329</v>
      </c>
      <c r="C70" s="65"/>
      <c r="D70" s="66"/>
      <c r="E70" s="67"/>
      <c r="F70" s="68"/>
      <c r="G70" s="65"/>
      <c r="H70" s="69"/>
      <c r="I70" s="70"/>
      <c r="J70" s="70"/>
      <c r="K70" s="34" t="s">
        <v>65</v>
      </c>
      <c r="L70" s="77">
        <v>167</v>
      </c>
      <c r="M70" s="77"/>
      <c r="N70" s="72"/>
      <c r="O70" s="79" t="s">
        <v>348</v>
      </c>
      <c r="P70" s="81">
        <v>43510.65153935185</v>
      </c>
      <c r="Q70" s="79" t="s">
        <v>387</v>
      </c>
      <c r="R70" s="83" t="s">
        <v>422</v>
      </c>
      <c r="S70" s="79" t="s">
        <v>440</v>
      </c>
      <c r="T70" s="79" t="s">
        <v>448</v>
      </c>
      <c r="U70" s="79"/>
      <c r="V70" s="83" t="s">
        <v>514</v>
      </c>
      <c r="W70" s="81">
        <v>43510.65153935185</v>
      </c>
      <c r="X70" s="83" t="s">
        <v>619</v>
      </c>
      <c r="Y70" s="79"/>
      <c r="Z70" s="79"/>
      <c r="AA70" s="85" t="s">
        <v>731</v>
      </c>
      <c r="AB70" s="85" t="s">
        <v>732</v>
      </c>
      <c r="AC70" s="79" t="b">
        <v>0</v>
      </c>
      <c r="AD70" s="79">
        <v>0</v>
      </c>
      <c r="AE70" s="85" t="s">
        <v>786</v>
      </c>
      <c r="AF70" s="79" t="b">
        <v>0</v>
      </c>
      <c r="AG70" s="79" t="s">
        <v>787</v>
      </c>
      <c r="AH70" s="79"/>
      <c r="AI70" s="85" t="s">
        <v>780</v>
      </c>
      <c r="AJ70" s="79" t="b">
        <v>0</v>
      </c>
      <c r="AK70" s="79">
        <v>1</v>
      </c>
      <c r="AL70" s="85" t="s">
        <v>780</v>
      </c>
      <c r="AM70" s="79" t="s">
        <v>792</v>
      </c>
      <c r="AN70" s="79" t="b">
        <v>0</v>
      </c>
      <c r="AO70" s="85" t="s">
        <v>732</v>
      </c>
      <c r="AP70" s="79" t="s">
        <v>176</v>
      </c>
      <c r="AQ70" s="79">
        <v>0</v>
      </c>
      <c r="AR70" s="79">
        <v>0</v>
      </c>
      <c r="AS70" s="79"/>
      <c r="AT70" s="79"/>
      <c r="AU70" s="79"/>
      <c r="AV70" s="79"/>
      <c r="AW70" s="79"/>
      <c r="AX70" s="79"/>
      <c r="AY70" s="79"/>
      <c r="AZ70" s="79"/>
      <c r="BA70">
        <v>4</v>
      </c>
      <c r="BB70" s="78" t="str">
        <f>REPLACE(INDEX(GroupVertices[Group],MATCH(Edges24[[#This Row],[Vertex 1]],GroupVertices[Vertex],0)),1,1,"")</f>
        <v>3</v>
      </c>
      <c r="BC70" s="78" t="str">
        <f>REPLACE(INDEX(GroupVertices[Group],MATCH(Edges24[[#This Row],[Vertex 2]],GroupVertices[Vertex],0)),1,1,"")</f>
        <v>3</v>
      </c>
      <c r="BD70" s="48"/>
      <c r="BE70" s="49"/>
      <c r="BF70" s="48"/>
      <c r="BG70" s="49"/>
      <c r="BH70" s="48"/>
      <c r="BI70" s="49"/>
      <c r="BJ70" s="48"/>
      <c r="BK70" s="49"/>
      <c r="BL70" s="48"/>
    </row>
    <row r="71" spans="1:64" ht="15">
      <c r="A71" s="64" t="s">
        <v>267</v>
      </c>
      <c r="B71" s="64" t="s">
        <v>331</v>
      </c>
      <c r="C71" s="65"/>
      <c r="D71" s="66"/>
      <c r="E71" s="67"/>
      <c r="F71" s="68"/>
      <c r="G71" s="65"/>
      <c r="H71" s="69"/>
      <c r="I71" s="70"/>
      <c r="J71" s="70"/>
      <c r="K71" s="34" t="s">
        <v>65</v>
      </c>
      <c r="L71" s="77">
        <v>175</v>
      </c>
      <c r="M71" s="77"/>
      <c r="N71" s="72"/>
      <c r="O71" s="79" t="s">
        <v>348</v>
      </c>
      <c r="P71" s="81">
        <v>43510.63494212963</v>
      </c>
      <c r="Q71" s="79" t="s">
        <v>388</v>
      </c>
      <c r="R71" s="83" t="s">
        <v>423</v>
      </c>
      <c r="S71" s="79" t="s">
        <v>435</v>
      </c>
      <c r="T71" s="79"/>
      <c r="U71" s="79"/>
      <c r="V71" s="83" t="s">
        <v>514</v>
      </c>
      <c r="W71" s="81">
        <v>43510.63494212963</v>
      </c>
      <c r="X71" s="83" t="s">
        <v>620</v>
      </c>
      <c r="Y71" s="79"/>
      <c r="Z71" s="79"/>
      <c r="AA71" s="85" t="s">
        <v>732</v>
      </c>
      <c r="AB71" s="85" t="s">
        <v>779</v>
      </c>
      <c r="AC71" s="79" t="b">
        <v>0</v>
      </c>
      <c r="AD71" s="79">
        <v>0</v>
      </c>
      <c r="AE71" s="85" t="s">
        <v>786</v>
      </c>
      <c r="AF71" s="79" t="b">
        <v>0</v>
      </c>
      <c r="AG71" s="79" t="s">
        <v>787</v>
      </c>
      <c r="AH71" s="79"/>
      <c r="AI71" s="85" t="s">
        <v>780</v>
      </c>
      <c r="AJ71" s="79" t="b">
        <v>0</v>
      </c>
      <c r="AK71" s="79">
        <v>0</v>
      </c>
      <c r="AL71" s="85" t="s">
        <v>780</v>
      </c>
      <c r="AM71" s="79" t="s">
        <v>792</v>
      </c>
      <c r="AN71" s="79" t="b">
        <v>1</v>
      </c>
      <c r="AO71" s="85" t="s">
        <v>779</v>
      </c>
      <c r="AP71" s="79" t="s">
        <v>176</v>
      </c>
      <c r="AQ71" s="79">
        <v>0</v>
      </c>
      <c r="AR71" s="79">
        <v>0</v>
      </c>
      <c r="AS71" s="79"/>
      <c r="AT71" s="79"/>
      <c r="AU71" s="79"/>
      <c r="AV71" s="79"/>
      <c r="AW71" s="79"/>
      <c r="AX71" s="79"/>
      <c r="AY71" s="79"/>
      <c r="AZ71" s="79"/>
      <c r="BA71">
        <v>5</v>
      </c>
      <c r="BB71" s="78" t="str">
        <f>REPLACE(INDEX(GroupVertices[Group],MATCH(Edges24[[#This Row],[Vertex 1]],GroupVertices[Vertex],0)),1,1,"")</f>
        <v>3</v>
      </c>
      <c r="BC71" s="78" t="str">
        <f>REPLACE(INDEX(GroupVertices[Group],MATCH(Edges24[[#This Row],[Vertex 2]],GroupVertices[Vertex],0)),1,1,"")</f>
        <v>3</v>
      </c>
      <c r="BD71" s="48"/>
      <c r="BE71" s="49"/>
      <c r="BF71" s="48"/>
      <c r="BG71" s="49"/>
      <c r="BH71" s="48"/>
      <c r="BI71" s="49"/>
      <c r="BJ71" s="48"/>
      <c r="BK71" s="49"/>
      <c r="BL71" s="48"/>
    </row>
    <row r="72" spans="1:64" ht="15">
      <c r="A72" s="64" t="s">
        <v>268</v>
      </c>
      <c r="B72" s="64" t="s">
        <v>222</v>
      </c>
      <c r="C72" s="65"/>
      <c r="D72" s="66"/>
      <c r="E72" s="67"/>
      <c r="F72" s="68"/>
      <c r="G72" s="65"/>
      <c r="H72" s="69"/>
      <c r="I72" s="70"/>
      <c r="J72" s="70"/>
      <c r="K72" s="34" t="s">
        <v>65</v>
      </c>
      <c r="L72" s="77">
        <v>194</v>
      </c>
      <c r="M72" s="77"/>
      <c r="N72" s="72"/>
      <c r="O72" s="79" t="s">
        <v>348</v>
      </c>
      <c r="P72" s="81">
        <v>43510.81023148148</v>
      </c>
      <c r="Q72" s="79" t="s">
        <v>368</v>
      </c>
      <c r="R72" s="79"/>
      <c r="S72" s="79"/>
      <c r="T72" s="79" t="s">
        <v>446</v>
      </c>
      <c r="U72" s="79"/>
      <c r="V72" s="83" t="s">
        <v>515</v>
      </c>
      <c r="W72" s="81">
        <v>43510.81023148148</v>
      </c>
      <c r="X72" s="83" t="s">
        <v>621</v>
      </c>
      <c r="Y72" s="79"/>
      <c r="Z72" s="79"/>
      <c r="AA72" s="85" t="s">
        <v>733</v>
      </c>
      <c r="AB72" s="79"/>
      <c r="AC72" s="79" t="b">
        <v>0</v>
      </c>
      <c r="AD72" s="79">
        <v>0</v>
      </c>
      <c r="AE72" s="85" t="s">
        <v>780</v>
      </c>
      <c r="AF72" s="79" t="b">
        <v>0</v>
      </c>
      <c r="AG72" s="79" t="s">
        <v>787</v>
      </c>
      <c r="AH72" s="79"/>
      <c r="AI72" s="85" t="s">
        <v>780</v>
      </c>
      <c r="AJ72" s="79" t="b">
        <v>0</v>
      </c>
      <c r="AK72" s="79">
        <v>6</v>
      </c>
      <c r="AL72" s="85" t="s">
        <v>739</v>
      </c>
      <c r="AM72" s="79" t="s">
        <v>789</v>
      </c>
      <c r="AN72" s="79" t="b">
        <v>0</v>
      </c>
      <c r="AO72" s="85" t="s">
        <v>739</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c r="BE72" s="49"/>
      <c r="BF72" s="48"/>
      <c r="BG72" s="49"/>
      <c r="BH72" s="48"/>
      <c r="BI72" s="49"/>
      <c r="BJ72" s="48"/>
      <c r="BK72" s="49"/>
      <c r="BL72" s="48"/>
    </row>
    <row r="73" spans="1:64" ht="15">
      <c r="A73" s="64" t="s">
        <v>269</v>
      </c>
      <c r="B73" s="64" t="s">
        <v>339</v>
      </c>
      <c r="C73" s="65"/>
      <c r="D73" s="66"/>
      <c r="E73" s="67"/>
      <c r="F73" s="68"/>
      <c r="G73" s="65"/>
      <c r="H73" s="69"/>
      <c r="I73" s="70"/>
      <c r="J73" s="70"/>
      <c r="K73" s="34" t="s">
        <v>65</v>
      </c>
      <c r="L73" s="77">
        <v>196</v>
      </c>
      <c r="M73" s="77"/>
      <c r="N73" s="72"/>
      <c r="O73" s="79" t="s">
        <v>348</v>
      </c>
      <c r="P73" s="81">
        <v>43510.82267361111</v>
      </c>
      <c r="Q73" s="79" t="s">
        <v>389</v>
      </c>
      <c r="R73" s="83" t="s">
        <v>424</v>
      </c>
      <c r="S73" s="79" t="s">
        <v>438</v>
      </c>
      <c r="T73" s="79" t="s">
        <v>451</v>
      </c>
      <c r="U73" s="79"/>
      <c r="V73" s="83" t="s">
        <v>516</v>
      </c>
      <c r="W73" s="81">
        <v>43510.82267361111</v>
      </c>
      <c r="X73" s="83" t="s">
        <v>622</v>
      </c>
      <c r="Y73" s="79"/>
      <c r="Z73" s="79"/>
      <c r="AA73" s="85" t="s">
        <v>734</v>
      </c>
      <c r="AB73" s="79"/>
      <c r="AC73" s="79" t="b">
        <v>0</v>
      </c>
      <c r="AD73" s="79">
        <v>0</v>
      </c>
      <c r="AE73" s="85" t="s">
        <v>780</v>
      </c>
      <c r="AF73" s="79" t="b">
        <v>0</v>
      </c>
      <c r="AG73" s="79" t="s">
        <v>787</v>
      </c>
      <c r="AH73" s="79"/>
      <c r="AI73" s="85" t="s">
        <v>780</v>
      </c>
      <c r="AJ73" s="79" t="b">
        <v>0</v>
      </c>
      <c r="AK73" s="79">
        <v>0</v>
      </c>
      <c r="AL73" s="85" t="s">
        <v>780</v>
      </c>
      <c r="AM73" s="79" t="s">
        <v>789</v>
      </c>
      <c r="AN73" s="79" t="b">
        <v>0</v>
      </c>
      <c r="AO73" s="85" t="s">
        <v>734</v>
      </c>
      <c r="AP73" s="79" t="s">
        <v>176</v>
      </c>
      <c r="AQ73" s="79">
        <v>0</v>
      </c>
      <c r="AR73" s="79">
        <v>0</v>
      </c>
      <c r="AS73" s="79"/>
      <c r="AT73" s="79"/>
      <c r="AU73" s="79"/>
      <c r="AV73" s="79"/>
      <c r="AW73" s="79"/>
      <c r="AX73" s="79"/>
      <c r="AY73" s="79"/>
      <c r="AZ73" s="79"/>
      <c r="BA73">
        <v>1</v>
      </c>
      <c r="BB73" s="78" t="str">
        <f>REPLACE(INDEX(GroupVertices[Group],MATCH(Edges24[[#This Row],[Vertex 1]],GroupVertices[Vertex],0)),1,1,"")</f>
        <v>8</v>
      </c>
      <c r="BC73" s="78" t="str">
        <f>REPLACE(INDEX(GroupVertices[Group],MATCH(Edges24[[#This Row],[Vertex 2]],GroupVertices[Vertex],0)),1,1,"")</f>
        <v>8</v>
      </c>
      <c r="BD73" s="48"/>
      <c r="BE73" s="49"/>
      <c r="BF73" s="48"/>
      <c r="BG73" s="49"/>
      <c r="BH73" s="48"/>
      <c r="BI73" s="49"/>
      <c r="BJ73" s="48"/>
      <c r="BK73" s="49"/>
      <c r="BL73" s="48"/>
    </row>
    <row r="74" spans="1:64" ht="15">
      <c r="A74" s="64" t="s">
        <v>269</v>
      </c>
      <c r="B74" s="64" t="s">
        <v>269</v>
      </c>
      <c r="C74" s="65"/>
      <c r="D74" s="66"/>
      <c r="E74" s="67"/>
      <c r="F74" s="68"/>
      <c r="G74" s="65"/>
      <c r="H74" s="69"/>
      <c r="I74" s="70"/>
      <c r="J74" s="70"/>
      <c r="K74" s="34" t="s">
        <v>65</v>
      </c>
      <c r="L74" s="77">
        <v>200</v>
      </c>
      <c r="M74" s="77"/>
      <c r="N74" s="72"/>
      <c r="O74" s="79" t="s">
        <v>176</v>
      </c>
      <c r="P74" s="81">
        <v>43510.72796296296</v>
      </c>
      <c r="Q74" s="79" t="s">
        <v>390</v>
      </c>
      <c r="R74" s="83" t="s">
        <v>425</v>
      </c>
      <c r="S74" s="79" t="s">
        <v>435</v>
      </c>
      <c r="T74" s="79" t="s">
        <v>452</v>
      </c>
      <c r="U74" s="79"/>
      <c r="V74" s="83" t="s">
        <v>516</v>
      </c>
      <c r="W74" s="81">
        <v>43510.72796296296</v>
      </c>
      <c r="X74" s="83" t="s">
        <v>623</v>
      </c>
      <c r="Y74" s="79"/>
      <c r="Z74" s="79"/>
      <c r="AA74" s="85" t="s">
        <v>735</v>
      </c>
      <c r="AB74" s="79"/>
      <c r="AC74" s="79" t="b">
        <v>0</v>
      </c>
      <c r="AD74" s="79">
        <v>0</v>
      </c>
      <c r="AE74" s="85" t="s">
        <v>780</v>
      </c>
      <c r="AF74" s="79" t="b">
        <v>0</v>
      </c>
      <c r="AG74" s="79" t="s">
        <v>787</v>
      </c>
      <c r="AH74" s="79"/>
      <c r="AI74" s="85" t="s">
        <v>780</v>
      </c>
      <c r="AJ74" s="79" t="b">
        <v>0</v>
      </c>
      <c r="AK74" s="79">
        <v>0</v>
      </c>
      <c r="AL74" s="85" t="s">
        <v>780</v>
      </c>
      <c r="AM74" s="79" t="s">
        <v>790</v>
      </c>
      <c r="AN74" s="79" t="b">
        <v>1</v>
      </c>
      <c r="AO74" s="85" t="s">
        <v>735</v>
      </c>
      <c r="AP74" s="79" t="s">
        <v>176</v>
      </c>
      <c r="AQ74" s="79">
        <v>0</v>
      </c>
      <c r="AR74" s="79">
        <v>0</v>
      </c>
      <c r="AS74" s="79"/>
      <c r="AT74" s="79"/>
      <c r="AU74" s="79"/>
      <c r="AV74" s="79"/>
      <c r="AW74" s="79"/>
      <c r="AX74" s="79"/>
      <c r="AY74" s="79"/>
      <c r="AZ74" s="79"/>
      <c r="BA74">
        <v>1</v>
      </c>
      <c r="BB74" s="78" t="str">
        <f>REPLACE(INDEX(GroupVertices[Group],MATCH(Edges24[[#This Row],[Vertex 1]],GroupVertices[Vertex],0)),1,1,"")</f>
        <v>8</v>
      </c>
      <c r="BC74" s="78" t="str">
        <f>REPLACE(INDEX(GroupVertices[Group],MATCH(Edges24[[#This Row],[Vertex 2]],GroupVertices[Vertex],0)),1,1,"")</f>
        <v>8</v>
      </c>
      <c r="BD74" s="48">
        <v>2</v>
      </c>
      <c r="BE74" s="49">
        <v>14.285714285714286</v>
      </c>
      <c r="BF74" s="48">
        <v>0</v>
      </c>
      <c r="BG74" s="49">
        <v>0</v>
      </c>
      <c r="BH74" s="48">
        <v>0</v>
      </c>
      <c r="BI74" s="49">
        <v>0</v>
      </c>
      <c r="BJ74" s="48">
        <v>12</v>
      </c>
      <c r="BK74" s="49">
        <v>85.71428571428571</v>
      </c>
      <c r="BL74" s="48">
        <v>14</v>
      </c>
    </row>
    <row r="75" spans="1:64" ht="15">
      <c r="A75" s="64" t="s">
        <v>270</v>
      </c>
      <c r="B75" s="64" t="s">
        <v>222</v>
      </c>
      <c r="C75" s="65"/>
      <c r="D75" s="66"/>
      <c r="E75" s="67"/>
      <c r="F75" s="68"/>
      <c r="G75" s="65"/>
      <c r="H75" s="69"/>
      <c r="I75" s="70"/>
      <c r="J75" s="70"/>
      <c r="K75" s="34" t="s">
        <v>65</v>
      </c>
      <c r="L75" s="77">
        <v>202</v>
      </c>
      <c r="M75" s="77"/>
      <c r="N75" s="72"/>
      <c r="O75" s="79" t="s">
        <v>348</v>
      </c>
      <c r="P75" s="81">
        <v>43510.829375</v>
      </c>
      <c r="Q75" s="79" t="s">
        <v>369</v>
      </c>
      <c r="R75" s="79"/>
      <c r="S75" s="79"/>
      <c r="T75" s="79"/>
      <c r="U75" s="79"/>
      <c r="V75" s="83" t="s">
        <v>517</v>
      </c>
      <c r="W75" s="81">
        <v>43510.829375</v>
      </c>
      <c r="X75" s="83" t="s">
        <v>624</v>
      </c>
      <c r="Y75" s="79"/>
      <c r="Z75" s="79"/>
      <c r="AA75" s="85" t="s">
        <v>736</v>
      </c>
      <c r="AB75" s="79"/>
      <c r="AC75" s="79" t="b">
        <v>0</v>
      </c>
      <c r="AD75" s="79">
        <v>0</v>
      </c>
      <c r="AE75" s="85" t="s">
        <v>780</v>
      </c>
      <c r="AF75" s="79" t="b">
        <v>0</v>
      </c>
      <c r="AG75" s="79" t="s">
        <v>787</v>
      </c>
      <c r="AH75" s="79"/>
      <c r="AI75" s="85" t="s">
        <v>780</v>
      </c>
      <c r="AJ75" s="79" t="b">
        <v>0</v>
      </c>
      <c r="AK75" s="79">
        <v>21</v>
      </c>
      <c r="AL75" s="85" t="s">
        <v>711</v>
      </c>
      <c r="AM75" s="79" t="s">
        <v>790</v>
      </c>
      <c r="AN75" s="79" t="b">
        <v>0</v>
      </c>
      <c r="AO75" s="85" t="s">
        <v>711</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c r="BE75" s="49"/>
      <c r="BF75" s="48"/>
      <c r="BG75" s="49"/>
      <c r="BH75" s="48"/>
      <c r="BI75" s="49"/>
      <c r="BJ75" s="48"/>
      <c r="BK75" s="49"/>
      <c r="BL75" s="48"/>
    </row>
    <row r="76" spans="1:64" ht="15">
      <c r="A76" s="64" t="s">
        <v>271</v>
      </c>
      <c r="B76" s="64" t="s">
        <v>222</v>
      </c>
      <c r="C76" s="65"/>
      <c r="D76" s="66"/>
      <c r="E76" s="67"/>
      <c r="F76" s="68"/>
      <c r="G76" s="65"/>
      <c r="H76" s="69"/>
      <c r="I76" s="70"/>
      <c r="J76" s="70"/>
      <c r="K76" s="34" t="s">
        <v>65</v>
      </c>
      <c r="L76" s="77">
        <v>204</v>
      </c>
      <c r="M76" s="77"/>
      <c r="N76" s="72"/>
      <c r="O76" s="79" t="s">
        <v>348</v>
      </c>
      <c r="P76" s="81">
        <v>43510.880474537036</v>
      </c>
      <c r="Q76" s="79" t="s">
        <v>369</v>
      </c>
      <c r="R76" s="79"/>
      <c r="S76" s="79"/>
      <c r="T76" s="79"/>
      <c r="U76" s="79"/>
      <c r="V76" s="83" t="s">
        <v>518</v>
      </c>
      <c r="W76" s="81">
        <v>43510.880474537036</v>
      </c>
      <c r="X76" s="83" t="s">
        <v>625</v>
      </c>
      <c r="Y76" s="79"/>
      <c r="Z76" s="79"/>
      <c r="AA76" s="85" t="s">
        <v>737</v>
      </c>
      <c r="AB76" s="79"/>
      <c r="AC76" s="79" t="b">
        <v>0</v>
      </c>
      <c r="AD76" s="79">
        <v>0</v>
      </c>
      <c r="AE76" s="85" t="s">
        <v>780</v>
      </c>
      <c r="AF76" s="79" t="b">
        <v>0</v>
      </c>
      <c r="AG76" s="79" t="s">
        <v>787</v>
      </c>
      <c r="AH76" s="79"/>
      <c r="AI76" s="85" t="s">
        <v>780</v>
      </c>
      <c r="AJ76" s="79" t="b">
        <v>0</v>
      </c>
      <c r="AK76" s="79">
        <v>0</v>
      </c>
      <c r="AL76" s="85" t="s">
        <v>711</v>
      </c>
      <c r="AM76" s="79" t="s">
        <v>790</v>
      </c>
      <c r="AN76" s="79" t="b">
        <v>0</v>
      </c>
      <c r="AO76" s="85" t="s">
        <v>711</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c r="BE76" s="49"/>
      <c r="BF76" s="48"/>
      <c r="BG76" s="49"/>
      <c r="BH76" s="48"/>
      <c r="BI76" s="49"/>
      <c r="BJ76" s="48"/>
      <c r="BK76" s="49"/>
      <c r="BL76" s="48"/>
    </row>
    <row r="77" spans="1:64" ht="15">
      <c r="A77" s="64" t="s">
        <v>272</v>
      </c>
      <c r="B77" s="64" t="s">
        <v>222</v>
      </c>
      <c r="C77" s="65"/>
      <c r="D77" s="66"/>
      <c r="E77" s="67"/>
      <c r="F77" s="68"/>
      <c r="G77" s="65"/>
      <c r="H77" s="69"/>
      <c r="I77" s="70"/>
      <c r="J77" s="70"/>
      <c r="K77" s="34" t="s">
        <v>65</v>
      </c>
      <c r="L77" s="77">
        <v>206</v>
      </c>
      <c r="M77" s="77"/>
      <c r="N77" s="72"/>
      <c r="O77" s="79" t="s">
        <v>348</v>
      </c>
      <c r="P77" s="81">
        <v>43510.90274305556</v>
      </c>
      <c r="Q77" s="79" t="s">
        <v>369</v>
      </c>
      <c r="R77" s="79"/>
      <c r="S77" s="79"/>
      <c r="T77" s="79"/>
      <c r="U77" s="79"/>
      <c r="V77" s="83" t="s">
        <v>519</v>
      </c>
      <c r="W77" s="81">
        <v>43510.90274305556</v>
      </c>
      <c r="X77" s="83" t="s">
        <v>626</v>
      </c>
      <c r="Y77" s="79"/>
      <c r="Z77" s="79"/>
      <c r="AA77" s="85" t="s">
        <v>738</v>
      </c>
      <c r="AB77" s="79"/>
      <c r="AC77" s="79" t="b">
        <v>0</v>
      </c>
      <c r="AD77" s="79">
        <v>0</v>
      </c>
      <c r="AE77" s="85" t="s">
        <v>780</v>
      </c>
      <c r="AF77" s="79" t="b">
        <v>0</v>
      </c>
      <c r="AG77" s="79" t="s">
        <v>787</v>
      </c>
      <c r="AH77" s="79"/>
      <c r="AI77" s="85" t="s">
        <v>780</v>
      </c>
      <c r="AJ77" s="79" t="b">
        <v>0</v>
      </c>
      <c r="AK77" s="79">
        <v>21</v>
      </c>
      <c r="AL77" s="85" t="s">
        <v>711</v>
      </c>
      <c r="AM77" s="79" t="s">
        <v>800</v>
      </c>
      <c r="AN77" s="79" t="b">
        <v>0</v>
      </c>
      <c r="AO77" s="85" t="s">
        <v>711</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c r="BE77" s="49"/>
      <c r="BF77" s="48"/>
      <c r="BG77" s="49"/>
      <c r="BH77" s="48"/>
      <c r="BI77" s="49"/>
      <c r="BJ77" s="48"/>
      <c r="BK77" s="49"/>
      <c r="BL77" s="48"/>
    </row>
    <row r="78" spans="1:64" ht="15">
      <c r="A78" s="64" t="s">
        <v>273</v>
      </c>
      <c r="B78" s="64" t="s">
        <v>222</v>
      </c>
      <c r="C78" s="65"/>
      <c r="D78" s="66"/>
      <c r="E78" s="67"/>
      <c r="F78" s="68"/>
      <c r="G78" s="65"/>
      <c r="H78" s="69"/>
      <c r="I78" s="70"/>
      <c r="J78" s="70"/>
      <c r="K78" s="34" t="s">
        <v>65</v>
      </c>
      <c r="L78" s="77">
        <v>208</v>
      </c>
      <c r="M78" s="77"/>
      <c r="N78" s="72"/>
      <c r="O78" s="79" t="s">
        <v>348</v>
      </c>
      <c r="P78" s="81">
        <v>43510.56351851852</v>
      </c>
      <c r="Q78" s="79" t="s">
        <v>391</v>
      </c>
      <c r="R78" s="79"/>
      <c r="S78" s="79"/>
      <c r="T78" s="79" t="s">
        <v>446</v>
      </c>
      <c r="U78" s="79"/>
      <c r="V78" s="83" t="s">
        <v>520</v>
      </c>
      <c r="W78" s="81">
        <v>43510.56351851852</v>
      </c>
      <c r="X78" s="83" t="s">
        <v>627</v>
      </c>
      <c r="Y78" s="79"/>
      <c r="Z78" s="79"/>
      <c r="AA78" s="85" t="s">
        <v>739</v>
      </c>
      <c r="AB78" s="79"/>
      <c r="AC78" s="79" t="b">
        <v>0</v>
      </c>
      <c r="AD78" s="79">
        <v>8</v>
      </c>
      <c r="AE78" s="85" t="s">
        <v>780</v>
      </c>
      <c r="AF78" s="79" t="b">
        <v>0</v>
      </c>
      <c r="AG78" s="79" t="s">
        <v>787</v>
      </c>
      <c r="AH78" s="79"/>
      <c r="AI78" s="85" t="s">
        <v>780</v>
      </c>
      <c r="AJ78" s="79" t="b">
        <v>0</v>
      </c>
      <c r="AK78" s="79">
        <v>4</v>
      </c>
      <c r="AL78" s="85" t="s">
        <v>780</v>
      </c>
      <c r="AM78" s="79" t="s">
        <v>789</v>
      </c>
      <c r="AN78" s="79" t="b">
        <v>0</v>
      </c>
      <c r="AO78" s="85" t="s">
        <v>739</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v>0</v>
      </c>
      <c r="BE78" s="49">
        <v>0</v>
      </c>
      <c r="BF78" s="48">
        <v>0</v>
      </c>
      <c r="BG78" s="49">
        <v>0</v>
      </c>
      <c r="BH78" s="48">
        <v>0</v>
      </c>
      <c r="BI78" s="49">
        <v>0</v>
      </c>
      <c r="BJ78" s="48">
        <v>8</v>
      </c>
      <c r="BK78" s="49">
        <v>100</v>
      </c>
      <c r="BL78" s="48">
        <v>8</v>
      </c>
    </row>
    <row r="79" spans="1:64" ht="15">
      <c r="A79" s="64" t="s">
        <v>274</v>
      </c>
      <c r="B79" s="64" t="s">
        <v>273</v>
      </c>
      <c r="C79" s="65"/>
      <c r="D79" s="66"/>
      <c r="E79" s="67"/>
      <c r="F79" s="68"/>
      <c r="G79" s="65"/>
      <c r="H79" s="69"/>
      <c r="I79" s="70"/>
      <c r="J79" s="70"/>
      <c r="K79" s="34" t="s">
        <v>65</v>
      </c>
      <c r="L79" s="77">
        <v>209</v>
      </c>
      <c r="M79" s="77"/>
      <c r="N79" s="72"/>
      <c r="O79" s="79" t="s">
        <v>348</v>
      </c>
      <c r="P79" s="81">
        <v>43511.00576388889</v>
      </c>
      <c r="Q79" s="79" t="s">
        <v>368</v>
      </c>
      <c r="R79" s="79"/>
      <c r="S79" s="79"/>
      <c r="T79" s="79" t="s">
        <v>446</v>
      </c>
      <c r="U79" s="79"/>
      <c r="V79" s="83" t="s">
        <v>521</v>
      </c>
      <c r="W79" s="81">
        <v>43511.00576388889</v>
      </c>
      <c r="X79" s="83" t="s">
        <v>628</v>
      </c>
      <c r="Y79" s="79"/>
      <c r="Z79" s="79"/>
      <c r="AA79" s="85" t="s">
        <v>740</v>
      </c>
      <c r="AB79" s="79"/>
      <c r="AC79" s="79" t="b">
        <v>0</v>
      </c>
      <c r="AD79" s="79">
        <v>0</v>
      </c>
      <c r="AE79" s="85" t="s">
        <v>780</v>
      </c>
      <c r="AF79" s="79" t="b">
        <v>0</v>
      </c>
      <c r="AG79" s="79" t="s">
        <v>787</v>
      </c>
      <c r="AH79" s="79"/>
      <c r="AI79" s="85" t="s">
        <v>780</v>
      </c>
      <c r="AJ79" s="79" t="b">
        <v>0</v>
      </c>
      <c r="AK79" s="79">
        <v>6</v>
      </c>
      <c r="AL79" s="85" t="s">
        <v>739</v>
      </c>
      <c r="AM79" s="79" t="s">
        <v>789</v>
      </c>
      <c r="AN79" s="79" t="b">
        <v>0</v>
      </c>
      <c r="AO79" s="85" t="s">
        <v>739</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c r="BE79" s="49"/>
      <c r="BF79" s="48"/>
      <c r="BG79" s="49"/>
      <c r="BH79" s="48"/>
      <c r="BI79" s="49"/>
      <c r="BJ79" s="48"/>
      <c r="BK79" s="49"/>
      <c r="BL79" s="48"/>
    </row>
    <row r="80" spans="1:64" ht="15">
      <c r="A80" s="64" t="s">
        <v>275</v>
      </c>
      <c r="B80" s="64" t="s">
        <v>275</v>
      </c>
      <c r="C80" s="65"/>
      <c r="D80" s="66"/>
      <c r="E80" s="67"/>
      <c r="F80" s="68"/>
      <c r="G80" s="65"/>
      <c r="H80" s="69"/>
      <c r="I80" s="70"/>
      <c r="J80" s="70"/>
      <c r="K80" s="34" t="s">
        <v>65</v>
      </c>
      <c r="L80" s="77">
        <v>211</v>
      </c>
      <c r="M80" s="77"/>
      <c r="N80" s="72"/>
      <c r="O80" s="79" t="s">
        <v>176</v>
      </c>
      <c r="P80" s="81">
        <v>43511.00833333333</v>
      </c>
      <c r="Q80" s="79" t="s">
        <v>392</v>
      </c>
      <c r="R80" s="83" t="s">
        <v>426</v>
      </c>
      <c r="S80" s="79" t="s">
        <v>435</v>
      </c>
      <c r="T80" s="79"/>
      <c r="U80" s="79"/>
      <c r="V80" s="83" t="s">
        <v>522</v>
      </c>
      <c r="W80" s="81">
        <v>43511.00833333333</v>
      </c>
      <c r="X80" s="83" t="s">
        <v>629</v>
      </c>
      <c r="Y80" s="79"/>
      <c r="Z80" s="79"/>
      <c r="AA80" s="85" t="s">
        <v>741</v>
      </c>
      <c r="AB80" s="79"/>
      <c r="AC80" s="79" t="b">
        <v>0</v>
      </c>
      <c r="AD80" s="79">
        <v>0</v>
      </c>
      <c r="AE80" s="85" t="s">
        <v>780</v>
      </c>
      <c r="AF80" s="79" t="b">
        <v>0</v>
      </c>
      <c r="AG80" s="79" t="s">
        <v>787</v>
      </c>
      <c r="AH80" s="79"/>
      <c r="AI80" s="85" t="s">
        <v>780</v>
      </c>
      <c r="AJ80" s="79" t="b">
        <v>0</v>
      </c>
      <c r="AK80" s="79">
        <v>0</v>
      </c>
      <c r="AL80" s="85" t="s">
        <v>780</v>
      </c>
      <c r="AM80" s="79" t="s">
        <v>795</v>
      </c>
      <c r="AN80" s="79" t="b">
        <v>1</v>
      </c>
      <c r="AO80" s="85" t="s">
        <v>741</v>
      </c>
      <c r="AP80" s="79" t="s">
        <v>176</v>
      </c>
      <c r="AQ80" s="79">
        <v>0</v>
      </c>
      <c r="AR80" s="79">
        <v>0</v>
      </c>
      <c r="AS80" s="79"/>
      <c r="AT80" s="79"/>
      <c r="AU80" s="79"/>
      <c r="AV80" s="79"/>
      <c r="AW80" s="79"/>
      <c r="AX80" s="79"/>
      <c r="AY80" s="79"/>
      <c r="AZ80" s="79"/>
      <c r="BA80">
        <v>1</v>
      </c>
      <c r="BB80" s="78" t="str">
        <f>REPLACE(INDEX(GroupVertices[Group],MATCH(Edges24[[#This Row],[Vertex 1]],GroupVertices[Vertex],0)),1,1,"")</f>
        <v>13</v>
      </c>
      <c r="BC80" s="78" t="str">
        <f>REPLACE(INDEX(GroupVertices[Group],MATCH(Edges24[[#This Row],[Vertex 2]],GroupVertices[Vertex],0)),1,1,"")</f>
        <v>13</v>
      </c>
      <c r="BD80" s="48">
        <v>3</v>
      </c>
      <c r="BE80" s="49">
        <v>16.666666666666668</v>
      </c>
      <c r="BF80" s="48">
        <v>0</v>
      </c>
      <c r="BG80" s="49">
        <v>0</v>
      </c>
      <c r="BH80" s="48">
        <v>0</v>
      </c>
      <c r="BI80" s="49">
        <v>0</v>
      </c>
      <c r="BJ80" s="48">
        <v>15</v>
      </c>
      <c r="BK80" s="49">
        <v>83.33333333333333</v>
      </c>
      <c r="BL80" s="48">
        <v>18</v>
      </c>
    </row>
    <row r="81" spans="1:64" ht="15">
      <c r="A81" s="64" t="s">
        <v>276</v>
      </c>
      <c r="B81" s="64" t="s">
        <v>302</v>
      </c>
      <c r="C81" s="65"/>
      <c r="D81" s="66"/>
      <c r="E81" s="67"/>
      <c r="F81" s="68"/>
      <c r="G81" s="65"/>
      <c r="H81" s="69"/>
      <c r="I81" s="70"/>
      <c r="J81" s="70"/>
      <c r="K81" s="34" t="s">
        <v>65</v>
      </c>
      <c r="L81" s="77">
        <v>212</v>
      </c>
      <c r="M81" s="77"/>
      <c r="N81" s="72"/>
      <c r="O81" s="79" t="s">
        <v>348</v>
      </c>
      <c r="P81" s="81">
        <v>43511.06681712963</v>
      </c>
      <c r="Q81" s="79" t="s">
        <v>393</v>
      </c>
      <c r="R81" s="79"/>
      <c r="S81" s="79"/>
      <c r="T81" s="79"/>
      <c r="U81" s="79"/>
      <c r="V81" s="83" t="s">
        <v>523</v>
      </c>
      <c r="W81" s="81">
        <v>43511.06681712963</v>
      </c>
      <c r="X81" s="83" t="s">
        <v>630</v>
      </c>
      <c r="Y81" s="79"/>
      <c r="Z81" s="79"/>
      <c r="AA81" s="85" t="s">
        <v>742</v>
      </c>
      <c r="AB81" s="79"/>
      <c r="AC81" s="79" t="b">
        <v>0</v>
      </c>
      <c r="AD81" s="79">
        <v>0</v>
      </c>
      <c r="AE81" s="85" t="s">
        <v>780</v>
      </c>
      <c r="AF81" s="79" t="b">
        <v>0</v>
      </c>
      <c r="AG81" s="79" t="s">
        <v>787</v>
      </c>
      <c r="AH81" s="79"/>
      <c r="AI81" s="85" t="s">
        <v>780</v>
      </c>
      <c r="AJ81" s="79" t="b">
        <v>0</v>
      </c>
      <c r="AK81" s="79">
        <v>19</v>
      </c>
      <c r="AL81" s="85" t="s">
        <v>773</v>
      </c>
      <c r="AM81" s="79" t="s">
        <v>789</v>
      </c>
      <c r="AN81" s="79" t="b">
        <v>0</v>
      </c>
      <c r="AO81" s="85" t="s">
        <v>773</v>
      </c>
      <c r="AP81" s="79" t="s">
        <v>176</v>
      </c>
      <c r="AQ81" s="79">
        <v>0</v>
      </c>
      <c r="AR81" s="79">
        <v>0</v>
      </c>
      <c r="AS81" s="79"/>
      <c r="AT81" s="79"/>
      <c r="AU81" s="79"/>
      <c r="AV81" s="79"/>
      <c r="AW81" s="79"/>
      <c r="AX81" s="79"/>
      <c r="AY81" s="79"/>
      <c r="AZ81" s="79"/>
      <c r="BA81">
        <v>1</v>
      </c>
      <c r="BB81" s="78" t="str">
        <f>REPLACE(INDEX(GroupVertices[Group],MATCH(Edges24[[#This Row],[Vertex 1]],GroupVertices[Vertex],0)),1,1,"")</f>
        <v>2</v>
      </c>
      <c r="BC81" s="78" t="str">
        <f>REPLACE(INDEX(GroupVertices[Group],MATCH(Edges24[[#This Row],[Vertex 2]],GroupVertices[Vertex],0)),1,1,"")</f>
        <v>2</v>
      </c>
      <c r="BD81" s="48">
        <v>1</v>
      </c>
      <c r="BE81" s="49">
        <v>4.3478260869565215</v>
      </c>
      <c r="BF81" s="48">
        <v>1</v>
      </c>
      <c r="BG81" s="49">
        <v>4.3478260869565215</v>
      </c>
      <c r="BH81" s="48">
        <v>0</v>
      </c>
      <c r="BI81" s="49">
        <v>0</v>
      </c>
      <c r="BJ81" s="48">
        <v>21</v>
      </c>
      <c r="BK81" s="49">
        <v>91.30434782608695</v>
      </c>
      <c r="BL81" s="48">
        <v>23</v>
      </c>
    </row>
    <row r="82" spans="1:64" ht="15">
      <c r="A82" s="64" t="s">
        <v>277</v>
      </c>
      <c r="B82" s="64" t="s">
        <v>302</v>
      </c>
      <c r="C82" s="65"/>
      <c r="D82" s="66"/>
      <c r="E82" s="67"/>
      <c r="F82" s="68"/>
      <c r="G82" s="65"/>
      <c r="H82" s="69"/>
      <c r="I82" s="70"/>
      <c r="J82" s="70"/>
      <c r="K82" s="34" t="s">
        <v>65</v>
      </c>
      <c r="L82" s="77">
        <v>213</v>
      </c>
      <c r="M82" s="77"/>
      <c r="N82" s="72"/>
      <c r="O82" s="79" t="s">
        <v>348</v>
      </c>
      <c r="P82" s="81">
        <v>43511.08626157408</v>
      </c>
      <c r="Q82" s="79" t="s">
        <v>393</v>
      </c>
      <c r="R82" s="79"/>
      <c r="S82" s="79"/>
      <c r="T82" s="79"/>
      <c r="U82" s="79"/>
      <c r="V82" s="83" t="s">
        <v>524</v>
      </c>
      <c r="W82" s="81">
        <v>43511.08626157408</v>
      </c>
      <c r="X82" s="83" t="s">
        <v>631</v>
      </c>
      <c r="Y82" s="79"/>
      <c r="Z82" s="79"/>
      <c r="AA82" s="85" t="s">
        <v>743</v>
      </c>
      <c r="AB82" s="79"/>
      <c r="AC82" s="79" t="b">
        <v>0</v>
      </c>
      <c r="AD82" s="79">
        <v>0</v>
      </c>
      <c r="AE82" s="85" t="s">
        <v>780</v>
      </c>
      <c r="AF82" s="79" t="b">
        <v>0</v>
      </c>
      <c r="AG82" s="79" t="s">
        <v>787</v>
      </c>
      <c r="AH82" s="79"/>
      <c r="AI82" s="85" t="s">
        <v>780</v>
      </c>
      <c r="AJ82" s="79" t="b">
        <v>0</v>
      </c>
      <c r="AK82" s="79">
        <v>19</v>
      </c>
      <c r="AL82" s="85" t="s">
        <v>773</v>
      </c>
      <c r="AM82" s="79" t="s">
        <v>793</v>
      </c>
      <c r="AN82" s="79" t="b">
        <v>0</v>
      </c>
      <c r="AO82" s="85" t="s">
        <v>773</v>
      </c>
      <c r="AP82" s="79" t="s">
        <v>176</v>
      </c>
      <c r="AQ82" s="79">
        <v>0</v>
      </c>
      <c r="AR82" s="79">
        <v>0</v>
      </c>
      <c r="AS82" s="79"/>
      <c r="AT82" s="79"/>
      <c r="AU82" s="79"/>
      <c r="AV82" s="79"/>
      <c r="AW82" s="79"/>
      <c r="AX82" s="79"/>
      <c r="AY82" s="79"/>
      <c r="AZ82" s="79"/>
      <c r="BA82">
        <v>1</v>
      </c>
      <c r="BB82" s="78" t="str">
        <f>REPLACE(INDEX(GroupVertices[Group],MATCH(Edges24[[#This Row],[Vertex 1]],GroupVertices[Vertex],0)),1,1,"")</f>
        <v>4</v>
      </c>
      <c r="BC82" s="78" t="str">
        <f>REPLACE(INDEX(GroupVertices[Group],MATCH(Edges24[[#This Row],[Vertex 2]],GroupVertices[Vertex],0)),1,1,"")</f>
        <v>2</v>
      </c>
      <c r="BD82" s="48">
        <v>1</v>
      </c>
      <c r="BE82" s="49">
        <v>4.3478260869565215</v>
      </c>
      <c r="BF82" s="48">
        <v>1</v>
      </c>
      <c r="BG82" s="49">
        <v>4.3478260869565215</v>
      </c>
      <c r="BH82" s="48">
        <v>0</v>
      </c>
      <c r="BI82" s="49">
        <v>0</v>
      </c>
      <c r="BJ82" s="48">
        <v>21</v>
      </c>
      <c r="BK82" s="49">
        <v>91.30434782608695</v>
      </c>
      <c r="BL82" s="48">
        <v>23</v>
      </c>
    </row>
    <row r="83" spans="1:64" ht="15">
      <c r="A83" s="64" t="s">
        <v>278</v>
      </c>
      <c r="B83" s="64" t="s">
        <v>302</v>
      </c>
      <c r="C83" s="65"/>
      <c r="D83" s="66"/>
      <c r="E83" s="67"/>
      <c r="F83" s="68"/>
      <c r="G83" s="65"/>
      <c r="H83" s="69"/>
      <c r="I83" s="70"/>
      <c r="J83" s="70"/>
      <c r="K83" s="34" t="s">
        <v>65</v>
      </c>
      <c r="L83" s="77">
        <v>214</v>
      </c>
      <c r="M83" s="77"/>
      <c r="N83" s="72"/>
      <c r="O83" s="79" t="s">
        <v>348</v>
      </c>
      <c r="P83" s="81">
        <v>43511.09795138889</v>
      </c>
      <c r="Q83" s="79" t="s">
        <v>393</v>
      </c>
      <c r="R83" s="79"/>
      <c r="S83" s="79"/>
      <c r="T83" s="79"/>
      <c r="U83" s="79"/>
      <c r="V83" s="83" t="s">
        <v>525</v>
      </c>
      <c r="W83" s="81">
        <v>43511.09795138889</v>
      </c>
      <c r="X83" s="83" t="s">
        <v>632</v>
      </c>
      <c r="Y83" s="79"/>
      <c r="Z83" s="79"/>
      <c r="AA83" s="85" t="s">
        <v>744</v>
      </c>
      <c r="AB83" s="79"/>
      <c r="AC83" s="79" t="b">
        <v>0</v>
      </c>
      <c r="AD83" s="79">
        <v>0</v>
      </c>
      <c r="AE83" s="85" t="s">
        <v>780</v>
      </c>
      <c r="AF83" s="79" t="b">
        <v>0</v>
      </c>
      <c r="AG83" s="79" t="s">
        <v>787</v>
      </c>
      <c r="AH83" s="79"/>
      <c r="AI83" s="85" t="s">
        <v>780</v>
      </c>
      <c r="AJ83" s="79" t="b">
        <v>0</v>
      </c>
      <c r="AK83" s="79">
        <v>19</v>
      </c>
      <c r="AL83" s="85" t="s">
        <v>773</v>
      </c>
      <c r="AM83" s="79" t="s">
        <v>789</v>
      </c>
      <c r="AN83" s="79" t="b">
        <v>0</v>
      </c>
      <c r="AO83" s="85" t="s">
        <v>773</v>
      </c>
      <c r="AP83" s="79" t="s">
        <v>176</v>
      </c>
      <c r="AQ83" s="79">
        <v>0</v>
      </c>
      <c r="AR83" s="79">
        <v>0</v>
      </c>
      <c r="AS83" s="79"/>
      <c r="AT83" s="79"/>
      <c r="AU83" s="79"/>
      <c r="AV83" s="79"/>
      <c r="AW83" s="79"/>
      <c r="AX83" s="79"/>
      <c r="AY83" s="79"/>
      <c r="AZ83" s="79"/>
      <c r="BA83">
        <v>1</v>
      </c>
      <c r="BB83" s="78" t="str">
        <f>REPLACE(INDEX(GroupVertices[Group],MATCH(Edges24[[#This Row],[Vertex 1]],GroupVertices[Vertex],0)),1,1,"")</f>
        <v>2</v>
      </c>
      <c r="BC83" s="78" t="str">
        <f>REPLACE(INDEX(GroupVertices[Group],MATCH(Edges24[[#This Row],[Vertex 2]],GroupVertices[Vertex],0)),1,1,"")</f>
        <v>2</v>
      </c>
      <c r="BD83" s="48">
        <v>1</v>
      </c>
      <c r="BE83" s="49">
        <v>4.3478260869565215</v>
      </c>
      <c r="BF83" s="48">
        <v>1</v>
      </c>
      <c r="BG83" s="49">
        <v>4.3478260869565215</v>
      </c>
      <c r="BH83" s="48">
        <v>0</v>
      </c>
      <c r="BI83" s="49">
        <v>0</v>
      </c>
      <c r="BJ83" s="48">
        <v>21</v>
      </c>
      <c r="BK83" s="49">
        <v>91.30434782608695</v>
      </c>
      <c r="BL83" s="48">
        <v>23</v>
      </c>
    </row>
    <row r="84" spans="1:64" ht="15">
      <c r="A84" s="64" t="s">
        <v>279</v>
      </c>
      <c r="B84" s="64" t="s">
        <v>222</v>
      </c>
      <c r="C84" s="65"/>
      <c r="D84" s="66"/>
      <c r="E84" s="67"/>
      <c r="F84" s="68"/>
      <c r="G84" s="65"/>
      <c r="H84" s="69"/>
      <c r="I84" s="70"/>
      <c r="J84" s="70"/>
      <c r="K84" s="34" t="s">
        <v>65</v>
      </c>
      <c r="L84" s="77">
        <v>215</v>
      </c>
      <c r="M84" s="77"/>
      <c r="N84" s="72"/>
      <c r="O84" s="79" t="s">
        <v>348</v>
      </c>
      <c r="P84" s="81">
        <v>43511.26724537037</v>
      </c>
      <c r="Q84" s="79" t="s">
        <v>369</v>
      </c>
      <c r="R84" s="79"/>
      <c r="S84" s="79"/>
      <c r="T84" s="79"/>
      <c r="U84" s="79"/>
      <c r="V84" s="83" t="s">
        <v>526</v>
      </c>
      <c r="W84" s="81">
        <v>43511.26724537037</v>
      </c>
      <c r="X84" s="83" t="s">
        <v>633</v>
      </c>
      <c r="Y84" s="79"/>
      <c r="Z84" s="79"/>
      <c r="AA84" s="85" t="s">
        <v>745</v>
      </c>
      <c r="AB84" s="79"/>
      <c r="AC84" s="79" t="b">
        <v>0</v>
      </c>
      <c r="AD84" s="79">
        <v>0</v>
      </c>
      <c r="AE84" s="85" t="s">
        <v>780</v>
      </c>
      <c r="AF84" s="79" t="b">
        <v>0</v>
      </c>
      <c r="AG84" s="79" t="s">
        <v>787</v>
      </c>
      <c r="AH84" s="79"/>
      <c r="AI84" s="85" t="s">
        <v>780</v>
      </c>
      <c r="AJ84" s="79" t="b">
        <v>0</v>
      </c>
      <c r="AK84" s="79">
        <v>0</v>
      </c>
      <c r="AL84" s="85" t="s">
        <v>711</v>
      </c>
      <c r="AM84" s="79" t="s">
        <v>794</v>
      </c>
      <c r="AN84" s="79" t="b">
        <v>0</v>
      </c>
      <c r="AO84" s="85" t="s">
        <v>711</v>
      </c>
      <c r="AP84" s="79" t="s">
        <v>176</v>
      </c>
      <c r="AQ84" s="79">
        <v>0</v>
      </c>
      <c r="AR84" s="79">
        <v>0</v>
      </c>
      <c r="AS84" s="79"/>
      <c r="AT84" s="79"/>
      <c r="AU84" s="79"/>
      <c r="AV84" s="79"/>
      <c r="AW84" s="79"/>
      <c r="AX84" s="79"/>
      <c r="AY84" s="79"/>
      <c r="AZ84" s="79"/>
      <c r="BA84">
        <v>1</v>
      </c>
      <c r="BB84" s="78" t="str">
        <f>REPLACE(INDEX(GroupVertices[Group],MATCH(Edges24[[#This Row],[Vertex 1]],GroupVertices[Vertex],0)),1,1,"")</f>
        <v>1</v>
      </c>
      <c r="BC84" s="78" t="str">
        <f>REPLACE(INDEX(GroupVertices[Group],MATCH(Edges24[[#This Row],[Vertex 2]],GroupVertices[Vertex],0)),1,1,"")</f>
        <v>1</v>
      </c>
      <c r="BD84" s="48"/>
      <c r="BE84" s="49"/>
      <c r="BF84" s="48"/>
      <c r="BG84" s="49"/>
      <c r="BH84" s="48"/>
      <c r="BI84" s="49"/>
      <c r="BJ84" s="48"/>
      <c r="BK84" s="49"/>
      <c r="BL84" s="48"/>
    </row>
    <row r="85" spans="1:64" ht="15">
      <c r="A85" s="64" t="s">
        <v>280</v>
      </c>
      <c r="B85" s="64" t="s">
        <v>222</v>
      </c>
      <c r="C85" s="65"/>
      <c r="D85" s="66"/>
      <c r="E85" s="67"/>
      <c r="F85" s="68"/>
      <c r="G85" s="65"/>
      <c r="H85" s="69"/>
      <c r="I85" s="70"/>
      <c r="J85" s="70"/>
      <c r="K85" s="34" t="s">
        <v>65</v>
      </c>
      <c r="L85" s="77">
        <v>217</v>
      </c>
      <c r="M85" s="77"/>
      <c r="N85" s="72"/>
      <c r="O85" s="79" t="s">
        <v>348</v>
      </c>
      <c r="P85" s="81">
        <v>43511.421585648146</v>
      </c>
      <c r="Q85" s="79" t="s">
        <v>394</v>
      </c>
      <c r="R85" s="83" t="s">
        <v>427</v>
      </c>
      <c r="S85" s="79" t="s">
        <v>434</v>
      </c>
      <c r="T85" s="79" t="s">
        <v>453</v>
      </c>
      <c r="U85" s="79"/>
      <c r="V85" s="83" t="s">
        <v>527</v>
      </c>
      <c r="W85" s="81">
        <v>43511.421585648146</v>
      </c>
      <c r="X85" s="83" t="s">
        <v>634</v>
      </c>
      <c r="Y85" s="79"/>
      <c r="Z85" s="79"/>
      <c r="AA85" s="85" t="s">
        <v>746</v>
      </c>
      <c r="AB85" s="79"/>
      <c r="AC85" s="79" t="b">
        <v>0</v>
      </c>
      <c r="AD85" s="79">
        <v>0</v>
      </c>
      <c r="AE85" s="85" t="s">
        <v>780</v>
      </c>
      <c r="AF85" s="79" t="b">
        <v>0</v>
      </c>
      <c r="AG85" s="79" t="s">
        <v>787</v>
      </c>
      <c r="AH85" s="79"/>
      <c r="AI85" s="85" t="s">
        <v>780</v>
      </c>
      <c r="AJ85" s="79" t="b">
        <v>0</v>
      </c>
      <c r="AK85" s="79">
        <v>0</v>
      </c>
      <c r="AL85" s="85" t="s">
        <v>780</v>
      </c>
      <c r="AM85" s="79" t="s">
        <v>795</v>
      </c>
      <c r="AN85" s="79" t="b">
        <v>0</v>
      </c>
      <c r="AO85" s="85" t="s">
        <v>746</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1</v>
      </c>
      <c r="BD85" s="48">
        <v>1</v>
      </c>
      <c r="BE85" s="49">
        <v>5.882352941176471</v>
      </c>
      <c r="BF85" s="48">
        <v>0</v>
      </c>
      <c r="BG85" s="49">
        <v>0</v>
      </c>
      <c r="BH85" s="48">
        <v>0</v>
      </c>
      <c r="BI85" s="49">
        <v>0</v>
      </c>
      <c r="BJ85" s="48">
        <v>16</v>
      </c>
      <c r="BK85" s="49">
        <v>94.11764705882354</v>
      </c>
      <c r="BL85" s="48">
        <v>17</v>
      </c>
    </row>
    <row r="86" spans="1:64" ht="15">
      <c r="A86" s="64" t="s">
        <v>222</v>
      </c>
      <c r="B86" s="64" t="s">
        <v>343</v>
      </c>
      <c r="C86" s="65"/>
      <c r="D86" s="66"/>
      <c r="E86" s="67"/>
      <c r="F86" s="68"/>
      <c r="G86" s="65"/>
      <c r="H86" s="69"/>
      <c r="I86" s="70"/>
      <c r="J86" s="70"/>
      <c r="K86" s="34" t="s">
        <v>65</v>
      </c>
      <c r="L86" s="77">
        <v>218</v>
      </c>
      <c r="M86" s="77"/>
      <c r="N86" s="72"/>
      <c r="O86" s="79" t="s">
        <v>348</v>
      </c>
      <c r="P86" s="81">
        <v>43499.72642361111</v>
      </c>
      <c r="Q86" s="79" t="s">
        <v>395</v>
      </c>
      <c r="R86" s="79"/>
      <c r="S86" s="79"/>
      <c r="T86" s="79" t="s">
        <v>454</v>
      </c>
      <c r="U86" s="79"/>
      <c r="V86" s="83" t="s">
        <v>471</v>
      </c>
      <c r="W86" s="81">
        <v>43499.72642361111</v>
      </c>
      <c r="X86" s="83" t="s">
        <v>635</v>
      </c>
      <c r="Y86" s="79"/>
      <c r="Z86" s="79"/>
      <c r="AA86" s="85" t="s">
        <v>747</v>
      </c>
      <c r="AB86" s="79"/>
      <c r="AC86" s="79" t="b">
        <v>0</v>
      </c>
      <c r="AD86" s="79">
        <v>0</v>
      </c>
      <c r="AE86" s="85" t="s">
        <v>780</v>
      </c>
      <c r="AF86" s="79" t="b">
        <v>0</v>
      </c>
      <c r="AG86" s="79" t="s">
        <v>787</v>
      </c>
      <c r="AH86" s="79"/>
      <c r="AI86" s="85" t="s">
        <v>780</v>
      </c>
      <c r="AJ86" s="79" t="b">
        <v>0</v>
      </c>
      <c r="AK86" s="79">
        <v>2</v>
      </c>
      <c r="AL86" s="85" t="s">
        <v>748</v>
      </c>
      <c r="AM86" s="79" t="s">
        <v>789</v>
      </c>
      <c r="AN86" s="79" t="b">
        <v>0</v>
      </c>
      <c r="AO86" s="85" t="s">
        <v>748</v>
      </c>
      <c r="AP86" s="79" t="s">
        <v>176</v>
      </c>
      <c r="AQ86" s="79">
        <v>0</v>
      </c>
      <c r="AR86" s="79">
        <v>0</v>
      </c>
      <c r="AS86" s="79"/>
      <c r="AT86" s="79"/>
      <c r="AU86" s="79"/>
      <c r="AV86" s="79"/>
      <c r="AW86" s="79"/>
      <c r="AX86" s="79"/>
      <c r="AY86" s="79"/>
      <c r="AZ86" s="79"/>
      <c r="BA86">
        <v>1</v>
      </c>
      <c r="BB86" s="78" t="str">
        <f>REPLACE(INDEX(GroupVertices[Group],MATCH(Edges24[[#This Row],[Vertex 1]],GroupVertices[Vertex],0)),1,1,"")</f>
        <v>1</v>
      </c>
      <c r="BC86" s="78" t="str">
        <f>REPLACE(INDEX(GroupVertices[Group],MATCH(Edges24[[#This Row],[Vertex 2]],GroupVertices[Vertex],0)),1,1,"")</f>
        <v>1</v>
      </c>
      <c r="BD86" s="48"/>
      <c r="BE86" s="49"/>
      <c r="BF86" s="48"/>
      <c r="BG86" s="49"/>
      <c r="BH86" s="48"/>
      <c r="BI86" s="49"/>
      <c r="BJ86" s="48"/>
      <c r="BK86" s="49"/>
      <c r="BL86" s="48"/>
    </row>
    <row r="87" spans="1:64" ht="15">
      <c r="A87" s="64" t="s">
        <v>281</v>
      </c>
      <c r="B87" s="64" t="s">
        <v>343</v>
      </c>
      <c r="C87" s="65"/>
      <c r="D87" s="66"/>
      <c r="E87" s="67"/>
      <c r="F87" s="68"/>
      <c r="G87" s="65"/>
      <c r="H87" s="69"/>
      <c r="I87" s="70"/>
      <c r="J87" s="70"/>
      <c r="K87" s="34" t="s">
        <v>65</v>
      </c>
      <c r="L87" s="77">
        <v>219</v>
      </c>
      <c r="M87" s="77"/>
      <c r="N87" s="72"/>
      <c r="O87" s="79" t="s">
        <v>348</v>
      </c>
      <c r="P87" s="81">
        <v>43498.01981481481</v>
      </c>
      <c r="Q87" s="79" t="s">
        <v>396</v>
      </c>
      <c r="R87" s="83" t="s">
        <v>428</v>
      </c>
      <c r="S87" s="79" t="s">
        <v>434</v>
      </c>
      <c r="T87" s="79" t="s">
        <v>454</v>
      </c>
      <c r="U87" s="79"/>
      <c r="V87" s="83" t="s">
        <v>528</v>
      </c>
      <c r="W87" s="81">
        <v>43498.01981481481</v>
      </c>
      <c r="X87" s="83" t="s">
        <v>636</v>
      </c>
      <c r="Y87" s="79"/>
      <c r="Z87" s="79"/>
      <c r="AA87" s="85" t="s">
        <v>748</v>
      </c>
      <c r="AB87" s="79"/>
      <c r="AC87" s="79" t="b">
        <v>0</v>
      </c>
      <c r="AD87" s="79">
        <v>0</v>
      </c>
      <c r="AE87" s="85" t="s">
        <v>780</v>
      </c>
      <c r="AF87" s="79" t="b">
        <v>0</v>
      </c>
      <c r="AG87" s="79" t="s">
        <v>787</v>
      </c>
      <c r="AH87" s="79"/>
      <c r="AI87" s="85" t="s">
        <v>780</v>
      </c>
      <c r="AJ87" s="79" t="b">
        <v>0</v>
      </c>
      <c r="AK87" s="79">
        <v>2</v>
      </c>
      <c r="AL87" s="85" t="s">
        <v>780</v>
      </c>
      <c r="AM87" s="79" t="s">
        <v>789</v>
      </c>
      <c r="AN87" s="79" t="b">
        <v>0</v>
      </c>
      <c r="AO87" s="85" t="s">
        <v>748</v>
      </c>
      <c r="AP87" s="79" t="s">
        <v>802</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1</v>
      </c>
      <c r="BD87" s="48"/>
      <c r="BE87" s="49"/>
      <c r="BF87" s="48"/>
      <c r="BG87" s="49"/>
      <c r="BH87" s="48"/>
      <c r="BI87" s="49"/>
      <c r="BJ87" s="48"/>
      <c r="BK87" s="49"/>
      <c r="BL87" s="48"/>
    </row>
    <row r="88" spans="1:64" ht="15">
      <c r="A88" s="64" t="s">
        <v>281</v>
      </c>
      <c r="B88" s="64" t="s">
        <v>302</v>
      </c>
      <c r="C88" s="65"/>
      <c r="D88" s="66"/>
      <c r="E88" s="67"/>
      <c r="F88" s="68"/>
      <c r="G88" s="65"/>
      <c r="H88" s="69"/>
      <c r="I88" s="70"/>
      <c r="J88" s="70"/>
      <c r="K88" s="34" t="s">
        <v>65</v>
      </c>
      <c r="L88" s="77">
        <v>224</v>
      </c>
      <c r="M88" s="77"/>
      <c r="N88" s="72"/>
      <c r="O88" s="79" t="s">
        <v>348</v>
      </c>
      <c r="P88" s="81">
        <v>43511.47721064815</v>
      </c>
      <c r="Q88" s="79" t="s">
        <v>393</v>
      </c>
      <c r="R88" s="79"/>
      <c r="S88" s="79"/>
      <c r="T88" s="79"/>
      <c r="U88" s="79"/>
      <c r="V88" s="83" t="s">
        <v>528</v>
      </c>
      <c r="W88" s="81">
        <v>43511.47721064815</v>
      </c>
      <c r="X88" s="83" t="s">
        <v>637</v>
      </c>
      <c r="Y88" s="79"/>
      <c r="Z88" s="79"/>
      <c r="AA88" s="85" t="s">
        <v>749</v>
      </c>
      <c r="AB88" s="79"/>
      <c r="AC88" s="79" t="b">
        <v>0</v>
      </c>
      <c r="AD88" s="79">
        <v>0</v>
      </c>
      <c r="AE88" s="85" t="s">
        <v>780</v>
      </c>
      <c r="AF88" s="79" t="b">
        <v>0</v>
      </c>
      <c r="AG88" s="79" t="s">
        <v>787</v>
      </c>
      <c r="AH88" s="79"/>
      <c r="AI88" s="85" t="s">
        <v>780</v>
      </c>
      <c r="AJ88" s="79" t="b">
        <v>0</v>
      </c>
      <c r="AK88" s="79">
        <v>19</v>
      </c>
      <c r="AL88" s="85" t="s">
        <v>773</v>
      </c>
      <c r="AM88" s="79" t="s">
        <v>789</v>
      </c>
      <c r="AN88" s="79" t="b">
        <v>0</v>
      </c>
      <c r="AO88" s="85" t="s">
        <v>773</v>
      </c>
      <c r="AP88" s="79" t="s">
        <v>176</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2</v>
      </c>
      <c r="BD88" s="48">
        <v>1</v>
      </c>
      <c r="BE88" s="49">
        <v>4.3478260869565215</v>
      </c>
      <c r="BF88" s="48">
        <v>1</v>
      </c>
      <c r="BG88" s="49">
        <v>4.3478260869565215</v>
      </c>
      <c r="BH88" s="48">
        <v>0</v>
      </c>
      <c r="BI88" s="49">
        <v>0</v>
      </c>
      <c r="BJ88" s="48">
        <v>21</v>
      </c>
      <c r="BK88" s="49">
        <v>91.30434782608695</v>
      </c>
      <c r="BL88" s="48">
        <v>23</v>
      </c>
    </row>
    <row r="89" spans="1:64" ht="15">
      <c r="A89" s="64" t="s">
        <v>282</v>
      </c>
      <c r="B89" s="64" t="s">
        <v>222</v>
      </c>
      <c r="C89" s="65"/>
      <c r="D89" s="66"/>
      <c r="E89" s="67"/>
      <c r="F89" s="68"/>
      <c r="G89" s="65"/>
      <c r="H89" s="69"/>
      <c r="I89" s="70"/>
      <c r="J89" s="70"/>
      <c r="K89" s="34" t="s">
        <v>65</v>
      </c>
      <c r="L89" s="77">
        <v>225</v>
      </c>
      <c r="M89" s="77"/>
      <c r="N89" s="72"/>
      <c r="O89" s="79" t="s">
        <v>348</v>
      </c>
      <c r="P89" s="81">
        <v>43511.535462962966</v>
      </c>
      <c r="Q89" s="79" t="s">
        <v>397</v>
      </c>
      <c r="R89" s="83" t="s">
        <v>429</v>
      </c>
      <c r="S89" s="79" t="s">
        <v>434</v>
      </c>
      <c r="T89" s="79"/>
      <c r="U89" s="79"/>
      <c r="V89" s="83" t="s">
        <v>529</v>
      </c>
      <c r="W89" s="81">
        <v>43511.535462962966</v>
      </c>
      <c r="X89" s="83" t="s">
        <v>638</v>
      </c>
      <c r="Y89" s="79"/>
      <c r="Z89" s="79"/>
      <c r="AA89" s="85" t="s">
        <v>750</v>
      </c>
      <c r="AB89" s="79"/>
      <c r="AC89" s="79" t="b">
        <v>0</v>
      </c>
      <c r="AD89" s="79">
        <v>0</v>
      </c>
      <c r="AE89" s="85" t="s">
        <v>780</v>
      </c>
      <c r="AF89" s="79" t="b">
        <v>0</v>
      </c>
      <c r="AG89" s="79" t="s">
        <v>787</v>
      </c>
      <c r="AH89" s="79"/>
      <c r="AI89" s="85" t="s">
        <v>780</v>
      </c>
      <c r="AJ89" s="79" t="b">
        <v>0</v>
      </c>
      <c r="AK89" s="79">
        <v>0</v>
      </c>
      <c r="AL89" s="85" t="s">
        <v>780</v>
      </c>
      <c r="AM89" s="79" t="s">
        <v>794</v>
      </c>
      <c r="AN89" s="79" t="b">
        <v>0</v>
      </c>
      <c r="AO89" s="85" t="s">
        <v>750</v>
      </c>
      <c r="AP89" s="79" t="s">
        <v>176</v>
      </c>
      <c r="AQ89" s="79">
        <v>0</v>
      </c>
      <c r="AR89" s="79">
        <v>0</v>
      </c>
      <c r="AS89" s="79"/>
      <c r="AT89" s="79"/>
      <c r="AU89" s="79"/>
      <c r="AV89" s="79"/>
      <c r="AW89" s="79"/>
      <c r="AX89" s="79"/>
      <c r="AY89" s="79"/>
      <c r="AZ89" s="79"/>
      <c r="BA89">
        <v>1</v>
      </c>
      <c r="BB89" s="78" t="str">
        <f>REPLACE(INDEX(GroupVertices[Group],MATCH(Edges24[[#This Row],[Vertex 1]],GroupVertices[Vertex],0)),1,1,"")</f>
        <v>1</v>
      </c>
      <c r="BC89" s="78" t="str">
        <f>REPLACE(INDEX(GroupVertices[Group],MATCH(Edges24[[#This Row],[Vertex 2]],GroupVertices[Vertex],0)),1,1,"")</f>
        <v>1</v>
      </c>
      <c r="BD89" s="48">
        <v>1</v>
      </c>
      <c r="BE89" s="49">
        <v>7.142857142857143</v>
      </c>
      <c r="BF89" s="48">
        <v>0</v>
      </c>
      <c r="BG89" s="49">
        <v>0</v>
      </c>
      <c r="BH89" s="48">
        <v>0</v>
      </c>
      <c r="BI89" s="49">
        <v>0</v>
      </c>
      <c r="BJ89" s="48">
        <v>13</v>
      </c>
      <c r="BK89" s="49">
        <v>92.85714285714286</v>
      </c>
      <c r="BL89" s="48">
        <v>14</v>
      </c>
    </row>
    <row r="90" spans="1:64" ht="15">
      <c r="A90" s="64" t="s">
        <v>283</v>
      </c>
      <c r="B90" s="64" t="s">
        <v>302</v>
      </c>
      <c r="C90" s="65"/>
      <c r="D90" s="66"/>
      <c r="E90" s="67"/>
      <c r="F90" s="68"/>
      <c r="G90" s="65"/>
      <c r="H90" s="69"/>
      <c r="I90" s="70"/>
      <c r="J90" s="70"/>
      <c r="K90" s="34" t="s">
        <v>65</v>
      </c>
      <c r="L90" s="77">
        <v>226</v>
      </c>
      <c r="M90" s="77"/>
      <c r="N90" s="72"/>
      <c r="O90" s="79" t="s">
        <v>348</v>
      </c>
      <c r="P90" s="81">
        <v>43511.59340277778</v>
      </c>
      <c r="Q90" s="79" t="s">
        <v>393</v>
      </c>
      <c r="R90" s="79"/>
      <c r="S90" s="79"/>
      <c r="T90" s="79"/>
      <c r="U90" s="79"/>
      <c r="V90" s="83" t="s">
        <v>530</v>
      </c>
      <c r="W90" s="81">
        <v>43511.59340277778</v>
      </c>
      <c r="X90" s="83" t="s">
        <v>639</v>
      </c>
      <c r="Y90" s="79"/>
      <c r="Z90" s="79"/>
      <c r="AA90" s="85" t="s">
        <v>751</v>
      </c>
      <c r="AB90" s="79"/>
      <c r="AC90" s="79" t="b">
        <v>0</v>
      </c>
      <c r="AD90" s="79">
        <v>0</v>
      </c>
      <c r="AE90" s="85" t="s">
        <v>780</v>
      </c>
      <c r="AF90" s="79" t="b">
        <v>0</v>
      </c>
      <c r="AG90" s="79" t="s">
        <v>787</v>
      </c>
      <c r="AH90" s="79"/>
      <c r="AI90" s="85" t="s">
        <v>780</v>
      </c>
      <c r="AJ90" s="79" t="b">
        <v>0</v>
      </c>
      <c r="AK90" s="79">
        <v>19</v>
      </c>
      <c r="AL90" s="85" t="s">
        <v>773</v>
      </c>
      <c r="AM90" s="79" t="s">
        <v>789</v>
      </c>
      <c r="AN90" s="79" t="b">
        <v>0</v>
      </c>
      <c r="AO90" s="85" t="s">
        <v>773</v>
      </c>
      <c r="AP90" s="79" t="s">
        <v>176</v>
      </c>
      <c r="AQ90" s="79">
        <v>0</v>
      </c>
      <c r="AR90" s="79">
        <v>0</v>
      </c>
      <c r="AS90" s="79"/>
      <c r="AT90" s="79"/>
      <c r="AU90" s="79"/>
      <c r="AV90" s="79"/>
      <c r="AW90" s="79"/>
      <c r="AX90" s="79"/>
      <c r="AY90" s="79"/>
      <c r="AZ90" s="79"/>
      <c r="BA90">
        <v>1</v>
      </c>
      <c r="BB90" s="78" t="str">
        <f>REPLACE(INDEX(GroupVertices[Group],MATCH(Edges24[[#This Row],[Vertex 1]],GroupVertices[Vertex],0)),1,1,"")</f>
        <v>2</v>
      </c>
      <c r="BC90" s="78" t="str">
        <f>REPLACE(INDEX(GroupVertices[Group],MATCH(Edges24[[#This Row],[Vertex 2]],GroupVertices[Vertex],0)),1,1,"")</f>
        <v>2</v>
      </c>
      <c r="BD90" s="48">
        <v>1</v>
      </c>
      <c r="BE90" s="49">
        <v>4.3478260869565215</v>
      </c>
      <c r="BF90" s="48">
        <v>1</v>
      </c>
      <c r="BG90" s="49">
        <v>4.3478260869565215</v>
      </c>
      <c r="BH90" s="48">
        <v>0</v>
      </c>
      <c r="BI90" s="49">
        <v>0</v>
      </c>
      <c r="BJ90" s="48">
        <v>21</v>
      </c>
      <c r="BK90" s="49">
        <v>91.30434782608695</v>
      </c>
      <c r="BL90" s="48">
        <v>23</v>
      </c>
    </row>
    <row r="91" spans="1:64" ht="15">
      <c r="A91" s="64" t="s">
        <v>284</v>
      </c>
      <c r="B91" s="64" t="s">
        <v>302</v>
      </c>
      <c r="C91" s="65"/>
      <c r="D91" s="66"/>
      <c r="E91" s="67"/>
      <c r="F91" s="68"/>
      <c r="G91" s="65"/>
      <c r="H91" s="69"/>
      <c r="I91" s="70"/>
      <c r="J91" s="70"/>
      <c r="K91" s="34" t="s">
        <v>65</v>
      </c>
      <c r="L91" s="77">
        <v>227</v>
      </c>
      <c r="M91" s="77"/>
      <c r="N91" s="72"/>
      <c r="O91" s="79" t="s">
        <v>348</v>
      </c>
      <c r="P91" s="81">
        <v>43511.601585648146</v>
      </c>
      <c r="Q91" s="79" t="s">
        <v>393</v>
      </c>
      <c r="R91" s="79"/>
      <c r="S91" s="79"/>
      <c r="T91" s="79"/>
      <c r="U91" s="79"/>
      <c r="V91" s="83" t="s">
        <v>531</v>
      </c>
      <c r="W91" s="81">
        <v>43511.601585648146</v>
      </c>
      <c r="X91" s="83" t="s">
        <v>640</v>
      </c>
      <c r="Y91" s="79"/>
      <c r="Z91" s="79"/>
      <c r="AA91" s="85" t="s">
        <v>752</v>
      </c>
      <c r="AB91" s="79"/>
      <c r="AC91" s="79" t="b">
        <v>0</v>
      </c>
      <c r="AD91" s="79">
        <v>0</v>
      </c>
      <c r="AE91" s="85" t="s">
        <v>780</v>
      </c>
      <c r="AF91" s="79" t="b">
        <v>0</v>
      </c>
      <c r="AG91" s="79" t="s">
        <v>787</v>
      </c>
      <c r="AH91" s="79"/>
      <c r="AI91" s="85" t="s">
        <v>780</v>
      </c>
      <c r="AJ91" s="79" t="b">
        <v>0</v>
      </c>
      <c r="AK91" s="79">
        <v>19</v>
      </c>
      <c r="AL91" s="85" t="s">
        <v>773</v>
      </c>
      <c r="AM91" s="79" t="s">
        <v>789</v>
      </c>
      <c r="AN91" s="79" t="b">
        <v>0</v>
      </c>
      <c r="AO91" s="85" t="s">
        <v>773</v>
      </c>
      <c r="AP91" s="79" t="s">
        <v>176</v>
      </c>
      <c r="AQ91" s="79">
        <v>0</v>
      </c>
      <c r="AR91" s="79">
        <v>0</v>
      </c>
      <c r="AS91" s="79"/>
      <c r="AT91" s="79"/>
      <c r="AU91" s="79"/>
      <c r="AV91" s="79"/>
      <c r="AW91" s="79"/>
      <c r="AX91" s="79"/>
      <c r="AY91" s="79"/>
      <c r="AZ91" s="79"/>
      <c r="BA91">
        <v>1</v>
      </c>
      <c r="BB91" s="78" t="str">
        <f>REPLACE(INDEX(GroupVertices[Group],MATCH(Edges24[[#This Row],[Vertex 1]],GroupVertices[Vertex],0)),1,1,"")</f>
        <v>2</v>
      </c>
      <c r="BC91" s="78" t="str">
        <f>REPLACE(INDEX(GroupVertices[Group],MATCH(Edges24[[#This Row],[Vertex 2]],GroupVertices[Vertex],0)),1,1,"")</f>
        <v>2</v>
      </c>
      <c r="BD91" s="48">
        <v>1</v>
      </c>
      <c r="BE91" s="49">
        <v>4.3478260869565215</v>
      </c>
      <c r="BF91" s="48">
        <v>1</v>
      </c>
      <c r="BG91" s="49">
        <v>4.3478260869565215</v>
      </c>
      <c r="BH91" s="48">
        <v>0</v>
      </c>
      <c r="BI91" s="49">
        <v>0</v>
      </c>
      <c r="BJ91" s="48">
        <v>21</v>
      </c>
      <c r="BK91" s="49">
        <v>91.30434782608695</v>
      </c>
      <c r="BL91" s="48">
        <v>23</v>
      </c>
    </row>
    <row r="92" spans="1:64" ht="15">
      <c r="A92" s="64" t="s">
        <v>285</v>
      </c>
      <c r="B92" s="64" t="s">
        <v>302</v>
      </c>
      <c r="C92" s="65"/>
      <c r="D92" s="66"/>
      <c r="E92" s="67"/>
      <c r="F92" s="68"/>
      <c r="G92" s="65"/>
      <c r="H92" s="69"/>
      <c r="I92" s="70"/>
      <c r="J92" s="70"/>
      <c r="K92" s="34" t="s">
        <v>65</v>
      </c>
      <c r="L92" s="77">
        <v>228</v>
      </c>
      <c r="M92" s="77"/>
      <c r="N92" s="72"/>
      <c r="O92" s="79" t="s">
        <v>348</v>
      </c>
      <c r="P92" s="81">
        <v>43511.61053240741</v>
      </c>
      <c r="Q92" s="79" t="s">
        <v>393</v>
      </c>
      <c r="R92" s="79"/>
      <c r="S92" s="79"/>
      <c r="T92" s="79"/>
      <c r="U92" s="79"/>
      <c r="V92" s="83" t="s">
        <v>532</v>
      </c>
      <c r="W92" s="81">
        <v>43511.61053240741</v>
      </c>
      <c r="X92" s="83" t="s">
        <v>641</v>
      </c>
      <c r="Y92" s="79"/>
      <c r="Z92" s="79"/>
      <c r="AA92" s="85" t="s">
        <v>753</v>
      </c>
      <c r="AB92" s="79"/>
      <c r="AC92" s="79" t="b">
        <v>0</v>
      </c>
      <c r="AD92" s="79">
        <v>0</v>
      </c>
      <c r="AE92" s="85" t="s">
        <v>780</v>
      </c>
      <c r="AF92" s="79" t="b">
        <v>0</v>
      </c>
      <c r="AG92" s="79" t="s">
        <v>787</v>
      </c>
      <c r="AH92" s="79"/>
      <c r="AI92" s="85" t="s">
        <v>780</v>
      </c>
      <c r="AJ92" s="79" t="b">
        <v>0</v>
      </c>
      <c r="AK92" s="79">
        <v>19</v>
      </c>
      <c r="AL92" s="85" t="s">
        <v>773</v>
      </c>
      <c r="AM92" s="79" t="s">
        <v>789</v>
      </c>
      <c r="AN92" s="79" t="b">
        <v>0</v>
      </c>
      <c r="AO92" s="85" t="s">
        <v>773</v>
      </c>
      <c r="AP92" s="79" t="s">
        <v>176</v>
      </c>
      <c r="AQ92" s="79">
        <v>0</v>
      </c>
      <c r="AR92" s="79">
        <v>0</v>
      </c>
      <c r="AS92" s="79"/>
      <c r="AT92" s="79"/>
      <c r="AU92" s="79"/>
      <c r="AV92" s="79"/>
      <c r="AW92" s="79"/>
      <c r="AX92" s="79"/>
      <c r="AY92" s="79"/>
      <c r="AZ92" s="79"/>
      <c r="BA92">
        <v>1</v>
      </c>
      <c r="BB92" s="78" t="str">
        <f>REPLACE(INDEX(GroupVertices[Group],MATCH(Edges24[[#This Row],[Vertex 1]],GroupVertices[Vertex],0)),1,1,"")</f>
        <v>2</v>
      </c>
      <c r="BC92" s="78" t="str">
        <f>REPLACE(INDEX(GroupVertices[Group],MATCH(Edges24[[#This Row],[Vertex 2]],GroupVertices[Vertex],0)),1,1,"")</f>
        <v>2</v>
      </c>
      <c r="BD92" s="48">
        <v>1</v>
      </c>
      <c r="BE92" s="49">
        <v>4.3478260869565215</v>
      </c>
      <c r="BF92" s="48">
        <v>1</v>
      </c>
      <c r="BG92" s="49">
        <v>4.3478260869565215</v>
      </c>
      <c r="BH92" s="48">
        <v>0</v>
      </c>
      <c r="BI92" s="49">
        <v>0</v>
      </c>
      <c r="BJ92" s="48">
        <v>21</v>
      </c>
      <c r="BK92" s="49">
        <v>91.30434782608695</v>
      </c>
      <c r="BL92" s="48">
        <v>23</v>
      </c>
    </row>
    <row r="93" spans="1:64" ht="15">
      <c r="A93" s="64" t="s">
        <v>286</v>
      </c>
      <c r="B93" s="64" t="s">
        <v>302</v>
      </c>
      <c r="C93" s="65"/>
      <c r="D93" s="66"/>
      <c r="E93" s="67"/>
      <c r="F93" s="68"/>
      <c r="G93" s="65"/>
      <c r="H93" s="69"/>
      <c r="I93" s="70"/>
      <c r="J93" s="70"/>
      <c r="K93" s="34" t="s">
        <v>65</v>
      </c>
      <c r="L93" s="77">
        <v>229</v>
      </c>
      <c r="M93" s="77"/>
      <c r="N93" s="72"/>
      <c r="O93" s="79" t="s">
        <v>348</v>
      </c>
      <c r="P93" s="81">
        <v>43511.613344907404</v>
      </c>
      <c r="Q93" s="79" t="s">
        <v>393</v>
      </c>
      <c r="R93" s="79"/>
      <c r="S93" s="79"/>
      <c r="T93" s="79"/>
      <c r="U93" s="79"/>
      <c r="V93" s="83" t="s">
        <v>533</v>
      </c>
      <c r="W93" s="81">
        <v>43511.613344907404</v>
      </c>
      <c r="X93" s="83" t="s">
        <v>642</v>
      </c>
      <c r="Y93" s="79"/>
      <c r="Z93" s="79"/>
      <c r="AA93" s="85" t="s">
        <v>754</v>
      </c>
      <c r="AB93" s="79"/>
      <c r="AC93" s="79" t="b">
        <v>0</v>
      </c>
      <c r="AD93" s="79">
        <v>0</v>
      </c>
      <c r="AE93" s="85" t="s">
        <v>780</v>
      </c>
      <c r="AF93" s="79" t="b">
        <v>0</v>
      </c>
      <c r="AG93" s="79" t="s">
        <v>787</v>
      </c>
      <c r="AH93" s="79"/>
      <c r="AI93" s="85" t="s">
        <v>780</v>
      </c>
      <c r="AJ93" s="79" t="b">
        <v>0</v>
      </c>
      <c r="AK93" s="79">
        <v>19</v>
      </c>
      <c r="AL93" s="85" t="s">
        <v>773</v>
      </c>
      <c r="AM93" s="79" t="s">
        <v>790</v>
      </c>
      <c r="AN93" s="79" t="b">
        <v>0</v>
      </c>
      <c r="AO93" s="85" t="s">
        <v>773</v>
      </c>
      <c r="AP93" s="79" t="s">
        <v>176</v>
      </c>
      <c r="AQ93" s="79">
        <v>0</v>
      </c>
      <c r="AR93" s="79">
        <v>0</v>
      </c>
      <c r="AS93" s="79"/>
      <c r="AT93" s="79"/>
      <c r="AU93" s="79"/>
      <c r="AV93" s="79"/>
      <c r="AW93" s="79"/>
      <c r="AX93" s="79"/>
      <c r="AY93" s="79"/>
      <c r="AZ93" s="79"/>
      <c r="BA93">
        <v>1</v>
      </c>
      <c r="BB93" s="78" t="str">
        <f>REPLACE(INDEX(GroupVertices[Group],MATCH(Edges24[[#This Row],[Vertex 1]],GroupVertices[Vertex],0)),1,1,"")</f>
        <v>2</v>
      </c>
      <c r="BC93" s="78" t="str">
        <f>REPLACE(INDEX(GroupVertices[Group],MATCH(Edges24[[#This Row],[Vertex 2]],GroupVertices[Vertex],0)),1,1,"")</f>
        <v>2</v>
      </c>
      <c r="BD93" s="48">
        <v>1</v>
      </c>
      <c r="BE93" s="49">
        <v>4.3478260869565215</v>
      </c>
      <c r="BF93" s="48">
        <v>1</v>
      </c>
      <c r="BG93" s="49">
        <v>4.3478260869565215</v>
      </c>
      <c r="BH93" s="48">
        <v>0</v>
      </c>
      <c r="BI93" s="49">
        <v>0</v>
      </c>
      <c r="BJ93" s="48">
        <v>21</v>
      </c>
      <c r="BK93" s="49">
        <v>91.30434782608695</v>
      </c>
      <c r="BL93" s="48">
        <v>23</v>
      </c>
    </row>
    <row r="94" spans="1:64" ht="15">
      <c r="A94" s="64" t="s">
        <v>287</v>
      </c>
      <c r="B94" s="64" t="s">
        <v>302</v>
      </c>
      <c r="C94" s="65"/>
      <c r="D94" s="66"/>
      <c r="E94" s="67"/>
      <c r="F94" s="68"/>
      <c r="G94" s="65"/>
      <c r="H94" s="69"/>
      <c r="I94" s="70"/>
      <c r="J94" s="70"/>
      <c r="K94" s="34" t="s">
        <v>65</v>
      </c>
      <c r="L94" s="77">
        <v>230</v>
      </c>
      <c r="M94" s="77"/>
      <c r="N94" s="72"/>
      <c r="O94" s="79" t="s">
        <v>348</v>
      </c>
      <c r="P94" s="81">
        <v>43511.615798611114</v>
      </c>
      <c r="Q94" s="79" t="s">
        <v>393</v>
      </c>
      <c r="R94" s="79"/>
      <c r="S94" s="79"/>
      <c r="T94" s="79"/>
      <c r="U94" s="79"/>
      <c r="V94" s="83" t="s">
        <v>534</v>
      </c>
      <c r="W94" s="81">
        <v>43511.615798611114</v>
      </c>
      <c r="X94" s="83" t="s">
        <v>643</v>
      </c>
      <c r="Y94" s="79"/>
      <c r="Z94" s="79"/>
      <c r="AA94" s="85" t="s">
        <v>755</v>
      </c>
      <c r="AB94" s="79"/>
      <c r="AC94" s="79" t="b">
        <v>0</v>
      </c>
      <c r="AD94" s="79">
        <v>0</v>
      </c>
      <c r="AE94" s="85" t="s">
        <v>780</v>
      </c>
      <c r="AF94" s="79" t="b">
        <v>0</v>
      </c>
      <c r="AG94" s="79" t="s">
        <v>787</v>
      </c>
      <c r="AH94" s="79"/>
      <c r="AI94" s="85" t="s">
        <v>780</v>
      </c>
      <c r="AJ94" s="79" t="b">
        <v>0</v>
      </c>
      <c r="AK94" s="79">
        <v>19</v>
      </c>
      <c r="AL94" s="85" t="s">
        <v>773</v>
      </c>
      <c r="AM94" s="79" t="s">
        <v>789</v>
      </c>
      <c r="AN94" s="79" t="b">
        <v>0</v>
      </c>
      <c r="AO94" s="85" t="s">
        <v>773</v>
      </c>
      <c r="AP94" s="79" t="s">
        <v>176</v>
      </c>
      <c r="AQ94" s="79">
        <v>0</v>
      </c>
      <c r="AR94" s="79">
        <v>0</v>
      </c>
      <c r="AS94" s="79"/>
      <c r="AT94" s="79"/>
      <c r="AU94" s="79"/>
      <c r="AV94" s="79"/>
      <c r="AW94" s="79"/>
      <c r="AX94" s="79"/>
      <c r="AY94" s="79"/>
      <c r="AZ94" s="79"/>
      <c r="BA94">
        <v>1</v>
      </c>
      <c r="BB94" s="78" t="str">
        <f>REPLACE(INDEX(GroupVertices[Group],MATCH(Edges24[[#This Row],[Vertex 1]],GroupVertices[Vertex],0)),1,1,"")</f>
        <v>2</v>
      </c>
      <c r="BC94" s="78" t="str">
        <f>REPLACE(INDEX(GroupVertices[Group],MATCH(Edges24[[#This Row],[Vertex 2]],GroupVertices[Vertex],0)),1,1,"")</f>
        <v>2</v>
      </c>
      <c r="BD94" s="48">
        <v>1</v>
      </c>
      <c r="BE94" s="49">
        <v>4.3478260869565215</v>
      </c>
      <c r="BF94" s="48">
        <v>1</v>
      </c>
      <c r="BG94" s="49">
        <v>4.3478260869565215</v>
      </c>
      <c r="BH94" s="48">
        <v>0</v>
      </c>
      <c r="BI94" s="49">
        <v>0</v>
      </c>
      <c r="BJ94" s="48">
        <v>21</v>
      </c>
      <c r="BK94" s="49">
        <v>91.30434782608695</v>
      </c>
      <c r="BL94" s="48">
        <v>23</v>
      </c>
    </row>
    <row r="95" spans="1:64" ht="15">
      <c r="A95" s="64" t="s">
        <v>288</v>
      </c>
      <c r="B95" s="64" t="s">
        <v>222</v>
      </c>
      <c r="C95" s="65"/>
      <c r="D95" s="66"/>
      <c r="E95" s="67"/>
      <c r="F95" s="68"/>
      <c r="G95" s="65"/>
      <c r="H95" s="69"/>
      <c r="I95" s="70"/>
      <c r="J95" s="70"/>
      <c r="K95" s="34" t="s">
        <v>65</v>
      </c>
      <c r="L95" s="77">
        <v>231</v>
      </c>
      <c r="M95" s="77"/>
      <c r="N95" s="72"/>
      <c r="O95" s="79" t="s">
        <v>348</v>
      </c>
      <c r="P95" s="81">
        <v>43510.62180555556</v>
      </c>
      <c r="Q95" s="79" t="s">
        <v>369</v>
      </c>
      <c r="R95" s="79"/>
      <c r="S95" s="79"/>
      <c r="T95" s="79"/>
      <c r="U95" s="79"/>
      <c r="V95" s="83" t="s">
        <v>535</v>
      </c>
      <c r="W95" s="81">
        <v>43510.62180555556</v>
      </c>
      <c r="X95" s="83" t="s">
        <v>644</v>
      </c>
      <c r="Y95" s="79"/>
      <c r="Z95" s="79"/>
      <c r="AA95" s="85" t="s">
        <v>756</v>
      </c>
      <c r="AB95" s="79"/>
      <c r="AC95" s="79" t="b">
        <v>0</v>
      </c>
      <c r="AD95" s="79">
        <v>0</v>
      </c>
      <c r="AE95" s="85" t="s">
        <v>780</v>
      </c>
      <c r="AF95" s="79" t="b">
        <v>0</v>
      </c>
      <c r="AG95" s="79" t="s">
        <v>787</v>
      </c>
      <c r="AH95" s="79"/>
      <c r="AI95" s="85" t="s">
        <v>780</v>
      </c>
      <c r="AJ95" s="79" t="b">
        <v>0</v>
      </c>
      <c r="AK95" s="79">
        <v>17</v>
      </c>
      <c r="AL95" s="85" t="s">
        <v>711</v>
      </c>
      <c r="AM95" s="79" t="s">
        <v>789</v>
      </c>
      <c r="AN95" s="79" t="b">
        <v>0</v>
      </c>
      <c r="AO95" s="85" t="s">
        <v>711</v>
      </c>
      <c r="AP95" s="79" t="s">
        <v>176</v>
      </c>
      <c r="AQ95" s="79">
        <v>0</v>
      </c>
      <c r="AR95" s="79">
        <v>0</v>
      </c>
      <c r="AS95" s="79"/>
      <c r="AT95" s="79"/>
      <c r="AU95" s="79"/>
      <c r="AV95" s="79"/>
      <c r="AW95" s="79"/>
      <c r="AX95" s="79"/>
      <c r="AY95" s="79"/>
      <c r="AZ95" s="79"/>
      <c r="BA95">
        <v>1</v>
      </c>
      <c r="BB95" s="78" t="str">
        <f>REPLACE(INDEX(GroupVertices[Group],MATCH(Edges24[[#This Row],[Vertex 1]],GroupVertices[Vertex],0)),1,1,"")</f>
        <v>2</v>
      </c>
      <c r="BC95" s="78" t="str">
        <f>REPLACE(INDEX(GroupVertices[Group],MATCH(Edges24[[#This Row],[Vertex 2]],GroupVertices[Vertex],0)),1,1,"")</f>
        <v>1</v>
      </c>
      <c r="BD95" s="48"/>
      <c r="BE95" s="49"/>
      <c r="BF95" s="48"/>
      <c r="BG95" s="49"/>
      <c r="BH95" s="48"/>
      <c r="BI95" s="49"/>
      <c r="BJ95" s="48"/>
      <c r="BK95" s="49"/>
      <c r="BL95" s="48"/>
    </row>
    <row r="96" spans="1:64" ht="15">
      <c r="A96" s="64" t="s">
        <v>288</v>
      </c>
      <c r="B96" s="64" t="s">
        <v>302</v>
      </c>
      <c r="C96" s="65"/>
      <c r="D96" s="66"/>
      <c r="E96" s="67"/>
      <c r="F96" s="68"/>
      <c r="G96" s="65"/>
      <c r="H96" s="69"/>
      <c r="I96" s="70"/>
      <c r="J96" s="70"/>
      <c r="K96" s="34" t="s">
        <v>65</v>
      </c>
      <c r="L96" s="77">
        <v>233</v>
      </c>
      <c r="M96" s="77"/>
      <c r="N96" s="72"/>
      <c r="O96" s="79" t="s">
        <v>348</v>
      </c>
      <c r="P96" s="81">
        <v>43511.624930555554</v>
      </c>
      <c r="Q96" s="79" t="s">
        <v>393</v>
      </c>
      <c r="R96" s="79"/>
      <c r="S96" s="79"/>
      <c r="T96" s="79"/>
      <c r="U96" s="79"/>
      <c r="V96" s="83" t="s">
        <v>535</v>
      </c>
      <c r="W96" s="81">
        <v>43511.624930555554</v>
      </c>
      <c r="X96" s="83" t="s">
        <v>645</v>
      </c>
      <c r="Y96" s="79"/>
      <c r="Z96" s="79"/>
      <c r="AA96" s="85" t="s">
        <v>757</v>
      </c>
      <c r="AB96" s="79"/>
      <c r="AC96" s="79" t="b">
        <v>0</v>
      </c>
      <c r="AD96" s="79">
        <v>0</v>
      </c>
      <c r="AE96" s="85" t="s">
        <v>780</v>
      </c>
      <c r="AF96" s="79" t="b">
        <v>0</v>
      </c>
      <c r="AG96" s="79" t="s">
        <v>787</v>
      </c>
      <c r="AH96" s="79"/>
      <c r="AI96" s="85" t="s">
        <v>780</v>
      </c>
      <c r="AJ96" s="79" t="b">
        <v>0</v>
      </c>
      <c r="AK96" s="79">
        <v>19</v>
      </c>
      <c r="AL96" s="85" t="s">
        <v>773</v>
      </c>
      <c r="AM96" s="79" t="s">
        <v>789</v>
      </c>
      <c r="AN96" s="79" t="b">
        <v>0</v>
      </c>
      <c r="AO96" s="85" t="s">
        <v>773</v>
      </c>
      <c r="AP96" s="79" t="s">
        <v>176</v>
      </c>
      <c r="AQ96" s="79">
        <v>0</v>
      </c>
      <c r="AR96" s="79">
        <v>0</v>
      </c>
      <c r="AS96" s="79"/>
      <c r="AT96" s="79"/>
      <c r="AU96" s="79"/>
      <c r="AV96" s="79"/>
      <c r="AW96" s="79"/>
      <c r="AX96" s="79"/>
      <c r="AY96" s="79"/>
      <c r="AZ96" s="79"/>
      <c r="BA96">
        <v>1</v>
      </c>
      <c r="BB96" s="78" t="str">
        <f>REPLACE(INDEX(GroupVertices[Group],MATCH(Edges24[[#This Row],[Vertex 1]],GroupVertices[Vertex],0)),1,1,"")</f>
        <v>2</v>
      </c>
      <c r="BC96" s="78" t="str">
        <f>REPLACE(INDEX(GroupVertices[Group],MATCH(Edges24[[#This Row],[Vertex 2]],GroupVertices[Vertex],0)),1,1,"")</f>
        <v>2</v>
      </c>
      <c r="BD96" s="48">
        <v>1</v>
      </c>
      <c r="BE96" s="49">
        <v>4.3478260869565215</v>
      </c>
      <c r="BF96" s="48">
        <v>1</v>
      </c>
      <c r="BG96" s="49">
        <v>4.3478260869565215</v>
      </c>
      <c r="BH96" s="48">
        <v>0</v>
      </c>
      <c r="BI96" s="49">
        <v>0</v>
      </c>
      <c r="BJ96" s="48">
        <v>21</v>
      </c>
      <c r="BK96" s="49">
        <v>91.30434782608695</v>
      </c>
      <c r="BL96" s="48">
        <v>23</v>
      </c>
    </row>
    <row r="97" spans="1:64" ht="15">
      <c r="A97" s="64" t="s">
        <v>289</v>
      </c>
      <c r="B97" s="64" t="s">
        <v>302</v>
      </c>
      <c r="C97" s="65"/>
      <c r="D97" s="66"/>
      <c r="E97" s="67"/>
      <c r="F97" s="68"/>
      <c r="G97" s="65"/>
      <c r="H97" s="69"/>
      <c r="I97" s="70"/>
      <c r="J97" s="70"/>
      <c r="K97" s="34" t="s">
        <v>65</v>
      </c>
      <c r="L97" s="77">
        <v>234</v>
      </c>
      <c r="M97" s="77"/>
      <c r="N97" s="72"/>
      <c r="O97" s="79" t="s">
        <v>348</v>
      </c>
      <c r="P97" s="81">
        <v>43511.63421296296</v>
      </c>
      <c r="Q97" s="79" t="s">
        <v>393</v>
      </c>
      <c r="R97" s="79"/>
      <c r="S97" s="79"/>
      <c r="T97" s="79"/>
      <c r="U97" s="79"/>
      <c r="V97" s="83" t="s">
        <v>536</v>
      </c>
      <c r="W97" s="81">
        <v>43511.63421296296</v>
      </c>
      <c r="X97" s="83" t="s">
        <v>646</v>
      </c>
      <c r="Y97" s="79"/>
      <c r="Z97" s="79"/>
      <c r="AA97" s="85" t="s">
        <v>758</v>
      </c>
      <c r="AB97" s="79"/>
      <c r="AC97" s="79" t="b">
        <v>0</v>
      </c>
      <c r="AD97" s="79">
        <v>0</v>
      </c>
      <c r="AE97" s="85" t="s">
        <v>780</v>
      </c>
      <c r="AF97" s="79" t="b">
        <v>0</v>
      </c>
      <c r="AG97" s="79" t="s">
        <v>787</v>
      </c>
      <c r="AH97" s="79"/>
      <c r="AI97" s="85" t="s">
        <v>780</v>
      </c>
      <c r="AJ97" s="79" t="b">
        <v>0</v>
      </c>
      <c r="AK97" s="79">
        <v>19</v>
      </c>
      <c r="AL97" s="85" t="s">
        <v>773</v>
      </c>
      <c r="AM97" s="79" t="s">
        <v>789</v>
      </c>
      <c r="AN97" s="79" t="b">
        <v>0</v>
      </c>
      <c r="AO97" s="85" t="s">
        <v>773</v>
      </c>
      <c r="AP97" s="79" t="s">
        <v>176</v>
      </c>
      <c r="AQ97" s="79">
        <v>0</v>
      </c>
      <c r="AR97" s="79">
        <v>0</v>
      </c>
      <c r="AS97" s="79"/>
      <c r="AT97" s="79"/>
      <c r="AU97" s="79"/>
      <c r="AV97" s="79"/>
      <c r="AW97" s="79"/>
      <c r="AX97" s="79"/>
      <c r="AY97" s="79"/>
      <c r="AZ97" s="79"/>
      <c r="BA97">
        <v>1</v>
      </c>
      <c r="BB97" s="78" t="str">
        <f>REPLACE(INDEX(GroupVertices[Group],MATCH(Edges24[[#This Row],[Vertex 1]],GroupVertices[Vertex],0)),1,1,"")</f>
        <v>2</v>
      </c>
      <c r="BC97" s="78" t="str">
        <f>REPLACE(INDEX(GroupVertices[Group],MATCH(Edges24[[#This Row],[Vertex 2]],GroupVertices[Vertex],0)),1,1,"")</f>
        <v>2</v>
      </c>
      <c r="BD97" s="48">
        <v>1</v>
      </c>
      <c r="BE97" s="49">
        <v>4.3478260869565215</v>
      </c>
      <c r="BF97" s="48">
        <v>1</v>
      </c>
      <c r="BG97" s="49">
        <v>4.3478260869565215</v>
      </c>
      <c r="BH97" s="48">
        <v>0</v>
      </c>
      <c r="BI97" s="49">
        <v>0</v>
      </c>
      <c r="BJ97" s="48">
        <v>21</v>
      </c>
      <c r="BK97" s="49">
        <v>91.30434782608695</v>
      </c>
      <c r="BL97" s="48">
        <v>23</v>
      </c>
    </row>
    <row r="98" spans="1:64" ht="15">
      <c r="A98" s="64" t="s">
        <v>290</v>
      </c>
      <c r="B98" s="64" t="s">
        <v>302</v>
      </c>
      <c r="C98" s="65"/>
      <c r="D98" s="66"/>
      <c r="E98" s="67"/>
      <c r="F98" s="68"/>
      <c r="G98" s="65"/>
      <c r="H98" s="69"/>
      <c r="I98" s="70"/>
      <c r="J98" s="70"/>
      <c r="K98" s="34" t="s">
        <v>65</v>
      </c>
      <c r="L98" s="77">
        <v>235</v>
      </c>
      <c r="M98" s="77"/>
      <c r="N98" s="72"/>
      <c r="O98" s="79" t="s">
        <v>348</v>
      </c>
      <c r="P98" s="81">
        <v>43511.68802083333</v>
      </c>
      <c r="Q98" s="79" t="s">
        <v>393</v>
      </c>
      <c r="R98" s="79"/>
      <c r="S98" s="79"/>
      <c r="T98" s="79"/>
      <c r="U98" s="79"/>
      <c r="V98" s="83" t="s">
        <v>537</v>
      </c>
      <c r="W98" s="81">
        <v>43511.68802083333</v>
      </c>
      <c r="X98" s="83" t="s">
        <v>647</v>
      </c>
      <c r="Y98" s="79"/>
      <c r="Z98" s="79"/>
      <c r="AA98" s="85" t="s">
        <v>759</v>
      </c>
      <c r="AB98" s="79"/>
      <c r="AC98" s="79" t="b">
        <v>0</v>
      </c>
      <c r="AD98" s="79">
        <v>0</v>
      </c>
      <c r="AE98" s="85" t="s">
        <v>780</v>
      </c>
      <c r="AF98" s="79" t="b">
        <v>0</v>
      </c>
      <c r="AG98" s="79" t="s">
        <v>787</v>
      </c>
      <c r="AH98" s="79"/>
      <c r="AI98" s="85" t="s">
        <v>780</v>
      </c>
      <c r="AJ98" s="79" t="b">
        <v>0</v>
      </c>
      <c r="AK98" s="79">
        <v>19</v>
      </c>
      <c r="AL98" s="85" t="s">
        <v>773</v>
      </c>
      <c r="AM98" s="79" t="s">
        <v>790</v>
      </c>
      <c r="AN98" s="79" t="b">
        <v>0</v>
      </c>
      <c r="AO98" s="85" t="s">
        <v>773</v>
      </c>
      <c r="AP98" s="79" t="s">
        <v>176</v>
      </c>
      <c r="AQ98" s="79">
        <v>0</v>
      </c>
      <c r="AR98" s="79">
        <v>0</v>
      </c>
      <c r="AS98" s="79"/>
      <c r="AT98" s="79"/>
      <c r="AU98" s="79"/>
      <c r="AV98" s="79"/>
      <c r="AW98" s="79"/>
      <c r="AX98" s="79"/>
      <c r="AY98" s="79"/>
      <c r="AZ98" s="79"/>
      <c r="BA98">
        <v>1</v>
      </c>
      <c r="BB98" s="78" t="str">
        <f>REPLACE(INDEX(GroupVertices[Group],MATCH(Edges24[[#This Row],[Vertex 1]],GroupVertices[Vertex],0)),1,1,"")</f>
        <v>2</v>
      </c>
      <c r="BC98" s="78" t="str">
        <f>REPLACE(INDEX(GroupVertices[Group],MATCH(Edges24[[#This Row],[Vertex 2]],GroupVertices[Vertex],0)),1,1,"")</f>
        <v>2</v>
      </c>
      <c r="BD98" s="48">
        <v>1</v>
      </c>
      <c r="BE98" s="49">
        <v>4.3478260869565215</v>
      </c>
      <c r="BF98" s="48">
        <v>1</v>
      </c>
      <c r="BG98" s="49">
        <v>4.3478260869565215</v>
      </c>
      <c r="BH98" s="48">
        <v>0</v>
      </c>
      <c r="BI98" s="49">
        <v>0</v>
      </c>
      <c r="BJ98" s="48">
        <v>21</v>
      </c>
      <c r="BK98" s="49">
        <v>91.30434782608695</v>
      </c>
      <c r="BL98" s="48">
        <v>23</v>
      </c>
    </row>
    <row r="99" spans="1:64" ht="15">
      <c r="A99" s="64" t="s">
        <v>291</v>
      </c>
      <c r="B99" s="64" t="s">
        <v>302</v>
      </c>
      <c r="C99" s="65"/>
      <c r="D99" s="66"/>
      <c r="E99" s="67"/>
      <c r="F99" s="68"/>
      <c r="G99" s="65"/>
      <c r="H99" s="69"/>
      <c r="I99" s="70"/>
      <c r="J99" s="70"/>
      <c r="K99" s="34" t="s">
        <v>65</v>
      </c>
      <c r="L99" s="77">
        <v>236</v>
      </c>
      <c r="M99" s="77"/>
      <c r="N99" s="72"/>
      <c r="O99" s="79" t="s">
        <v>348</v>
      </c>
      <c r="P99" s="81">
        <v>43511.68848379629</v>
      </c>
      <c r="Q99" s="79" t="s">
        <v>393</v>
      </c>
      <c r="R99" s="79"/>
      <c r="S99" s="79"/>
      <c r="T99" s="79"/>
      <c r="U99" s="79"/>
      <c r="V99" s="83" t="s">
        <v>538</v>
      </c>
      <c r="W99" s="81">
        <v>43511.68848379629</v>
      </c>
      <c r="X99" s="83" t="s">
        <v>648</v>
      </c>
      <c r="Y99" s="79"/>
      <c r="Z99" s="79"/>
      <c r="AA99" s="85" t="s">
        <v>760</v>
      </c>
      <c r="AB99" s="79"/>
      <c r="AC99" s="79" t="b">
        <v>0</v>
      </c>
      <c r="AD99" s="79">
        <v>0</v>
      </c>
      <c r="AE99" s="85" t="s">
        <v>780</v>
      </c>
      <c r="AF99" s="79" t="b">
        <v>0</v>
      </c>
      <c r="AG99" s="79" t="s">
        <v>787</v>
      </c>
      <c r="AH99" s="79"/>
      <c r="AI99" s="85" t="s">
        <v>780</v>
      </c>
      <c r="AJ99" s="79" t="b">
        <v>0</v>
      </c>
      <c r="AK99" s="79">
        <v>19</v>
      </c>
      <c r="AL99" s="85" t="s">
        <v>773</v>
      </c>
      <c r="AM99" s="79" t="s">
        <v>792</v>
      </c>
      <c r="AN99" s="79" t="b">
        <v>0</v>
      </c>
      <c r="AO99" s="85" t="s">
        <v>773</v>
      </c>
      <c r="AP99" s="79" t="s">
        <v>176</v>
      </c>
      <c r="AQ99" s="79">
        <v>0</v>
      </c>
      <c r="AR99" s="79">
        <v>0</v>
      </c>
      <c r="AS99" s="79"/>
      <c r="AT99" s="79"/>
      <c r="AU99" s="79"/>
      <c r="AV99" s="79"/>
      <c r="AW99" s="79"/>
      <c r="AX99" s="79"/>
      <c r="AY99" s="79"/>
      <c r="AZ99" s="79"/>
      <c r="BA99">
        <v>1</v>
      </c>
      <c r="BB99" s="78" t="str">
        <f>REPLACE(INDEX(GroupVertices[Group],MATCH(Edges24[[#This Row],[Vertex 1]],GroupVertices[Vertex],0)),1,1,"")</f>
        <v>2</v>
      </c>
      <c r="BC99" s="78" t="str">
        <f>REPLACE(INDEX(GroupVertices[Group],MATCH(Edges24[[#This Row],[Vertex 2]],GroupVertices[Vertex],0)),1,1,"")</f>
        <v>2</v>
      </c>
      <c r="BD99" s="48">
        <v>1</v>
      </c>
      <c r="BE99" s="49">
        <v>4.3478260869565215</v>
      </c>
      <c r="BF99" s="48">
        <v>1</v>
      </c>
      <c r="BG99" s="49">
        <v>4.3478260869565215</v>
      </c>
      <c r="BH99" s="48">
        <v>0</v>
      </c>
      <c r="BI99" s="49">
        <v>0</v>
      </c>
      <c r="BJ99" s="48">
        <v>21</v>
      </c>
      <c r="BK99" s="49">
        <v>91.30434782608695</v>
      </c>
      <c r="BL99" s="48">
        <v>23</v>
      </c>
    </row>
    <row r="100" spans="1:64" ht="15">
      <c r="A100" s="64" t="s">
        <v>292</v>
      </c>
      <c r="B100" s="64" t="s">
        <v>302</v>
      </c>
      <c r="C100" s="65"/>
      <c r="D100" s="66"/>
      <c r="E100" s="67"/>
      <c r="F100" s="68"/>
      <c r="G100" s="65"/>
      <c r="H100" s="69"/>
      <c r="I100" s="70"/>
      <c r="J100" s="70"/>
      <c r="K100" s="34" t="s">
        <v>65</v>
      </c>
      <c r="L100" s="77">
        <v>237</v>
      </c>
      <c r="M100" s="77"/>
      <c r="N100" s="72"/>
      <c r="O100" s="79" t="s">
        <v>348</v>
      </c>
      <c r="P100" s="81">
        <v>43511.68848379629</v>
      </c>
      <c r="Q100" s="79" t="s">
        <v>393</v>
      </c>
      <c r="R100" s="79"/>
      <c r="S100" s="79"/>
      <c r="T100" s="79"/>
      <c r="U100" s="79"/>
      <c r="V100" s="83" t="s">
        <v>539</v>
      </c>
      <c r="W100" s="81">
        <v>43511.68848379629</v>
      </c>
      <c r="X100" s="83" t="s">
        <v>649</v>
      </c>
      <c r="Y100" s="79"/>
      <c r="Z100" s="79"/>
      <c r="AA100" s="85" t="s">
        <v>761</v>
      </c>
      <c r="AB100" s="79"/>
      <c r="AC100" s="79" t="b">
        <v>0</v>
      </c>
      <c r="AD100" s="79">
        <v>0</v>
      </c>
      <c r="AE100" s="85" t="s">
        <v>780</v>
      </c>
      <c r="AF100" s="79" t="b">
        <v>0</v>
      </c>
      <c r="AG100" s="79" t="s">
        <v>787</v>
      </c>
      <c r="AH100" s="79"/>
      <c r="AI100" s="85" t="s">
        <v>780</v>
      </c>
      <c r="AJ100" s="79" t="b">
        <v>0</v>
      </c>
      <c r="AK100" s="79">
        <v>19</v>
      </c>
      <c r="AL100" s="85" t="s">
        <v>773</v>
      </c>
      <c r="AM100" s="79" t="s">
        <v>790</v>
      </c>
      <c r="AN100" s="79" t="b">
        <v>0</v>
      </c>
      <c r="AO100" s="85" t="s">
        <v>773</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2</v>
      </c>
      <c r="BC100" s="78" t="str">
        <f>REPLACE(INDEX(GroupVertices[Group],MATCH(Edges24[[#This Row],[Vertex 2]],GroupVertices[Vertex],0)),1,1,"")</f>
        <v>2</v>
      </c>
      <c r="BD100" s="48">
        <v>1</v>
      </c>
      <c r="BE100" s="49">
        <v>4.3478260869565215</v>
      </c>
      <c r="BF100" s="48">
        <v>1</v>
      </c>
      <c r="BG100" s="49">
        <v>4.3478260869565215</v>
      </c>
      <c r="BH100" s="48">
        <v>0</v>
      </c>
      <c r="BI100" s="49">
        <v>0</v>
      </c>
      <c r="BJ100" s="48">
        <v>21</v>
      </c>
      <c r="BK100" s="49">
        <v>91.30434782608695</v>
      </c>
      <c r="BL100" s="48">
        <v>23</v>
      </c>
    </row>
    <row r="101" spans="1:64" ht="15">
      <c r="A101" s="64" t="s">
        <v>293</v>
      </c>
      <c r="B101" s="64" t="s">
        <v>302</v>
      </c>
      <c r="C101" s="65"/>
      <c r="D101" s="66"/>
      <c r="E101" s="67"/>
      <c r="F101" s="68"/>
      <c r="G101" s="65"/>
      <c r="H101" s="69"/>
      <c r="I101" s="70"/>
      <c r="J101" s="70"/>
      <c r="K101" s="34" t="s">
        <v>65</v>
      </c>
      <c r="L101" s="77">
        <v>238</v>
      </c>
      <c r="M101" s="77"/>
      <c r="N101" s="72"/>
      <c r="O101" s="79" t="s">
        <v>348</v>
      </c>
      <c r="P101" s="81">
        <v>43511.68895833333</v>
      </c>
      <c r="Q101" s="79" t="s">
        <v>393</v>
      </c>
      <c r="R101" s="79"/>
      <c r="S101" s="79"/>
      <c r="T101" s="79"/>
      <c r="U101" s="79"/>
      <c r="V101" s="83" t="s">
        <v>540</v>
      </c>
      <c r="W101" s="81">
        <v>43511.68895833333</v>
      </c>
      <c r="X101" s="83" t="s">
        <v>650</v>
      </c>
      <c r="Y101" s="79"/>
      <c r="Z101" s="79"/>
      <c r="AA101" s="85" t="s">
        <v>762</v>
      </c>
      <c r="AB101" s="79"/>
      <c r="AC101" s="79" t="b">
        <v>0</v>
      </c>
      <c r="AD101" s="79">
        <v>0</v>
      </c>
      <c r="AE101" s="85" t="s">
        <v>780</v>
      </c>
      <c r="AF101" s="79" t="b">
        <v>0</v>
      </c>
      <c r="AG101" s="79" t="s">
        <v>787</v>
      </c>
      <c r="AH101" s="79"/>
      <c r="AI101" s="85" t="s">
        <v>780</v>
      </c>
      <c r="AJ101" s="79" t="b">
        <v>0</v>
      </c>
      <c r="AK101" s="79">
        <v>19</v>
      </c>
      <c r="AL101" s="85" t="s">
        <v>773</v>
      </c>
      <c r="AM101" s="79" t="s">
        <v>790</v>
      </c>
      <c r="AN101" s="79" t="b">
        <v>0</v>
      </c>
      <c r="AO101" s="85" t="s">
        <v>773</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2</v>
      </c>
      <c r="BC101" s="78" t="str">
        <f>REPLACE(INDEX(GroupVertices[Group],MATCH(Edges24[[#This Row],[Vertex 2]],GroupVertices[Vertex],0)),1,1,"")</f>
        <v>2</v>
      </c>
      <c r="BD101" s="48">
        <v>1</v>
      </c>
      <c r="BE101" s="49">
        <v>4.3478260869565215</v>
      </c>
      <c r="BF101" s="48">
        <v>1</v>
      </c>
      <c r="BG101" s="49">
        <v>4.3478260869565215</v>
      </c>
      <c r="BH101" s="48">
        <v>0</v>
      </c>
      <c r="BI101" s="49">
        <v>0</v>
      </c>
      <c r="BJ101" s="48">
        <v>21</v>
      </c>
      <c r="BK101" s="49">
        <v>91.30434782608695</v>
      </c>
      <c r="BL101" s="48">
        <v>23</v>
      </c>
    </row>
    <row r="102" spans="1:64" ht="15">
      <c r="A102" s="64" t="s">
        <v>294</v>
      </c>
      <c r="B102" s="64" t="s">
        <v>302</v>
      </c>
      <c r="C102" s="65"/>
      <c r="D102" s="66"/>
      <c r="E102" s="67"/>
      <c r="F102" s="68"/>
      <c r="G102" s="65"/>
      <c r="H102" s="69"/>
      <c r="I102" s="70"/>
      <c r="J102" s="70"/>
      <c r="K102" s="34" t="s">
        <v>65</v>
      </c>
      <c r="L102" s="77">
        <v>239</v>
      </c>
      <c r="M102" s="77"/>
      <c r="N102" s="72"/>
      <c r="O102" s="79" t="s">
        <v>348</v>
      </c>
      <c r="P102" s="81">
        <v>43511.731041666666</v>
      </c>
      <c r="Q102" s="79" t="s">
        <v>393</v>
      </c>
      <c r="R102" s="79"/>
      <c r="S102" s="79"/>
      <c r="T102" s="79"/>
      <c r="U102" s="79"/>
      <c r="V102" s="83" t="s">
        <v>541</v>
      </c>
      <c r="W102" s="81">
        <v>43511.731041666666</v>
      </c>
      <c r="X102" s="83" t="s">
        <v>651</v>
      </c>
      <c r="Y102" s="79"/>
      <c r="Z102" s="79"/>
      <c r="AA102" s="85" t="s">
        <v>763</v>
      </c>
      <c r="AB102" s="79"/>
      <c r="AC102" s="79" t="b">
        <v>0</v>
      </c>
      <c r="AD102" s="79">
        <v>0</v>
      </c>
      <c r="AE102" s="85" t="s">
        <v>780</v>
      </c>
      <c r="AF102" s="79" t="b">
        <v>0</v>
      </c>
      <c r="AG102" s="79" t="s">
        <v>787</v>
      </c>
      <c r="AH102" s="79"/>
      <c r="AI102" s="85" t="s">
        <v>780</v>
      </c>
      <c r="AJ102" s="79" t="b">
        <v>0</v>
      </c>
      <c r="AK102" s="79">
        <v>19</v>
      </c>
      <c r="AL102" s="85" t="s">
        <v>773</v>
      </c>
      <c r="AM102" s="79" t="s">
        <v>789</v>
      </c>
      <c r="AN102" s="79" t="b">
        <v>0</v>
      </c>
      <c r="AO102" s="85" t="s">
        <v>773</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2</v>
      </c>
      <c r="BC102" s="78" t="str">
        <f>REPLACE(INDEX(GroupVertices[Group],MATCH(Edges24[[#This Row],[Vertex 2]],GroupVertices[Vertex],0)),1,1,"")</f>
        <v>2</v>
      </c>
      <c r="BD102" s="48">
        <v>1</v>
      </c>
      <c r="BE102" s="49">
        <v>4.3478260869565215</v>
      </c>
      <c r="BF102" s="48">
        <v>1</v>
      </c>
      <c r="BG102" s="49">
        <v>4.3478260869565215</v>
      </c>
      <c r="BH102" s="48">
        <v>0</v>
      </c>
      <c r="BI102" s="49">
        <v>0</v>
      </c>
      <c r="BJ102" s="48">
        <v>21</v>
      </c>
      <c r="BK102" s="49">
        <v>91.30434782608695</v>
      </c>
      <c r="BL102" s="48">
        <v>23</v>
      </c>
    </row>
    <row r="103" spans="1:64" ht="15">
      <c r="A103" s="64" t="s">
        <v>295</v>
      </c>
      <c r="B103" s="64" t="s">
        <v>302</v>
      </c>
      <c r="C103" s="65"/>
      <c r="D103" s="66"/>
      <c r="E103" s="67"/>
      <c r="F103" s="68"/>
      <c r="G103" s="65"/>
      <c r="H103" s="69"/>
      <c r="I103" s="70"/>
      <c r="J103" s="70"/>
      <c r="K103" s="34" t="s">
        <v>65</v>
      </c>
      <c r="L103" s="77">
        <v>240</v>
      </c>
      <c r="M103" s="77"/>
      <c r="N103" s="72"/>
      <c r="O103" s="79" t="s">
        <v>348</v>
      </c>
      <c r="P103" s="81">
        <v>43511.74806712963</v>
      </c>
      <c r="Q103" s="79" t="s">
        <v>393</v>
      </c>
      <c r="R103" s="79"/>
      <c r="S103" s="79"/>
      <c r="T103" s="79"/>
      <c r="U103" s="79"/>
      <c r="V103" s="83" t="s">
        <v>542</v>
      </c>
      <c r="W103" s="81">
        <v>43511.74806712963</v>
      </c>
      <c r="X103" s="83" t="s">
        <v>652</v>
      </c>
      <c r="Y103" s="79"/>
      <c r="Z103" s="79"/>
      <c r="AA103" s="85" t="s">
        <v>764</v>
      </c>
      <c r="AB103" s="79"/>
      <c r="AC103" s="79" t="b">
        <v>0</v>
      </c>
      <c r="AD103" s="79">
        <v>0</v>
      </c>
      <c r="AE103" s="85" t="s">
        <v>780</v>
      </c>
      <c r="AF103" s="79" t="b">
        <v>0</v>
      </c>
      <c r="AG103" s="79" t="s">
        <v>787</v>
      </c>
      <c r="AH103" s="79"/>
      <c r="AI103" s="85" t="s">
        <v>780</v>
      </c>
      <c r="AJ103" s="79" t="b">
        <v>0</v>
      </c>
      <c r="AK103" s="79">
        <v>19</v>
      </c>
      <c r="AL103" s="85" t="s">
        <v>773</v>
      </c>
      <c r="AM103" s="79" t="s">
        <v>789</v>
      </c>
      <c r="AN103" s="79" t="b">
        <v>0</v>
      </c>
      <c r="AO103" s="85" t="s">
        <v>773</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2</v>
      </c>
      <c r="BC103" s="78" t="str">
        <f>REPLACE(INDEX(GroupVertices[Group],MATCH(Edges24[[#This Row],[Vertex 2]],GroupVertices[Vertex],0)),1,1,"")</f>
        <v>2</v>
      </c>
      <c r="BD103" s="48">
        <v>1</v>
      </c>
      <c r="BE103" s="49">
        <v>4.3478260869565215</v>
      </c>
      <c r="BF103" s="48">
        <v>1</v>
      </c>
      <c r="BG103" s="49">
        <v>4.3478260869565215</v>
      </c>
      <c r="BH103" s="48">
        <v>0</v>
      </c>
      <c r="BI103" s="49">
        <v>0</v>
      </c>
      <c r="BJ103" s="48">
        <v>21</v>
      </c>
      <c r="BK103" s="49">
        <v>91.30434782608695</v>
      </c>
      <c r="BL103" s="48">
        <v>23</v>
      </c>
    </row>
    <row r="104" spans="1:64" ht="15">
      <c r="A104" s="64" t="s">
        <v>296</v>
      </c>
      <c r="B104" s="64" t="s">
        <v>302</v>
      </c>
      <c r="C104" s="65"/>
      <c r="D104" s="66"/>
      <c r="E104" s="67"/>
      <c r="F104" s="68"/>
      <c r="G104" s="65"/>
      <c r="H104" s="69"/>
      <c r="I104" s="70"/>
      <c r="J104" s="70"/>
      <c r="K104" s="34" t="s">
        <v>65</v>
      </c>
      <c r="L104" s="77">
        <v>241</v>
      </c>
      <c r="M104" s="77"/>
      <c r="N104" s="72"/>
      <c r="O104" s="79" t="s">
        <v>348</v>
      </c>
      <c r="P104" s="81">
        <v>43511.77694444444</v>
      </c>
      <c r="Q104" s="79" t="s">
        <v>393</v>
      </c>
      <c r="R104" s="79"/>
      <c r="S104" s="79"/>
      <c r="T104" s="79"/>
      <c r="U104" s="79"/>
      <c r="V104" s="83" t="s">
        <v>543</v>
      </c>
      <c r="W104" s="81">
        <v>43511.77694444444</v>
      </c>
      <c r="X104" s="83" t="s">
        <v>653</v>
      </c>
      <c r="Y104" s="79"/>
      <c r="Z104" s="79"/>
      <c r="AA104" s="85" t="s">
        <v>765</v>
      </c>
      <c r="AB104" s="79"/>
      <c r="AC104" s="79" t="b">
        <v>0</v>
      </c>
      <c r="AD104" s="79">
        <v>0</v>
      </c>
      <c r="AE104" s="85" t="s">
        <v>780</v>
      </c>
      <c r="AF104" s="79" t="b">
        <v>0</v>
      </c>
      <c r="AG104" s="79" t="s">
        <v>787</v>
      </c>
      <c r="AH104" s="79"/>
      <c r="AI104" s="85" t="s">
        <v>780</v>
      </c>
      <c r="AJ104" s="79" t="b">
        <v>0</v>
      </c>
      <c r="AK104" s="79">
        <v>23</v>
      </c>
      <c r="AL104" s="85" t="s">
        <v>773</v>
      </c>
      <c r="AM104" s="79" t="s">
        <v>789</v>
      </c>
      <c r="AN104" s="79" t="b">
        <v>0</v>
      </c>
      <c r="AO104" s="85" t="s">
        <v>773</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2</v>
      </c>
      <c r="BC104" s="78" t="str">
        <f>REPLACE(INDEX(GroupVertices[Group],MATCH(Edges24[[#This Row],[Vertex 2]],GroupVertices[Vertex],0)),1,1,"")</f>
        <v>2</v>
      </c>
      <c r="BD104" s="48">
        <v>1</v>
      </c>
      <c r="BE104" s="49">
        <v>4.3478260869565215</v>
      </c>
      <c r="BF104" s="48">
        <v>1</v>
      </c>
      <c r="BG104" s="49">
        <v>4.3478260869565215</v>
      </c>
      <c r="BH104" s="48">
        <v>0</v>
      </c>
      <c r="BI104" s="49">
        <v>0</v>
      </c>
      <c r="BJ104" s="48">
        <v>21</v>
      </c>
      <c r="BK104" s="49">
        <v>91.30434782608695</v>
      </c>
      <c r="BL104" s="48">
        <v>23</v>
      </c>
    </row>
    <row r="105" spans="1:64" ht="15">
      <c r="A105" s="64" t="s">
        <v>297</v>
      </c>
      <c r="B105" s="64" t="s">
        <v>302</v>
      </c>
      <c r="C105" s="65"/>
      <c r="D105" s="66"/>
      <c r="E105" s="67"/>
      <c r="F105" s="68"/>
      <c r="G105" s="65"/>
      <c r="H105" s="69"/>
      <c r="I105" s="70"/>
      <c r="J105" s="70"/>
      <c r="K105" s="34" t="s">
        <v>65</v>
      </c>
      <c r="L105" s="77">
        <v>242</v>
      </c>
      <c r="M105" s="77"/>
      <c r="N105" s="72"/>
      <c r="O105" s="79" t="s">
        <v>348</v>
      </c>
      <c r="P105" s="81">
        <v>43511.78380787037</v>
      </c>
      <c r="Q105" s="79" t="s">
        <v>393</v>
      </c>
      <c r="R105" s="79"/>
      <c r="S105" s="79"/>
      <c r="T105" s="79"/>
      <c r="U105" s="79"/>
      <c r="V105" s="83" t="s">
        <v>544</v>
      </c>
      <c r="W105" s="81">
        <v>43511.78380787037</v>
      </c>
      <c r="X105" s="83" t="s">
        <v>654</v>
      </c>
      <c r="Y105" s="79"/>
      <c r="Z105" s="79"/>
      <c r="AA105" s="85" t="s">
        <v>766</v>
      </c>
      <c r="AB105" s="79"/>
      <c r="AC105" s="79" t="b">
        <v>0</v>
      </c>
      <c r="AD105" s="79">
        <v>0</v>
      </c>
      <c r="AE105" s="85" t="s">
        <v>780</v>
      </c>
      <c r="AF105" s="79" t="b">
        <v>0</v>
      </c>
      <c r="AG105" s="79" t="s">
        <v>787</v>
      </c>
      <c r="AH105" s="79"/>
      <c r="AI105" s="85" t="s">
        <v>780</v>
      </c>
      <c r="AJ105" s="79" t="b">
        <v>0</v>
      </c>
      <c r="AK105" s="79">
        <v>23</v>
      </c>
      <c r="AL105" s="85" t="s">
        <v>773</v>
      </c>
      <c r="AM105" s="79" t="s">
        <v>795</v>
      </c>
      <c r="AN105" s="79" t="b">
        <v>0</v>
      </c>
      <c r="AO105" s="85" t="s">
        <v>773</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2</v>
      </c>
      <c r="BC105" s="78" t="str">
        <f>REPLACE(INDEX(GroupVertices[Group],MATCH(Edges24[[#This Row],[Vertex 2]],GroupVertices[Vertex],0)),1,1,"")</f>
        <v>2</v>
      </c>
      <c r="BD105" s="48">
        <v>1</v>
      </c>
      <c r="BE105" s="49">
        <v>4.3478260869565215</v>
      </c>
      <c r="BF105" s="48">
        <v>1</v>
      </c>
      <c r="BG105" s="49">
        <v>4.3478260869565215</v>
      </c>
      <c r="BH105" s="48">
        <v>0</v>
      </c>
      <c r="BI105" s="49">
        <v>0</v>
      </c>
      <c r="BJ105" s="48">
        <v>21</v>
      </c>
      <c r="BK105" s="49">
        <v>91.30434782608695</v>
      </c>
      <c r="BL105" s="48">
        <v>23</v>
      </c>
    </row>
    <row r="106" spans="1:64" ht="15">
      <c r="A106" s="64" t="s">
        <v>298</v>
      </c>
      <c r="B106" s="64" t="s">
        <v>299</v>
      </c>
      <c r="C106" s="65"/>
      <c r="D106" s="66"/>
      <c r="E106" s="67"/>
      <c r="F106" s="68"/>
      <c r="G106" s="65"/>
      <c r="H106" s="69"/>
      <c r="I106" s="70"/>
      <c r="J106" s="70"/>
      <c r="K106" s="34" t="s">
        <v>66</v>
      </c>
      <c r="L106" s="77">
        <v>243</v>
      </c>
      <c r="M106" s="77"/>
      <c r="N106" s="72"/>
      <c r="O106" s="79" t="s">
        <v>348</v>
      </c>
      <c r="P106" s="81">
        <v>43510.51732638889</v>
      </c>
      <c r="Q106" s="79" t="s">
        <v>398</v>
      </c>
      <c r="R106" s="83" t="s">
        <v>430</v>
      </c>
      <c r="S106" s="79" t="s">
        <v>435</v>
      </c>
      <c r="T106" s="79"/>
      <c r="U106" s="79"/>
      <c r="V106" s="83" t="s">
        <v>545</v>
      </c>
      <c r="W106" s="81">
        <v>43510.51732638889</v>
      </c>
      <c r="X106" s="83" t="s">
        <v>655</v>
      </c>
      <c r="Y106" s="79"/>
      <c r="Z106" s="79"/>
      <c r="AA106" s="85" t="s">
        <v>767</v>
      </c>
      <c r="AB106" s="79"/>
      <c r="AC106" s="79" t="b">
        <v>0</v>
      </c>
      <c r="AD106" s="79">
        <v>0</v>
      </c>
      <c r="AE106" s="85" t="s">
        <v>780</v>
      </c>
      <c r="AF106" s="79" t="b">
        <v>0</v>
      </c>
      <c r="AG106" s="79" t="s">
        <v>787</v>
      </c>
      <c r="AH106" s="79"/>
      <c r="AI106" s="85" t="s">
        <v>780</v>
      </c>
      <c r="AJ106" s="79" t="b">
        <v>0</v>
      </c>
      <c r="AK106" s="79">
        <v>0</v>
      </c>
      <c r="AL106" s="85" t="s">
        <v>780</v>
      </c>
      <c r="AM106" s="79" t="s">
        <v>789</v>
      </c>
      <c r="AN106" s="79" t="b">
        <v>1</v>
      </c>
      <c r="AO106" s="85" t="s">
        <v>767</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7</v>
      </c>
      <c r="BC106" s="78" t="str">
        <f>REPLACE(INDEX(GroupVertices[Group],MATCH(Edges24[[#This Row],[Vertex 2]],GroupVertices[Vertex],0)),1,1,"")</f>
        <v>7</v>
      </c>
      <c r="BD106" s="48">
        <v>0</v>
      </c>
      <c r="BE106" s="49">
        <v>0</v>
      </c>
      <c r="BF106" s="48">
        <v>2</v>
      </c>
      <c r="BG106" s="49">
        <v>11.764705882352942</v>
      </c>
      <c r="BH106" s="48">
        <v>0</v>
      </c>
      <c r="BI106" s="49">
        <v>0</v>
      </c>
      <c r="BJ106" s="48">
        <v>15</v>
      </c>
      <c r="BK106" s="49">
        <v>88.23529411764706</v>
      </c>
      <c r="BL106" s="48">
        <v>17</v>
      </c>
    </row>
    <row r="107" spans="1:64" ht="15">
      <c r="A107" s="64" t="s">
        <v>299</v>
      </c>
      <c r="B107" s="64" t="s">
        <v>298</v>
      </c>
      <c r="C107" s="65"/>
      <c r="D107" s="66"/>
      <c r="E107" s="67"/>
      <c r="F107" s="68"/>
      <c r="G107" s="65"/>
      <c r="H107" s="69"/>
      <c r="I107" s="70"/>
      <c r="J107" s="70"/>
      <c r="K107" s="34" t="s">
        <v>66</v>
      </c>
      <c r="L107" s="77">
        <v>244</v>
      </c>
      <c r="M107" s="77"/>
      <c r="N107" s="72"/>
      <c r="O107" s="79" t="s">
        <v>348</v>
      </c>
      <c r="P107" s="81">
        <v>43510.54688657408</v>
      </c>
      <c r="Q107" s="79" t="s">
        <v>363</v>
      </c>
      <c r="R107" s="79"/>
      <c r="S107" s="79"/>
      <c r="T107" s="79"/>
      <c r="U107" s="79"/>
      <c r="V107" s="83" t="s">
        <v>546</v>
      </c>
      <c r="W107" s="81">
        <v>43510.54688657408</v>
      </c>
      <c r="X107" s="83" t="s">
        <v>656</v>
      </c>
      <c r="Y107" s="79"/>
      <c r="Z107" s="79"/>
      <c r="AA107" s="85" t="s">
        <v>768</v>
      </c>
      <c r="AB107" s="79"/>
      <c r="AC107" s="79" t="b">
        <v>0</v>
      </c>
      <c r="AD107" s="79">
        <v>0</v>
      </c>
      <c r="AE107" s="85" t="s">
        <v>780</v>
      </c>
      <c r="AF107" s="79" t="b">
        <v>0</v>
      </c>
      <c r="AG107" s="79" t="s">
        <v>787</v>
      </c>
      <c r="AH107" s="79"/>
      <c r="AI107" s="85" t="s">
        <v>780</v>
      </c>
      <c r="AJ107" s="79" t="b">
        <v>0</v>
      </c>
      <c r="AK107" s="79">
        <v>5</v>
      </c>
      <c r="AL107" s="85" t="s">
        <v>767</v>
      </c>
      <c r="AM107" s="79" t="s">
        <v>801</v>
      </c>
      <c r="AN107" s="79" t="b">
        <v>0</v>
      </c>
      <c r="AO107" s="85" t="s">
        <v>767</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7</v>
      </c>
      <c r="BC107" s="78" t="str">
        <f>REPLACE(INDEX(GroupVertices[Group],MATCH(Edges24[[#This Row],[Vertex 2]],GroupVertices[Vertex],0)),1,1,"")</f>
        <v>7</v>
      </c>
      <c r="BD107" s="48">
        <v>1</v>
      </c>
      <c r="BE107" s="49">
        <v>4.761904761904762</v>
      </c>
      <c r="BF107" s="48">
        <v>2</v>
      </c>
      <c r="BG107" s="49">
        <v>9.523809523809524</v>
      </c>
      <c r="BH107" s="48">
        <v>0</v>
      </c>
      <c r="BI107" s="49">
        <v>0</v>
      </c>
      <c r="BJ107" s="48">
        <v>18</v>
      </c>
      <c r="BK107" s="49">
        <v>85.71428571428571</v>
      </c>
      <c r="BL107" s="48">
        <v>21</v>
      </c>
    </row>
    <row r="108" spans="1:64" ht="15">
      <c r="A108" s="64" t="s">
        <v>300</v>
      </c>
      <c r="B108" s="64" t="s">
        <v>299</v>
      </c>
      <c r="C108" s="65"/>
      <c r="D108" s="66"/>
      <c r="E108" s="67"/>
      <c r="F108" s="68"/>
      <c r="G108" s="65"/>
      <c r="H108" s="69"/>
      <c r="I108" s="70"/>
      <c r="J108" s="70"/>
      <c r="K108" s="34" t="s">
        <v>65</v>
      </c>
      <c r="L108" s="77">
        <v>245</v>
      </c>
      <c r="M108" s="77"/>
      <c r="N108" s="72"/>
      <c r="O108" s="79" t="s">
        <v>348</v>
      </c>
      <c r="P108" s="81">
        <v>43512.06861111111</v>
      </c>
      <c r="Q108" s="79" t="s">
        <v>363</v>
      </c>
      <c r="R108" s="79"/>
      <c r="S108" s="79"/>
      <c r="T108" s="79"/>
      <c r="U108" s="79"/>
      <c r="V108" s="83" t="s">
        <v>547</v>
      </c>
      <c r="W108" s="81">
        <v>43512.06861111111</v>
      </c>
      <c r="X108" s="83" t="s">
        <v>657</v>
      </c>
      <c r="Y108" s="79"/>
      <c r="Z108" s="79"/>
      <c r="AA108" s="85" t="s">
        <v>769</v>
      </c>
      <c r="AB108" s="79"/>
      <c r="AC108" s="79" t="b">
        <v>0</v>
      </c>
      <c r="AD108" s="79">
        <v>0</v>
      </c>
      <c r="AE108" s="85" t="s">
        <v>780</v>
      </c>
      <c r="AF108" s="79" t="b">
        <v>0</v>
      </c>
      <c r="AG108" s="79" t="s">
        <v>787</v>
      </c>
      <c r="AH108" s="79"/>
      <c r="AI108" s="85" t="s">
        <v>780</v>
      </c>
      <c r="AJ108" s="79" t="b">
        <v>0</v>
      </c>
      <c r="AK108" s="79">
        <v>6</v>
      </c>
      <c r="AL108" s="85" t="s">
        <v>767</v>
      </c>
      <c r="AM108" s="79" t="s">
        <v>789</v>
      </c>
      <c r="AN108" s="79" t="b">
        <v>0</v>
      </c>
      <c r="AO108" s="85" t="s">
        <v>767</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7</v>
      </c>
      <c r="BC108" s="78" t="str">
        <f>REPLACE(INDEX(GroupVertices[Group],MATCH(Edges24[[#This Row],[Vertex 2]],GroupVertices[Vertex],0)),1,1,"")</f>
        <v>7</v>
      </c>
      <c r="BD108" s="48"/>
      <c r="BE108" s="49"/>
      <c r="BF108" s="48"/>
      <c r="BG108" s="49"/>
      <c r="BH108" s="48"/>
      <c r="BI108" s="49"/>
      <c r="BJ108" s="48"/>
      <c r="BK108" s="49"/>
      <c r="BL108" s="48"/>
    </row>
    <row r="109" spans="1:64" ht="15">
      <c r="A109" s="64" t="s">
        <v>252</v>
      </c>
      <c r="B109" s="64" t="s">
        <v>252</v>
      </c>
      <c r="C109" s="65"/>
      <c r="D109" s="66"/>
      <c r="E109" s="67"/>
      <c r="F109" s="68"/>
      <c r="G109" s="65"/>
      <c r="H109" s="69"/>
      <c r="I109" s="70"/>
      <c r="J109" s="70"/>
      <c r="K109" s="34" t="s">
        <v>65</v>
      </c>
      <c r="L109" s="77">
        <v>248</v>
      </c>
      <c r="M109" s="77"/>
      <c r="N109" s="72"/>
      <c r="O109" s="79" t="s">
        <v>176</v>
      </c>
      <c r="P109" s="81">
        <v>43510.62903935185</v>
      </c>
      <c r="Q109" s="79" t="s">
        <v>399</v>
      </c>
      <c r="R109" s="83" t="s">
        <v>431</v>
      </c>
      <c r="S109" s="79" t="s">
        <v>435</v>
      </c>
      <c r="T109" s="79"/>
      <c r="U109" s="79"/>
      <c r="V109" s="83" t="s">
        <v>500</v>
      </c>
      <c r="W109" s="81">
        <v>43510.62903935185</v>
      </c>
      <c r="X109" s="83" t="s">
        <v>658</v>
      </c>
      <c r="Y109" s="79"/>
      <c r="Z109" s="79"/>
      <c r="AA109" s="85" t="s">
        <v>770</v>
      </c>
      <c r="AB109" s="79"/>
      <c r="AC109" s="79" t="b">
        <v>0</v>
      </c>
      <c r="AD109" s="79">
        <v>0</v>
      </c>
      <c r="AE109" s="85" t="s">
        <v>780</v>
      </c>
      <c r="AF109" s="79" t="b">
        <v>0</v>
      </c>
      <c r="AG109" s="79" t="s">
        <v>787</v>
      </c>
      <c r="AH109" s="79"/>
      <c r="AI109" s="85" t="s">
        <v>780</v>
      </c>
      <c r="AJ109" s="79" t="b">
        <v>0</v>
      </c>
      <c r="AK109" s="79">
        <v>0</v>
      </c>
      <c r="AL109" s="85" t="s">
        <v>780</v>
      </c>
      <c r="AM109" s="79" t="s">
        <v>790</v>
      </c>
      <c r="AN109" s="79" t="b">
        <v>1</v>
      </c>
      <c r="AO109" s="85" t="s">
        <v>770</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1</v>
      </c>
      <c r="BC109" s="78" t="str">
        <f>REPLACE(INDEX(GroupVertices[Group],MATCH(Edges24[[#This Row],[Vertex 2]],GroupVertices[Vertex],0)),1,1,"")</f>
        <v>1</v>
      </c>
      <c r="BD109" s="48">
        <v>0</v>
      </c>
      <c r="BE109" s="49">
        <v>0</v>
      </c>
      <c r="BF109" s="48">
        <v>1</v>
      </c>
      <c r="BG109" s="49">
        <v>5</v>
      </c>
      <c r="BH109" s="48">
        <v>0</v>
      </c>
      <c r="BI109" s="49">
        <v>0</v>
      </c>
      <c r="BJ109" s="48">
        <v>19</v>
      </c>
      <c r="BK109" s="49">
        <v>95</v>
      </c>
      <c r="BL109" s="48">
        <v>20</v>
      </c>
    </row>
    <row r="110" spans="1:64" ht="15">
      <c r="A110" s="64" t="s">
        <v>252</v>
      </c>
      <c r="B110" s="64" t="s">
        <v>222</v>
      </c>
      <c r="C110" s="65"/>
      <c r="D110" s="66"/>
      <c r="E110" s="67"/>
      <c r="F110" s="68"/>
      <c r="G110" s="65"/>
      <c r="H110" s="69"/>
      <c r="I110" s="70"/>
      <c r="J110" s="70"/>
      <c r="K110" s="34" t="s">
        <v>65</v>
      </c>
      <c r="L110" s="77">
        <v>249</v>
      </c>
      <c r="M110" s="77"/>
      <c r="N110" s="72"/>
      <c r="O110" s="79" t="s">
        <v>348</v>
      </c>
      <c r="P110" s="81">
        <v>43510.66695601852</v>
      </c>
      <c r="Q110" s="79" t="s">
        <v>369</v>
      </c>
      <c r="R110" s="79"/>
      <c r="S110" s="79"/>
      <c r="T110" s="79"/>
      <c r="U110" s="79"/>
      <c r="V110" s="83" t="s">
        <v>500</v>
      </c>
      <c r="W110" s="81">
        <v>43510.66695601852</v>
      </c>
      <c r="X110" s="83" t="s">
        <v>659</v>
      </c>
      <c r="Y110" s="79"/>
      <c r="Z110" s="79"/>
      <c r="AA110" s="85" t="s">
        <v>771</v>
      </c>
      <c r="AB110" s="79"/>
      <c r="AC110" s="79" t="b">
        <v>0</v>
      </c>
      <c r="AD110" s="79">
        <v>0</v>
      </c>
      <c r="AE110" s="85" t="s">
        <v>780</v>
      </c>
      <c r="AF110" s="79" t="b">
        <v>0</v>
      </c>
      <c r="AG110" s="79" t="s">
        <v>787</v>
      </c>
      <c r="AH110" s="79"/>
      <c r="AI110" s="85" t="s">
        <v>780</v>
      </c>
      <c r="AJ110" s="79" t="b">
        <v>0</v>
      </c>
      <c r="AK110" s="79">
        <v>17</v>
      </c>
      <c r="AL110" s="85" t="s">
        <v>711</v>
      </c>
      <c r="AM110" s="79" t="s">
        <v>789</v>
      </c>
      <c r="AN110" s="79" t="b">
        <v>0</v>
      </c>
      <c r="AO110" s="85" t="s">
        <v>711</v>
      </c>
      <c r="AP110" s="79" t="s">
        <v>176</v>
      </c>
      <c r="AQ110" s="79">
        <v>0</v>
      </c>
      <c r="AR110" s="79">
        <v>0</v>
      </c>
      <c r="AS110" s="79"/>
      <c r="AT110" s="79"/>
      <c r="AU110" s="79"/>
      <c r="AV110" s="79"/>
      <c r="AW110" s="79"/>
      <c r="AX110" s="79"/>
      <c r="AY110" s="79"/>
      <c r="AZ110" s="79"/>
      <c r="BA110">
        <v>2</v>
      </c>
      <c r="BB110" s="78" t="str">
        <f>REPLACE(INDEX(GroupVertices[Group],MATCH(Edges24[[#This Row],[Vertex 1]],GroupVertices[Vertex],0)),1,1,"")</f>
        <v>1</v>
      </c>
      <c r="BC110" s="78" t="str">
        <f>REPLACE(INDEX(GroupVertices[Group],MATCH(Edges24[[#This Row],[Vertex 2]],GroupVertices[Vertex],0)),1,1,"")</f>
        <v>1</v>
      </c>
      <c r="BD110" s="48">
        <v>2</v>
      </c>
      <c r="BE110" s="49">
        <v>9.523809523809524</v>
      </c>
      <c r="BF110" s="48">
        <v>0</v>
      </c>
      <c r="BG110" s="49">
        <v>0</v>
      </c>
      <c r="BH110" s="48">
        <v>0</v>
      </c>
      <c r="BI110" s="49">
        <v>0</v>
      </c>
      <c r="BJ110" s="48">
        <v>19</v>
      </c>
      <c r="BK110" s="49">
        <v>90.47619047619048</v>
      </c>
      <c r="BL110" s="48">
        <v>21</v>
      </c>
    </row>
    <row r="111" spans="1:64" ht="15">
      <c r="A111" s="64" t="s">
        <v>301</v>
      </c>
      <c r="B111" s="64" t="s">
        <v>252</v>
      </c>
      <c r="C111" s="65"/>
      <c r="D111" s="66"/>
      <c r="E111" s="67"/>
      <c r="F111" s="68"/>
      <c r="G111" s="65"/>
      <c r="H111" s="69"/>
      <c r="I111" s="70"/>
      <c r="J111" s="70"/>
      <c r="K111" s="34" t="s">
        <v>65</v>
      </c>
      <c r="L111" s="77">
        <v>250</v>
      </c>
      <c r="M111" s="77"/>
      <c r="N111" s="72"/>
      <c r="O111" s="79" t="s">
        <v>348</v>
      </c>
      <c r="P111" s="81">
        <v>43512.17123842592</v>
      </c>
      <c r="Q111" s="79" t="s">
        <v>369</v>
      </c>
      <c r="R111" s="79"/>
      <c r="S111" s="79"/>
      <c r="T111" s="79"/>
      <c r="U111" s="79"/>
      <c r="V111" s="83" t="s">
        <v>548</v>
      </c>
      <c r="W111" s="81">
        <v>43512.17123842592</v>
      </c>
      <c r="X111" s="83" t="s">
        <v>660</v>
      </c>
      <c r="Y111" s="79"/>
      <c r="Z111" s="79"/>
      <c r="AA111" s="85" t="s">
        <v>772</v>
      </c>
      <c r="AB111" s="79"/>
      <c r="AC111" s="79" t="b">
        <v>0</v>
      </c>
      <c r="AD111" s="79">
        <v>0</v>
      </c>
      <c r="AE111" s="85" t="s">
        <v>780</v>
      </c>
      <c r="AF111" s="79" t="b">
        <v>0</v>
      </c>
      <c r="AG111" s="79" t="s">
        <v>787</v>
      </c>
      <c r="AH111" s="79"/>
      <c r="AI111" s="85" t="s">
        <v>780</v>
      </c>
      <c r="AJ111" s="79" t="b">
        <v>0</v>
      </c>
      <c r="AK111" s="79">
        <v>0</v>
      </c>
      <c r="AL111" s="85" t="s">
        <v>711</v>
      </c>
      <c r="AM111" s="79" t="s">
        <v>789</v>
      </c>
      <c r="AN111" s="79" t="b">
        <v>0</v>
      </c>
      <c r="AO111" s="85" t="s">
        <v>711</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1</v>
      </c>
      <c r="BC111" s="78" t="str">
        <f>REPLACE(INDEX(GroupVertices[Group],MATCH(Edges24[[#This Row],[Vertex 2]],GroupVertices[Vertex],0)),1,1,"")</f>
        <v>1</v>
      </c>
      <c r="BD111" s="48"/>
      <c r="BE111" s="49"/>
      <c r="BF111" s="48"/>
      <c r="BG111" s="49"/>
      <c r="BH111" s="48"/>
      <c r="BI111" s="49"/>
      <c r="BJ111" s="48"/>
      <c r="BK111" s="49"/>
      <c r="BL111" s="48"/>
    </row>
    <row r="112" spans="1:64" ht="15">
      <c r="A112" s="64" t="s">
        <v>302</v>
      </c>
      <c r="B112" s="64" t="s">
        <v>302</v>
      </c>
      <c r="C112" s="65"/>
      <c r="D112" s="66"/>
      <c r="E112" s="67"/>
      <c r="F112" s="68"/>
      <c r="G112" s="65"/>
      <c r="H112" s="69"/>
      <c r="I112" s="70"/>
      <c r="J112" s="70"/>
      <c r="K112" s="34" t="s">
        <v>65</v>
      </c>
      <c r="L112" s="77">
        <v>252</v>
      </c>
      <c r="M112" s="77"/>
      <c r="N112" s="72"/>
      <c r="O112" s="79" t="s">
        <v>176</v>
      </c>
      <c r="P112" s="81">
        <v>43510.95489583333</v>
      </c>
      <c r="Q112" s="79" t="s">
        <v>400</v>
      </c>
      <c r="R112" s="83" t="s">
        <v>432</v>
      </c>
      <c r="S112" s="79" t="s">
        <v>435</v>
      </c>
      <c r="T112" s="79"/>
      <c r="U112" s="79"/>
      <c r="V112" s="83" t="s">
        <v>549</v>
      </c>
      <c r="W112" s="81">
        <v>43510.95489583333</v>
      </c>
      <c r="X112" s="83" t="s">
        <v>661</v>
      </c>
      <c r="Y112" s="79"/>
      <c r="Z112" s="79"/>
      <c r="AA112" s="85" t="s">
        <v>773</v>
      </c>
      <c r="AB112" s="79"/>
      <c r="AC112" s="79" t="b">
        <v>0</v>
      </c>
      <c r="AD112" s="79">
        <v>0</v>
      </c>
      <c r="AE112" s="85" t="s">
        <v>780</v>
      </c>
      <c r="AF112" s="79" t="b">
        <v>0</v>
      </c>
      <c r="AG112" s="79" t="s">
        <v>787</v>
      </c>
      <c r="AH112" s="79"/>
      <c r="AI112" s="85" t="s">
        <v>780</v>
      </c>
      <c r="AJ112" s="79" t="b">
        <v>0</v>
      </c>
      <c r="AK112" s="79">
        <v>0</v>
      </c>
      <c r="AL112" s="85" t="s">
        <v>780</v>
      </c>
      <c r="AM112" s="79" t="s">
        <v>791</v>
      </c>
      <c r="AN112" s="79" t="b">
        <v>1</v>
      </c>
      <c r="AO112" s="85" t="s">
        <v>773</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2</v>
      </c>
      <c r="BC112" s="78" t="str">
        <f>REPLACE(INDEX(GroupVertices[Group],MATCH(Edges24[[#This Row],[Vertex 2]],GroupVertices[Vertex],0)),1,1,"")</f>
        <v>2</v>
      </c>
      <c r="BD112" s="48">
        <v>1</v>
      </c>
      <c r="BE112" s="49">
        <v>5</v>
      </c>
      <c r="BF112" s="48">
        <v>1</v>
      </c>
      <c r="BG112" s="49">
        <v>5</v>
      </c>
      <c r="BH112" s="48">
        <v>0</v>
      </c>
      <c r="BI112" s="49">
        <v>0</v>
      </c>
      <c r="BJ112" s="48">
        <v>18</v>
      </c>
      <c r="BK112" s="49">
        <v>90</v>
      </c>
      <c r="BL112" s="48">
        <v>20</v>
      </c>
    </row>
    <row r="113" spans="1:64" ht="15">
      <c r="A113" s="64" t="s">
        <v>303</v>
      </c>
      <c r="B113" s="64" t="s">
        <v>302</v>
      </c>
      <c r="C113" s="65"/>
      <c r="D113" s="66"/>
      <c r="E113" s="67"/>
      <c r="F113" s="68"/>
      <c r="G113" s="65"/>
      <c r="H113" s="69"/>
      <c r="I113" s="70"/>
      <c r="J113" s="70"/>
      <c r="K113" s="34" t="s">
        <v>65</v>
      </c>
      <c r="L113" s="77">
        <v>253</v>
      </c>
      <c r="M113" s="77"/>
      <c r="N113" s="72"/>
      <c r="O113" s="79" t="s">
        <v>348</v>
      </c>
      <c r="P113" s="81">
        <v>43512.63748842593</v>
      </c>
      <c r="Q113" s="79" t="s">
        <v>393</v>
      </c>
      <c r="R113" s="79"/>
      <c r="S113" s="79"/>
      <c r="T113" s="79"/>
      <c r="U113" s="79"/>
      <c r="V113" s="83" t="s">
        <v>550</v>
      </c>
      <c r="W113" s="81">
        <v>43512.63748842593</v>
      </c>
      <c r="X113" s="83" t="s">
        <v>662</v>
      </c>
      <c r="Y113" s="79"/>
      <c r="Z113" s="79"/>
      <c r="AA113" s="85" t="s">
        <v>774</v>
      </c>
      <c r="AB113" s="79"/>
      <c r="AC113" s="79" t="b">
        <v>0</v>
      </c>
      <c r="AD113" s="79">
        <v>0</v>
      </c>
      <c r="AE113" s="85" t="s">
        <v>780</v>
      </c>
      <c r="AF113" s="79" t="b">
        <v>0</v>
      </c>
      <c r="AG113" s="79" t="s">
        <v>787</v>
      </c>
      <c r="AH113" s="79"/>
      <c r="AI113" s="85" t="s">
        <v>780</v>
      </c>
      <c r="AJ113" s="79" t="b">
        <v>0</v>
      </c>
      <c r="AK113" s="79">
        <v>23</v>
      </c>
      <c r="AL113" s="85" t="s">
        <v>773</v>
      </c>
      <c r="AM113" s="79" t="s">
        <v>789</v>
      </c>
      <c r="AN113" s="79" t="b">
        <v>0</v>
      </c>
      <c r="AO113" s="85" t="s">
        <v>773</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2</v>
      </c>
      <c r="BC113" s="78" t="str">
        <f>REPLACE(INDEX(GroupVertices[Group],MATCH(Edges24[[#This Row],[Vertex 2]],GroupVertices[Vertex],0)),1,1,"")</f>
        <v>2</v>
      </c>
      <c r="BD113" s="48">
        <v>1</v>
      </c>
      <c r="BE113" s="49">
        <v>4.3478260869565215</v>
      </c>
      <c r="BF113" s="48">
        <v>1</v>
      </c>
      <c r="BG113" s="49">
        <v>4.3478260869565215</v>
      </c>
      <c r="BH113" s="48">
        <v>0</v>
      </c>
      <c r="BI113" s="49">
        <v>0</v>
      </c>
      <c r="BJ113" s="48">
        <v>21</v>
      </c>
      <c r="BK113" s="49">
        <v>91.30434782608695</v>
      </c>
      <c r="BL113" s="48">
        <v>23</v>
      </c>
    </row>
    <row r="114" spans="1:64" ht="15">
      <c r="A114" s="64" t="s">
        <v>304</v>
      </c>
      <c r="B114" s="64" t="s">
        <v>222</v>
      </c>
      <c r="C114" s="65"/>
      <c r="D114" s="66"/>
      <c r="E114" s="67"/>
      <c r="F114" s="68"/>
      <c r="G114" s="65"/>
      <c r="H114" s="69"/>
      <c r="I114" s="70"/>
      <c r="J114" s="70"/>
      <c r="K114" s="34" t="s">
        <v>65</v>
      </c>
      <c r="L114" s="77">
        <v>254</v>
      </c>
      <c r="M114" s="77"/>
      <c r="N114" s="72"/>
      <c r="O114" s="79" t="s">
        <v>348</v>
      </c>
      <c r="P114" s="81">
        <v>43512.92072916667</v>
      </c>
      <c r="Q114" s="79" t="s">
        <v>401</v>
      </c>
      <c r="R114" s="83" t="s">
        <v>433</v>
      </c>
      <c r="S114" s="79" t="s">
        <v>440</v>
      </c>
      <c r="T114" s="79" t="s">
        <v>455</v>
      </c>
      <c r="U114" s="79"/>
      <c r="V114" s="83" t="s">
        <v>551</v>
      </c>
      <c r="W114" s="81">
        <v>43512.92072916667</v>
      </c>
      <c r="X114" s="83" t="s">
        <v>663</v>
      </c>
      <c r="Y114" s="79"/>
      <c r="Z114" s="79"/>
      <c r="AA114" s="85" t="s">
        <v>775</v>
      </c>
      <c r="AB114" s="79"/>
      <c r="AC114" s="79" t="b">
        <v>0</v>
      </c>
      <c r="AD114" s="79">
        <v>0</v>
      </c>
      <c r="AE114" s="85" t="s">
        <v>780</v>
      </c>
      <c r="AF114" s="79" t="b">
        <v>0</v>
      </c>
      <c r="AG114" s="79" t="s">
        <v>787</v>
      </c>
      <c r="AH114" s="79"/>
      <c r="AI114" s="85" t="s">
        <v>780</v>
      </c>
      <c r="AJ114" s="79" t="b">
        <v>0</v>
      </c>
      <c r="AK114" s="79">
        <v>0</v>
      </c>
      <c r="AL114" s="85" t="s">
        <v>780</v>
      </c>
      <c r="AM114" s="79" t="s">
        <v>789</v>
      </c>
      <c r="AN114" s="79" t="b">
        <v>0</v>
      </c>
      <c r="AO114" s="85" t="s">
        <v>775</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10</v>
      </c>
      <c r="BC114" s="78" t="str">
        <f>REPLACE(INDEX(GroupVertices[Group],MATCH(Edges24[[#This Row],[Vertex 2]],GroupVertices[Vertex],0)),1,1,"")</f>
        <v>1</v>
      </c>
      <c r="BD114" s="48"/>
      <c r="BE114" s="49"/>
      <c r="BF114" s="48"/>
      <c r="BG114" s="49"/>
      <c r="BH114" s="48"/>
      <c r="BI114" s="49"/>
      <c r="BJ114" s="48"/>
      <c r="BK114" s="49"/>
      <c r="BL114" s="48"/>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4"/>
    <dataValidation allowBlank="1" showInputMessage="1" showErrorMessage="1" promptTitle="Vertex 2 Name" prompt="Enter the name of the edge's second vertex." sqref="B3:B114"/>
    <dataValidation allowBlank="1" showInputMessage="1" showErrorMessage="1" promptTitle="Vertex 1 Name" prompt="Enter the name of the edge's first vertex." sqref="A3:A1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4"/>
    <dataValidation allowBlank="1" showInputMessage="1" promptTitle="Edge Width" prompt="Enter an optional edge width between 1 and 10." errorTitle="Invalid Edge Width" error="The optional edge width must be a whole number between 1 and 10." sqref="D3:D114"/>
    <dataValidation allowBlank="1" showInputMessage="1" promptTitle="Edge Color" prompt="To select an optional edge color, right-click and select Select Color on the right-click menu." sqref="C3:C1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4"/>
    <dataValidation allowBlank="1" showErrorMessage="1" sqref="N2:N1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4"/>
  </dataValidations>
  <hyperlinks>
    <hyperlink ref="R3" r:id="rId1" display="https://eagleeye.news/news/yearbook-adviser-sarah-lerner-releases-parkland-speaks-book-featuring-msd-students/"/>
    <hyperlink ref="R7" r:id="rId2" display="https://twitter.com/i/web/status/1093934309990256641"/>
    <hyperlink ref="R8" r:id="rId3" display="https://twitter.com/i/web/status/1094958258580873216"/>
    <hyperlink ref="R10" r:id="rId4" display="https://twitter.com/i/web/status/1090357689895567362"/>
    <hyperlink ref="R12" r:id="rId5" display="https://twitter.com/i/web/status/1095852099215257601"/>
    <hyperlink ref="R13" r:id="rId6" display="https://twitter.com/i/web/status/1095890466011258881"/>
    <hyperlink ref="R14" r:id="rId7" display="https://www.snap-raise.com/fundraisers/msd-tv-production-2018-19"/>
    <hyperlink ref="R16" r:id="rId8" display="https://twitter.com/i/web/status/1095293440039047168"/>
    <hyperlink ref="R19" r:id="rId9" display="https://twitter.com/i/web/status/1095654822181666816"/>
    <hyperlink ref="R20" r:id="rId10" display="https://twitter.com/i/web/status/1096017209456029696"/>
    <hyperlink ref="R22" r:id="rId11" display="https://twitter.com/i/web/status/1096037508461326336"/>
    <hyperlink ref="R23" r:id="rId12" display="https://twitter.com/i/web/status/1096037670269190144"/>
    <hyperlink ref="R50" r:id="rId13" display="https://www.theguardian.com/us-news/2019/feb/13/parkland-shooting-anniversary-students-own-words"/>
    <hyperlink ref="R51" r:id="rId14" display="https://twitter.com/i/web/status/1096064245769224193"/>
    <hyperlink ref="R55" r:id="rId15" display="https://issuu.com/melissafalkowski4/docs/full2ndquarter2?utm_source=twitter&amp;utm_medium=issuu-social&amp;utm_campaign=expressyourselfmsd"/>
    <hyperlink ref="R56" r:id="rId16" display="https://twitter.com/i/web/status/1096078908208934913"/>
    <hyperlink ref="R66" r:id="rId17" display="https://twitter.com/i/web/status/1096125977745334273"/>
    <hyperlink ref="R67" r:id="rId18" display="https://sinceparkland.org/"/>
    <hyperlink ref="R68" r:id="rId19" display="https://twitter.com/i/web/status/1096126805738692608"/>
    <hyperlink ref="R69" r:id="rId20" display="https://www.youtube.com/watch?v=qLrgTEJm__w&amp;feature=youtu.be"/>
    <hyperlink ref="R70" r:id="rId21" display="https://www.youtube.com/watch?v=yxGrsxpcqeA&amp;feature=youtu.be"/>
    <hyperlink ref="R71" r:id="rId22" display="https://twitter.com/i/web/status/1096065103328411648"/>
    <hyperlink ref="R73" r:id="rId23" display="https://www.issuu.com/melissafalkowski4/docs/memorial_donate/s/69165"/>
    <hyperlink ref="R74" r:id="rId24" display="https://twitter.com/i/web/status/1096098815579348992"/>
    <hyperlink ref="R80" r:id="rId25" display="https://twitter.com/i/web/status/1096200416730247169"/>
    <hyperlink ref="R85" r:id="rId26" display="https://eagleeye.news/news/msd-alumna-liz-stout-creates-17dayofcelebration-to-honor-victims-of-the-shooting/"/>
    <hyperlink ref="R87" r:id="rId27" display="https://eagleeye.news/news/superintendent-runcie-begins-meetings-with-parents-of-msd-students/"/>
    <hyperlink ref="R89" r:id="rId28" display="https://eagleeye.news/editorial/what-its-like-walking-the-halls-of-msd/"/>
    <hyperlink ref="R106" r:id="rId29" display="https://twitter.com/i/web/status/1096022480144265216"/>
    <hyperlink ref="R109" r:id="rId30" display="https://twitter.com/i/web/status/1096062964325478405"/>
    <hyperlink ref="R112" r:id="rId31" display="https://twitter.com/i/web/status/1096181050898829312"/>
    <hyperlink ref="R114" r:id="rId32" display="https://www.youtube.com/watch?v=Khks3pzDnik&amp;feature=youtu.be"/>
    <hyperlink ref="U5" r:id="rId33" display="https://pbs.twimg.com/media/Dy09mqPXQAAo7Iq.jpg"/>
    <hyperlink ref="U6" r:id="rId34" display="https://pbs.twimg.com/media/Dy0-Xj2X0AApKkZ.jpg"/>
    <hyperlink ref="U43" r:id="rId35" display="https://pbs.twimg.com/media/DzYG42sXcAAc5bj.jpg"/>
    <hyperlink ref="U50" r:id="rId36" display="https://pbs.twimg.com/media/DzX87aMVsAA9hs-.png"/>
    <hyperlink ref="U55" r:id="rId37" display="https://pbs.twimg.com/tweet_video_thumb/DywXuSOXcAEasXA.jpg"/>
    <hyperlink ref="U64" r:id="rId38" display="https://pbs.twimg.com/media/DaIBsQTVwAE4YxI.jpg"/>
    <hyperlink ref="V3" r:id="rId39" display="http://pbs.twimg.com/profile_images/1096599774432759809/pUluK2dx_normal.jpg"/>
    <hyperlink ref="V4" r:id="rId40" display="http://pbs.twimg.com/profile_images/3376664713/1298e7c833bddbfd96fffd4ed1faef69_normal.jpeg"/>
    <hyperlink ref="V5" r:id="rId41" display="https://pbs.twimg.com/media/Dy09mqPXQAAo7Iq.jpg"/>
    <hyperlink ref="V6" r:id="rId42" display="https://pbs.twimg.com/media/Dy0-Xj2X0AApKkZ.jpg"/>
    <hyperlink ref="V7" r:id="rId43" display="http://pbs.twimg.com/profile_images/955744293989244928/wFDDvPMb_normal.jpg"/>
    <hyperlink ref="V8" r:id="rId44" display="http://pbs.twimg.com/profile_images/3699910274/4994426b69ffb7c21ef9d9f6ab02ad61_normal.jpeg"/>
    <hyperlink ref="V9" r:id="rId45" display="http://pbs.twimg.com/profile_images/3699910274/4994426b69ffb7c21ef9d9f6ab02ad61_normal.jpeg"/>
    <hyperlink ref="V10" r:id="rId46" display="http://pbs.twimg.com/profile_images/959223190902923264/yJGznYd4_normal.jpg"/>
    <hyperlink ref="V11" r:id="rId47" display="http://pbs.twimg.com/profile_images/594596677962616832/BQyPFJ7I_normal.png"/>
    <hyperlink ref="V12" r:id="rId48" display="http://pbs.twimg.com/profile_images/631867254401994752/5C99ApqG_normal.jpg"/>
    <hyperlink ref="V13" r:id="rId49" display="http://pbs.twimg.com/profile_images/964339839427637248/tFg3vxsD_normal.jpg"/>
    <hyperlink ref="V14" r:id="rId50" display="http://pbs.twimg.com/profile_images/771076478587068416/qXJ0jHK2_normal.jpg"/>
    <hyperlink ref="V15" r:id="rId51" display="http://pbs.twimg.com/profile_images/644337895164219392/u-_fRFTv_normal.jpg"/>
    <hyperlink ref="V16" r:id="rId52" display="http://pbs.twimg.com/profile_images/616242583241682944/PMgn-PGA_normal.jpg"/>
    <hyperlink ref="V17" r:id="rId53" display="http://pbs.twimg.com/profile_images/1092983237167714304/j7b37NIF_normal.jpg"/>
    <hyperlink ref="V18" r:id="rId54" display="http://pbs.twimg.com/profile_images/779718259738288128/6McL8UTk_normal.jpg"/>
    <hyperlink ref="V19" r:id="rId55" display="http://pbs.twimg.com/profile_images/616242583241682944/PMgn-PGA_normal.jpg"/>
    <hyperlink ref="V20" r:id="rId56" display="http://pbs.twimg.com/profile_images/616242583241682944/PMgn-PGA_normal.jpg"/>
    <hyperlink ref="V21" r:id="rId57" display="http://pbs.twimg.com/profile_images/950041760977309697/2A9fT8eQ_normal.jpg"/>
    <hyperlink ref="V22" r:id="rId58" display="http://pbs.twimg.com/profile_images/1093261487907504141/-TOIL8wz_normal.jpg"/>
    <hyperlink ref="V23" r:id="rId59" display="http://pbs.twimg.com/profile_images/1093261487907504141/-TOIL8wz_normal.jpg"/>
    <hyperlink ref="V24" r:id="rId60" display="http://pbs.twimg.com/profile_images/1044249639447396352/WYwc7SQ9_normal.jpg"/>
    <hyperlink ref="V25" r:id="rId61" display="http://pbs.twimg.com/profile_images/1000212163171151872/KFeQpkEx_normal.jpg"/>
    <hyperlink ref="V26" r:id="rId62" display="http://pbs.twimg.com/profile_images/1092803009325813771/HvCW0DXH_normal.jpg"/>
    <hyperlink ref="V27" r:id="rId63" display="http://pbs.twimg.com/profile_images/1081081825555107840/wHza8u6b_normal.jpg"/>
    <hyperlink ref="V28" r:id="rId64" display="http://pbs.twimg.com/profile_images/1081747484253265920/TcCPq-Hl_normal.jpg"/>
    <hyperlink ref="V29" r:id="rId65" display="http://pbs.twimg.com/profile_images/1003936288133865477/cPMhCjAT_normal.jpg"/>
    <hyperlink ref="V30" r:id="rId66" display="http://pbs.twimg.com/profile_images/971171236821721089/O6ilUh2s_normal.jpg"/>
    <hyperlink ref="V31" r:id="rId67" display="http://pbs.twimg.com/profile_images/1077951175734059009/oPiqObGt_normal.jpg"/>
    <hyperlink ref="V32" r:id="rId68" display="http://pbs.twimg.com/profile_images/537347315590119425/qCRk2e7M_normal.jpeg"/>
    <hyperlink ref="V33" r:id="rId69" display="http://pbs.twimg.com/profile_images/1024701390499786753/FsOeAoZx_normal.jpg"/>
    <hyperlink ref="V34" r:id="rId70" display="http://pbs.twimg.com/profile_images/810232022492991489/yVA11aNH_normal.jpg"/>
    <hyperlink ref="V35" r:id="rId71" display="http://pbs.twimg.com/profile_images/877288932899254275/1l1dABve_normal.jpg"/>
    <hyperlink ref="V36" r:id="rId72" display="http://pbs.twimg.com/profile_images/1064634143034785792/Yuk1vI9e_normal.jpg"/>
    <hyperlink ref="V37" r:id="rId73" display="http://pbs.twimg.com/profile_images/1006104551676575744/HSx9hkoT_normal.jpg"/>
    <hyperlink ref="V38" r:id="rId74" display="http://pbs.twimg.com/profile_images/1006104551676575744/HSx9hkoT_normal.jpg"/>
    <hyperlink ref="V39" r:id="rId75" display="http://pbs.twimg.com/profile_images/1017851387571363841/ZlvWQtSp_normal.jpg"/>
    <hyperlink ref="V40" r:id="rId76" display="http://pbs.twimg.com/profile_images/1008686530175684609/9KUsCOYq_normal.jpg"/>
    <hyperlink ref="V41" r:id="rId77" display="http://pbs.twimg.com/profile_images/857269168298754048/6bMgC0_K_normal.jpg"/>
    <hyperlink ref="V42" r:id="rId78" display="http://pbs.twimg.com/profile_images/857269168298754048/6bMgC0_K_normal.jpg"/>
    <hyperlink ref="V43" r:id="rId79" display="https://pbs.twimg.com/media/DzYG42sXcAAc5bj.jpg"/>
    <hyperlink ref="V44" r:id="rId80" display="http://pbs.twimg.com/profile_images/778082330925641728/nsEGHCS3_normal.jpg"/>
    <hyperlink ref="V45" r:id="rId81" display="http://pbs.twimg.com/profile_images/1058685898496327680/KwAFVmfE_normal.jpg"/>
    <hyperlink ref="V46" r:id="rId82" display="http://pbs.twimg.com/profile_images/1044304617012711424/KwjCO3Gn_normal.jpg"/>
    <hyperlink ref="V47" r:id="rId83" display="http://pbs.twimg.com/profile_images/621392347536818176/dkI_Q4kL_normal.jpg"/>
    <hyperlink ref="V48" r:id="rId84" display="http://pbs.twimg.com/profile_images/526926151067762688/uZpiRWUF_normal.jpeg"/>
    <hyperlink ref="V49" r:id="rId85" display="http://pbs.twimg.com/profile_images/1079170174060613632/IlFHmcIB_normal.jpg"/>
    <hyperlink ref="V50" r:id="rId86" display="https://pbs.twimg.com/media/DzX87aMVsAA9hs-.png"/>
    <hyperlink ref="V51" r:id="rId87" display="http://pbs.twimg.com/profile_images/551921299992236032/BeRvU8hZ_normal.jpeg"/>
    <hyperlink ref="V52" r:id="rId88" display="http://pbs.twimg.com/profile_images/804827263/me_chimmney_cropped_normal.jpg"/>
    <hyperlink ref="V53" r:id="rId89" display="http://pbs.twimg.com/profile_images/1029033525310357504/ymY5pkvJ_normal.jpg"/>
    <hyperlink ref="V54" r:id="rId90" display="http://pbs.twimg.com/profile_images/847941504521838592/irSbXl2j_normal.jpg"/>
    <hyperlink ref="V55" r:id="rId91" display="https://pbs.twimg.com/tweet_video_thumb/DywXuSOXcAEasXA.jpg"/>
    <hyperlink ref="V56" r:id="rId92" display="http://pbs.twimg.com/profile_images/793807936363433984/t1nwO0GG_normal.jpg"/>
    <hyperlink ref="V57" r:id="rId93" display="http://pbs.twimg.com/profile_images/1095117344102379521/v_tcNUG8_normal.jpg"/>
    <hyperlink ref="V58" r:id="rId94" display="http://pbs.twimg.com/profile_images/746035482795061248/lljDsF5f_normal.jpg"/>
    <hyperlink ref="V59" r:id="rId95" display="http://pbs.twimg.com/profile_images/1093007241924423680/gA6kXOXu_normal.jpg"/>
    <hyperlink ref="V60" r:id="rId96" display="http://pbs.twimg.com/profile_images/730477344763219968/8NEiVNwp_normal.jpg"/>
    <hyperlink ref="V61" r:id="rId97" display="http://pbs.twimg.com/profile_images/1096285350232616960/6JvlzUQY_normal.jpg"/>
    <hyperlink ref="V62" r:id="rId98" display="http://pbs.twimg.com/profile_images/987010854934794241/6BiDP0ja_normal.jpg"/>
    <hyperlink ref="V63" r:id="rId99" display="http://pbs.twimg.com/profile_images/1094249463546298368/57fRWXuh_normal.jpg"/>
    <hyperlink ref="V64" r:id="rId100" display="https://pbs.twimg.com/media/DaIBsQTVwAE4YxI.jpg"/>
    <hyperlink ref="V65" r:id="rId101" display="http://pbs.twimg.com/profile_images/1002640540867923968/s0mgbKuB_normal.jpg"/>
    <hyperlink ref="V66" r:id="rId102" display="http://pbs.twimg.com/profile_images/927948655595872263/kgjZTSCy_normal.jpg"/>
    <hyperlink ref="V67" r:id="rId103" display="http://pbs.twimg.com/profile_images/1039178242287169539/IkIrD0Yr_normal.jpg"/>
    <hyperlink ref="V68" r:id="rId104" display="http://pbs.twimg.com/profile_images/1039178242287169539/IkIrD0Yr_normal.jpg"/>
    <hyperlink ref="V69" r:id="rId105" display="http://pbs.twimg.com/profile_images/1039178242287169539/IkIrD0Yr_normal.jpg"/>
    <hyperlink ref="V70" r:id="rId106" display="http://pbs.twimg.com/profile_images/1039178242287169539/IkIrD0Yr_normal.jpg"/>
    <hyperlink ref="V71" r:id="rId107" display="http://pbs.twimg.com/profile_images/1039178242287169539/IkIrD0Yr_normal.jpg"/>
    <hyperlink ref="V72" r:id="rId108" display="http://pbs.twimg.com/profile_images/1033207445664006145/ZonuNjTw_normal.jpg"/>
    <hyperlink ref="V73" r:id="rId109" display="http://pbs.twimg.com/profile_images/500058442225053698/FpRBWn5o_normal.jpeg"/>
    <hyperlink ref="V74" r:id="rId110" display="http://pbs.twimg.com/profile_images/500058442225053698/FpRBWn5o_normal.jpeg"/>
    <hyperlink ref="V75" r:id="rId111" display="http://pbs.twimg.com/profile_images/2586954805/z6xp8yt4fza2g6jahuxu_normal.png"/>
    <hyperlink ref="V76" r:id="rId112" display="http://pbs.twimg.com/profile_images/794178450084896769/75rKrLjy_normal.jpg"/>
    <hyperlink ref="V77" r:id="rId113" display="http://pbs.twimg.com/profile_images/1096437768614498304/yCWUXYj3_normal.png"/>
    <hyperlink ref="V78" r:id="rId114" display="http://pbs.twimg.com/profile_images/800032106831368192/9E7UzQIA_normal.jpg"/>
    <hyperlink ref="V79" r:id="rId115" display="http://pbs.twimg.com/profile_images/783703832400371712/2F6Zbsqj_normal.jpg"/>
    <hyperlink ref="V80" r:id="rId116" display="http://pbs.twimg.com/profile_images/1050105832673828865/ahs8CLUv_normal.jpg"/>
    <hyperlink ref="V81" r:id="rId117" display="http://pbs.twimg.com/profile_images/1022735998852194304/O3AefW02_normal.jpg"/>
    <hyperlink ref="V82" r:id="rId118" display="http://pbs.twimg.com/profile_images/106340869/Crown_normal.png"/>
    <hyperlink ref="V83" r:id="rId119" display="http://pbs.twimg.com/profile_images/886922056255893504/8C_gQWZD_normal.jpg"/>
    <hyperlink ref="V84" r:id="rId120" display="http://pbs.twimg.com/profile_images/1022376747428237314/ZT5Nmf5v_normal.jpg"/>
    <hyperlink ref="V85" r:id="rId121" display="http://pbs.twimg.com/profile_images/1003799592171909120/tEEiyU8q_normal.jpg"/>
    <hyperlink ref="V86" r:id="rId122" display="http://pbs.twimg.com/profile_images/644337895164219392/u-_fRFTv_normal.jpg"/>
    <hyperlink ref="V87" r:id="rId123" display="http://pbs.twimg.com/profile_images/1050425912523726849/Vm1ls0kE_normal.jpg"/>
    <hyperlink ref="V88" r:id="rId124" display="http://pbs.twimg.com/profile_images/1050425912523726849/Vm1ls0kE_normal.jpg"/>
    <hyperlink ref="V89" r:id="rId125" display="http://pbs.twimg.com/profile_images/841115980227043329/Vtc0dd9i_normal.jpg"/>
    <hyperlink ref="V90" r:id="rId126" display="http://pbs.twimg.com/profile_images/477508869719998465/IooFx9GN_normal.jpeg"/>
    <hyperlink ref="V91" r:id="rId127" display="http://pbs.twimg.com/profile_images/688868939233890304/4dWpPJMI_normal.jpg"/>
    <hyperlink ref="V92" r:id="rId128" display="http://pbs.twimg.com/profile_images/857591978388844547/NkjyPRy__normal.jpg"/>
    <hyperlink ref="V93" r:id="rId129" display="http://pbs.twimg.com/profile_images/966315049454202880/vviPFDNU_normal.jpg"/>
    <hyperlink ref="V94" r:id="rId130" display="http://pbs.twimg.com/profile_images/918689389705707521/QPSB6dWZ_normal.jpg"/>
    <hyperlink ref="V95" r:id="rId131" display="http://pbs.twimg.com/profile_images/743809527028416513/6hsQOw77_normal.jpg"/>
    <hyperlink ref="V96" r:id="rId132" display="http://pbs.twimg.com/profile_images/743809527028416513/6hsQOw77_normal.jpg"/>
    <hyperlink ref="V97" r:id="rId133" display="http://pbs.twimg.com/profile_images/1065773049658597377/B-TbC_XO_normal.jpg"/>
    <hyperlink ref="V98" r:id="rId134" display="http://pbs.twimg.com/profile_images/1004007000395657216/OaBFt0OB_normal.jpg"/>
    <hyperlink ref="V99" r:id="rId135" display="http://pbs.twimg.com/profile_images/877309047984209920/MJlcHVk3_normal.jpg"/>
    <hyperlink ref="V100" r:id="rId136" display="http://pbs.twimg.com/profile_images/747844681288003584/TIySK0P0_normal.jpg"/>
    <hyperlink ref="V101" r:id="rId137" display="http://pbs.twimg.com/profile_images/1082357814494969862/A_G_Ym56_normal.jpg"/>
    <hyperlink ref="V102" r:id="rId138" display="http://pbs.twimg.com/profile_images/523428371129065472/P2afuxgq_normal.jpeg"/>
    <hyperlink ref="V103" r:id="rId139" display="http://pbs.twimg.com/profile_images/999422563846508544/sFRSB6sC_normal.jpg"/>
    <hyperlink ref="V104" r:id="rId140" display="http://pbs.twimg.com/profile_images/3654808289/5b5a4dc8beff9aec250f14d4fd123a2a_normal.jpeg"/>
    <hyperlink ref="V105" r:id="rId141" display="http://pbs.twimg.com/profile_images/984445132308140032/DEHEiFyo_normal.jpg"/>
    <hyperlink ref="V106" r:id="rId142" display="http://pbs.twimg.com/profile_images/817448369735942144/WBlUKthl_normal.jpg"/>
    <hyperlink ref="V107" r:id="rId143" display="http://pbs.twimg.com/profile_images/635813778437836800/wez7MAih_normal.jpg"/>
    <hyperlink ref="V108" r:id="rId144" display="http://pbs.twimg.com/profile_images/611736222/larrysized_normal.jpg"/>
    <hyperlink ref="V109" r:id="rId145" display="http://pbs.twimg.com/profile_images/551921299992236032/BeRvU8hZ_normal.jpeg"/>
    <hyperlink ref="V110" r:id="rId146" display="http://pbs.twimg.com/profile_images/551921299992236032/BeRvU8hZ_normal.jpeg"/>
    <hyperlink ref="V111" r:id="rId147" display="http://pbs.twimg.com/profile_images/1075130206216749058/Ned6H1sW_normal.jpg"/>
    <hyperlink ref="V112" r:id="rId148" display="http://pbs.twimg.com/profile_images/795716767951818753/wFObGttt_normal.jpg"/>
    <hyperlink ref="V113" r:id="rId149" display="http://pbs.twimg.com/profile_images/1015779972437270528/_a3FqW8T_normal.jpg"/>
    <hyperlink ref="V114" r:id="rId150" display="http://pbs.twimg.com/profile_images/1085203973357871105/1YS_7xYO_normal.jpg"/>
    <hyperlink ref="X3" r:id="rId151" display="https://twitter.com/#!/mrs_lerner/status/1092576149195157504"/>
    <hyperlink ref="X4" r:id="rId152" display="https://twitter.com/#!/jodybeckdc/status/1093262128012820482"/>
    <hyperlink ref="X5" r:id="rId153" display="https://twitter.com/#!/hd_johnathan/status/1093598047748149249"/>
    <hyperlink ref="X6" r:id="rId154" display="https://twitter.com/#!/hd_johnathan/status/1093598880204316673"/>
    <hyperlink ref="X7" r:id="rId155" display="https://twitter.com/#!/wynn_syclebill/status/1093934309990256641"/>
    <hyperlink ref="X8" r:id="rId156" display="https://twitter.com/#!/marybtinker/status/1094958258580873216"/>
    <hyperlink ref="X9" r:id="rId157" display="https://twitter.com/#!/marybtinker/status/1093260885085356040"/>
    <hyperlink ref="X10" r:id="rId158" display="https://twitter.com/#!/nspa/status/1090357689895567362"/>
    <hyperlink ref="X11" r:id="rId159" display="https://twitter.com/#!/maschoolpress/status/1094988327764271104"/>
    <hyperlink ref="X12" r:id="rId160" display="https://twitter.com/#!/mahibrihim/status/1095852099215257601"/>
    <hyperlink ref="X13" r:id="rId161" display="https://twitter.com/#!/tvinstructor/status/1095890466011258881"/>
    <hyperlink ref="X14" r:id="rId162" display="https://twitter.com/#!/wmsdtv/status/1091816836168060928"/>
    <hyperlink ref="X15" r:id="rId163" display="https://twitter.com/#!/eagleeyemsd/status/1092112142042583040"/>
    <hyperlink ref="X16" r:id="rId164" display="https://twitter.com/#!/dbhspathfinder/status/1095293440039047168"/>
    <hyperlink ref="X17" r:id="rId165" display="https://twitter.com/#!/curtisnewtin9/status/1096020156386603008"/>
    <hyperlink ref="X18" r:id="rId166" display="https://twitter.com/#!/barryparksjr/status/1096025406405255168"/>
    <hyperlink ref="X19" r:id="rId167" display="https://twitter.com/#!/dbhspathfinder/status/1095654822181666816"/>
    <hyperlink ref="X20" r:id="rId168" display="https://twitter.com/#!/dbhspathfinder/status/1096017209456029696"/>
    <hyperlink ref="X21" r:id="rId169" display="https://twitter.com/#!/st4y_cr3sp0/status/1096031181353701381"/>
    <hyperlink ref="X22" r:id="rId170" display="https://twitter.com/#!/wksu/status/1096037508461326336"/>
    <hyperlink ref="X23" r:id="rId171" display="https://twitter.com/#!/wksu/status/1096037670269190144"/>
    <hyperlink ref="X24" r:id="rId172" display="https://twitter.com/#!/mayormaier/status/1096041077008674817"/>
    <hyperlink ref="X25" r:id="rId173" display="https://twitter.com/#!/mcicha1/status/1096057741020446721"/>
    <hyperlink ref="X26" r:id="rId174" display="https://twitter.com/#!/seksi/status/1096061358880092160"/>
    <hyperlink ref="X27" r:id="rId175" display="https://twitter.com/#!/nicole_soojung/status/1096061366203490304"/>
    <hyperlink ref="X28" r:id="rId176" display="https://twitter.com/#!/gracelangtonn/status/1096062033240489990"/>
    <hyperlink ref="X29" r:id="rId177" display="https://twitter.com/#!/nadegegreen/status/1096062244108918784"/>
    <hyperlink ref="X30" r:id="rId178" display="https://twitter.com/#!/admccourt/status/1096062534271016961"/>
    <hyperlink ref="X31" r:id="rId179" display="https://twitter.com/#!/danielleiat/status/1096063037423931392"/>
    <hyperlink ref="X32" r:id="rId180" display="https://twitter.com/#!/faziarizvi/status/1096063224259272707"/>
    <hyperlink ref="X33" r:id="rId181" display="https://twitter.com/#!/seanmeredith/status/1096064274202386433"/>
    <hyperlink ref="X34" r:id="rId182" display="https://twitter.com/#!/donbytheriver/status/1096064651979341824"/>
    <hyperlink ref="X35" r:id="rId183" display="https://twitter.com/#!/masumaahuja/status/1096065194516717570"/>
    <hyperlink ref="X36" r:id="rId184" display="https://twitter.com/#!/suegreenwood/status/1096065765751603201"/>
    <hyperlink ref="X37" r:id="rId185" display="https://twitter.com/#!/mountairmedia/status/1096060810940608512"/>
    <hyperlink ref="X38" r:id="rId186" display="https://twitter.com/#!/mountairmedia/status/1096066235853352960"/>
    <hyperlink ref="X39" r:id="rId187" display="https://twitter.com/#!/hyperdoxy/status/1096066601927860226"/>
    <hyperlink ref="X40" r:id="rId188" display="https://twitter.com/#!/penguinsfan62/status/1096067275390676993"/>
    <hyperlink ref="X41" r:id="rId189" display="https://twitter.com/#!/microbliterate/status/1096069691095859200"/>
    <hyperlink ref="X42" r:id="rId190" display="https://twitter.com/#!/microbliterate/status/1096069714042851328"/>
    <hyperlink ref="X43" r:id="rId191" display="https://twitter.com/#!/photogericp/status/1096071146112540673"/>
    <hyperlink ref="X44" r:id="rId192" display="https://twitter.com/#!/ryanjhaas/status/1096071192434290690"/>
    <hyperlink ref="X45" r:id="rId193" display="https://twitter.com/#!/sleepy_bi/status/1096071986105720834"/>
    <hyperlink ref="X46" r:id="rId194" display="https://twitter.com/#!/samantharoehl/status/1096072997415370755"/>
    <hyperlink ref="X47" r:id="rId195" display="https://twitter.com/#!/juliacarriew/status/1096075512743583744"/>
    <hyperlink ref="X48" r:id="rId196" display="https://twitter.com/#!/samtlevin/status/1096075962528149504"/>
    <hyperlink ref="X49" r:id="rId197" display="https://twitter.com/#!/thatcardsharp/status/1096076074310496256"/>
    <hyperlink ref="X50" r:id="rId198" display="https://twitter.com/#!/loisbeckett/status/1096060269522898945"/>
    <hyperlink ref="X51" r:id="rId199" display="https://twitter.com/#!/loisbeckett/status/1096064245769224193"/>
    <hyperlink ref="X52" r:id="rId200" display="https://twitter.com/#!/quinnmacdonald/status/1096076938882371584"/>
    <hyperlink ref="X53" r:id="rId201" display="https://twitter.com/#!/evieblad/status/1096079626730909697"/>
    <hyperlink ref="X54" r:id="rId202" display="https://twitter.com/#!/jcsturino/status/1096091530274705409"/>
    <hyperlink ref="X55" r:id="rId203" display="https://twitter.com/#!/issuu/status/1093274903078490112"/>
    <hyperlink ref="X56" r:id="rId204" display="https://twitter.com/#!/issuu/status/1096078908208934913"/>
    <hyperlink ref="X57" r:id="rId205" display="https://twitter.com/#!/douglasdrama/status/1096096219754127360"/>
    <hyperlink ref="X58" r:id="rId206" display="https://twitter.com/#!/tprep_boyshoops/status/1096099646148149249"/>
    <hyperlink ref="X59" r:id="rId207" display="https://twitter.com/#!/vivianho/status/1096104373690630144"/>
    <hyperlink ref="X60" r:id="rId208" display="https://twitter.com/#!/vinnyeng/status/1096104440011022337"/>
    <hyperlink ref="X61" r:id="rId209" display="https://twitter.com/#!/kennyjacobs/status/1096111985186328576"/>
    <hyperlink ref="X62" r:id="rId210" display="https://twitter.com/#!/harry_slater/status/1096116146103820289"/>
    <hyperlink ref="X63" r:id="rId211" display="https://twitter.com/#!/jimmacmillan/status/1096118108740378624"/>
    <hyperlink ref="X64" r:id="rId212" display="https://twitter.com/#!/lauren_hoggs/status/982349571446587397"/>
    <hyperlink ref="X65" r:id="rId213" display="https://twitter.com/#!/diamondmarin1/status/1096120221608357888"/>
    <hyperlink ref="X66" r:id="rId214" display="https://twitter.com/#!/jswimm1/status/1096125977745334273"/>
    <hyperlink ref="X67" r:id="rId215" display="https://twitter.com/#!/gunsreporting/status/1096111415226712064"/>
    <hyperlink ref="X68" r:id="rId216" display="https://twitter.com/#!/gunsreporting/status/1096126805738692608"/>
    <hyperlink ref="X69" r:id="rId217" display="https://twitter.com/#!/gunsreporting/status/1096108365724422146"/>
    <hyperlink ref="X70" r:id="rId218" display="https://twitter.com/#!/gunsreporting/status/1096071120472756225"/>
    <hyperlink ref="X71" r:id="rId219" display="https://twitter.com/#!/gunsreporting/status/1096065103328411648"/>
    <hyperlink ref="X72" r:id="rId220" display="https://twitter.com/#!/culverzoe/status/1096128628138672128"/>
    <hyperlink ref="X73" r:id="rId221" display="https://twitter.com/#!/yankeejoe/status/1096133137313087489"/>
    <hyperlink ref="X74" r:id="rId222" display="https://twitter.com/#!/yankeejoe/status/1096098815579348992"/>
    <hyperlink ref="X75" r:id="rId223" display="https://twitter.com/#!/mysharona1987/status/1096135562686271488"/>
    <hyperlink ref="X76" r:id="rId224" display="https://twitter.com/#!/jenstaletovich/status/1096154081071116290"/>
    <hyperlink ref="X77" r:id="rId225" display="https://twitter.com/#!/davidjneal/status/1096162152958910464"/>
    <hyperlink ref="X78" r:id="rId226" display="https://twitter.com/#!/eastsideonline/status/1096039219691167745"/>
    <hyperlink ref="X79" r:id="rId227" display="https://twitter.com/#!/jacobkernis/status/1096199484793647104"/>
    <hyperlink ref="X80" r:id="rId228" display="https://twitter.com/#!/jpmentorleaders/status/1096200416730247169"/>
    <hyperlink ref="X81" r:id="rId229" display="https://twitter.com/#!/avaniishah/status/1096221611596935168"/>
    <hyperlink ref="X82" r:id="rId230" display="https://twitter.com/#!/cspa/status/1096228659097190405"/>
    <hyperlink ref="X83" r:id="rId231" display="https://twitter.com/#!/steffdaz/status/1096232891527450624"/>
    <hyperlink ref="X84" r:id="rId232" display="https://twitter.com/#!/soulflytry/status/1096294244770332672"/>
    <hyperlink ref="X85" r:id="rId233" display="https://twitter.com/#!/debzuniverse/status/1096350176141344768"/>
    <hyperlink ref="X86" r:id="rId234" display="https://twitter.com/#!/eagleeyemsd/status/1092111991551021056"/>
    <hyperlink ref="X87" r:id="rId235" display="https://twitter.com/#!/aerieyearbook/status/1091493535088558080"/>
    <hyperlink ref="X88" r:id="rId236" display="https://twitter.com/#!/aerieyearbook/status/1096370332531855360"/>
    <hyperlink ref="X89" r:id="rId237" display="https://twitter.com/#!/spookymulder86/status/1096391441234841600"/>
    <hyperlink ref="X90" r:id="rId238" display="https://twitter.com/#!/cmeden/status/1096412440059957250"/>
    <hyperlink ref="X91" r:id="rId239" display="https://twitter.com/#!/wshsroom215/status/1096415403285377025"/>
    <hyperlink ref="X92" r:id="rId240" display="https://twitter.com/#!/spjfla/status/1096418647499780096"/>
    <hyperlink ref="X93" r:id="rId241" display="https://twitter.com/#!/spj_tweets/status/1096419666682150915"/>
    <hyperlink ref="X94" r:id="rId242" display="https://twitter.com/#!/sdkstl/status/1096420554733748224"/>
    <hyperlink ref="X95" r:id="rId243" display="https://twitter.com/#!/monicarhor/status/1096060343556755456"/>
    <hyperlink ref="X96" r:id="rId244" display="https://twitter.com/#!/monicarhor/status/1096423866258415618"/>
    <hyperlink ref="X97" r:id="rId245" display="https://twitter.com/#!/katelyn_jou/status/1096427227040886784"/>
    <hyperlink ref="X98" r:id="rId246" display="https://twitter.com/#!/newseum/status/1096446728063143936"/>
    <hyperlink ref="X99" r:id="rId247" display="https://twitter.com/#!/nppa/status/1096446893293477888"/>
    <hyperlink ref="X100" r:id="rId248" display="https://twitter.com/#!/freedomforumins/status/1096446896183349248"/>
    <hyperlink ref="X101" r:id="rId249" display="https://twitter.com/#!/nicole_kraft/status/1096447068825096192"/>
    <hyperlink ref="X102" r:id="rId250" display="https://twitter.com/#!/beanspohr/status/1096462317422854144"/>
    <hyperlink ref="X103" r:id="rId251" display="https://twitter.com/#!/ernabeld/status/1096468486354808838"/>
    <hyperlink ref="X104" r:id="rId252" display="https://twitter.com/#!/superscribbler/status/1096478953886367745"/>
    <hyperlink ref="X105" r:id="rId253" display="https://twitter.com/#!/jhemlepp/status/1096481439070208010"/>
    <hyperlink ref="X106" r:id="rId254" display="https://twitter.com/#!/tpplummer/status/1096022480144265216"/>
    <hyperlink ref="X107" r:id="rId255" display="https://twitter.com/#!/tampaprep/status/1096033192765808641"/>
    <hyperlink ref="X108" r:id="rId256" display="https://twitter.com/#!/lgtenglishteach/status/1096584646962397185"/>
    <hyperlink ref="X109" r:id="rId257" display="https://twitter.com/#!/loisbeckett/status/1096062964325478405"/>
    <hyperlink ref="X110" r:id="rId258" display="https://twitter.com/#!/loisbeckett/status/1096076707352571905"/>
    <hyperlink ref="X111" r:id="rId259" display="https://twitter.com/#!/lillianhwang/status/1096621840993316864"/>
    <hyperlink ref="X112" r:id="rId260" display="https://twitter.com/#!/splc/status/1096181050898829312"/>
    <hyperlink ref="X113" r:id="rId261" display="https://twitter.com/#!/voicestexas/status/1096790804666953728"/>
    <hyperlink ref="X114" r:id="rId262" display="https://twitter.com/#!/heroesmsd/status/1096893448156860419"/>
    <hyperlink ref="AZ7" r:id="rId263" display="https://api.twitter.com/1.1/geo/id/a612c69b44b2e5da.json"/>
    <hyperlink ref="AZ66" r:id="rId264" display="https://api.twitter.com/1.1/geo/id/01a9a39529b27f36.json"/>
  </hyperlinks>
  <printOptions/>
  <pageMargins left="0.7" right="0.7" top="0.75" bottom="0.75" header="0.3" footer="0.3"/>
  <pageSetup horizontalDpi="600" verticalDpi="600" orientation="portrait" r:id="rId268"/>
  <legacyDrawing r:id="rId266"/>
  <tableParts>
    <tablePart r:id="rId26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2293</v>
      </c>
      <c r="B1" s="13" t="s">
        <v>34</v>
      </c>
    </row>
    <row r="2" spans="1:2" ht="15">
      <c r="A2" s="114" t="s">
        <v>222</v>
      </c>
      <c r="B2" s="78">
        <v>13140.321429</v>
      </c>
    </row>
    <row r="3" spans="1:2" ht="15">
      <c r="A3" s="114" t="s">
        <v>302</v>
      </c>
      <c r="B3" s="78">
        <v>3999</v>
      </c>
    </row>
    <row r="4" spans="1:2" ht="15">
      <c r="A4" s="114" t="s">
        <v>252</v>
      </c>
      <c r="B4" s="78">
        <v>2425</v>
      </c>
    </row>
    <row r="5" spans="1:2" ht="15">
      <c r="A5" s="114" t="s">
        <v>288</v>
      </c>
      <c r="B5" s="78">
        <v>1995</v>
      </c>
    </row>
    <row r="6" spans="1:2" ht="15">
      <c r="A6" s="114" t="s">
        <v>219</v>
      </c>
      <c r="B6" s="78">
        <v>1708</v>
      </c>
    </row>
    <row r="7" spans="1:2" ht="15">
      <c r="A7" s="114" t="s">
        <v>281</v>
      </c>
      <c r="B7" s="78">
        <v>1680</v>
      </c>
    </row>
    <row r="8" spans="1:2" ht="15">
      <c r="A8" s="114" t="s">
        <v>220</v>
      </c>
      <c r="B8" s="78">
        <v>1470</v>
      </c>
    </row>
    <row r="9" spans="1:2" ht="15">
      <c r="A9" s="114" t="s">
        <v>267</v>
      </c>
      <c r="B9" s="78">
        <v>1356.988095</v>
      </c>
    </row>
    <row r="10" spans="1:2" ht="15">
      <c r="A10" s="114" t="s">
        <v>269</v>
      </c>
      <c r="B10" s="78">
        <v>988</v>
      </c>
    </row>
    <row r="11" spans="1:2" ht="15">
      <c r="A11" s="114" t="s">
        <v>214</v>
      </c>
      <c r="B11" s="78">
        <v>988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2295</v>
      </c>
      <c r="B25" t="s">
        <v>2294</v>
      </c>
    </row>
    <row r="26" spans="1:2" ht="15">
      <c r="A26" s="125" t="s">
        <v>2297</v>
      </c>
      <c r="B26" s="3"/>
    </row>
    <row r="27" spans="1:2" ht="15">
      <c r="A27" s="126" t="s">
        <v>2298</v>
      </c>
      <c r="B27" s="3"/>
    </row>
    <row r="28" spans="1:2" ht="15">
      <c r="A28" s="127" t="s">
        <v>2299</v>
      </c>
      <c r="B28" s="3"/>
    </row>
    <row r="29" spans="1:2" ht="15">
      <c r="A29" s="128" t="s">
        <v>2300</v>
      </c>
      <c r="B29" s="3">
        <v>1</v>
      </c>
    </row>
    <row r="30" spans="1:2" ht="15">
      <c r="A30" s="125" t="s">
        <v>1905</v>
      </c>
      <c r="B30" s="3"/>
    </row>
    <row r="31" spans="1:2" ht="15">
      <c r="A31" s="126" t="s">
        <v>2301</v>
      </c>
      <c r="B31" s="3"/>
    </row>
    <row r="32" spans="1:2" ht="15">
      <c r="A32" s="127" t="s">
        <v>2302</v>
      </c>
      <c r="B32" s="3"/>
    </row>
    <row r="33" spans="1:2" ht="15">
      <c r="A33" s="128" t="s">
        <v>2303</v>
      </c>
      <c r="B33" s="3">
        <v>1</v>
      </c>
    </row>
    <row r="34" spans="1:2" ht="15">
      <c r="A34" s="126" t="s">
        <v>2304</v>
      </c>
      <c r="B34" s="3"/>
    </row>
    <row r="35" spans="1:2" ht="15">
      <c r="A35" s="127" t="s">
        <v>2305</v>
      </c>
      <c r="B35" s="3"/>
    </row>
    <row r="36" spans="1:2" ht="15">
      <c r="A36" s="128" t="s">
        <v>2306</v>
      </c>
      <c r="B36" s="3">
        <v>1</v>
      </c>
    </row>
    <row r="37" spans="1:2" ht="15">
      <c r="A37" s="128" t="s">
        <v>2303</v>
      </c>
      <c r="B37" s="3">
        <v>1</v>
      </c>
    </row>
    <row r="38" spans="1:2" ht="15">
      <c r="A38" s="127" t="s">
        <v>2307</v>
      </c>
      <c r="B38" s="3"/>
    </row>
    <row r="39" spans="1:2" ht="15">
      <c r="A39" s="128" t="s">
        <v>2308</v>
      </c>
      <c r="B39" s="3">
        <v>2</v>
      </c>
    </row>
    <row r="40" spans="1:2" ht="15">
      <c r="A40" s="127" t="s">
        <v>2309</v>
      </c>
      <c r="B40" s="3"/>
    </row>
    <row r="41" spans="1:2" ht="15">
      <c r="A41" s="128" t="s">
        <v>2306</v>
      </c>
      <c r="B41" s="3">
        <v>1</v>
      </c>
    </row>
    <row r="42" spans="1:2" ht="15">
      <c r="A42" s="127" t="s">
        <v>2310</v>
      </c>
      <c r="B42" s="3"/>
    </row>
    <row r="43" spans="1:2" ht="15">
      <c r="A43" s="128" t="s">
        <v>2303</v>
      </c>
      <c r="B43" s="3">
        <v>2</v>
      </c>
    </row>
    <row r="44" spans="1:2" ht="15">
      <c r="A44" s="128" t="s">
        <v>2311</v>
      </c>
      <c r="B44" s="3">
        <v>1</v>
      </c>
    </row>
    <row r="45" spans="1:2" ht="15">
      <c r="A45" s="127" t="s">
        <v>2312</v>
      </c>
      <c r="B45" s="3"/>
    </row>
    <row r="46" spans="1:2" ht="15">
      <c r="A46" s="128" t="s">
        <v>2313</v>
      </c>
      <c r="B46" s="3">
        <v>2</v>
      </c>
    </row>
    <row r="47" spans="1:2" ht="15">
      <c r="A47" s="127" t="s">
        <v>2314</v>
      </c>
      <c r="B47" s="3"/>
    </row>
    <row r="48" spans="1:2" ht="15">
      <c r="A48" s="128" t="s">
        <v>2315</v>
      </c>
      <c r="B48" s="3">
        <v>1</v>
      </c>
    </row>
    <row r="49" spans="1:2" ht="15">
      <c r="A49" s="127" t="s">
        <v>2316</v>
      </c>
      <c r="B49" s="3"/>
    </row>
    <row r="50" spans="1:2" ht="15">
      <c r="A50" s="128" t="s">
        <v>2317</v>
      </c>
      <c r="B50" s="3">
        <v>1</v>
      </c>
    </row>
    <row r="51" spans="1:2" ht="15">
      <c r="A51" s="128" t="s">
        <v>2318</v>
      </c>
      <c r="B51" s="3">
        <v>1</v>
      </c>
    </row>
    <row r="52" spans="1:2" ht="15">
      <c r="A52" s="127" t="s">
        <v>2319</v>
      </c>
      <c r="B52" s="3"/>
    </row>
    <row r="53" spans="1:2" ht="15">
      <c r="A53" s="128" t="s">
        <v>2320</v>
      </c>
      <c r="B53" s="3">
        <v>1</v>
      </c>
    </row>
    <row r="54" spans="1:2" ht="15">
      <c r="A54" s="127" t="s">
        <v>2321</v>
      </c>
      <c r="B54" s="3"/>
    </row>
    <row r="55" spans="1:2" ht="15">
      <c r="A55" s="128" t="s">
        <v>2320</v>
      </c>
      <c r="B55" s="3">
        <v>1</v>
      </c>
    </row>
    <row r="56" spans="1:2" ht="15">
      <c r="A56" s="127" t="s">
        <v>2322</v>
      </c>
      <c r="B56" s="3"/>
    </row>
    <row r="57" spans="1:2" ht="15">
      <c r="A57" s="128" t="s">
        <v>2323</v>
      </c>
      <c r="B57" s="3">
        <v>1</v>
      </c>
    </row>
    <row r="58" spans="1:2" ht="15">
      <c r="A58" s="128" t="s">
        <v>2324</v>
      </c>
      <c r="B58" s="3">
        <v>1</v>
      </c>
    </row>
    <row r="59" spans="1:2" ht="15">
      <c r="A59" s="128" t="s">
        <v>2320</v>
      </c>
      <c r="B59" s="3">
        <v>5</v>
      </c>
    </row>
    <row r="60" spans="1:2" ht="15">
      <c r="A60" s="128" t="s">
        <v>2317</v>
      </c>
      <c r="B60" s="3">
        <v>5</v>
      </c>
    </row>
    <row r="61" spans="1:2" ht="15">
      <c r="A61" s="128" t="s">
        <v>2325</v>
      </c>
      <c r="B61" s="3">
        <v>6</v>
      </c>
    </row>
    <row r="62" spans="1:2" ht="15">
      <c r="A62" s="128" t="s">
        <v>2318</v>
      </c>
      <c r="B62" s="3">
        <v>25</v>
      </c>
    </row>
    <row r="63" spans="1:2" ht="15">
      <c r="A63" s="128" t="s">
        <v>2326</v>
      </c>
      <c r="B63" s="3">
        <v>5</v>
      </c>
    </row>
    <row r="64" spans="1:2" ht="15">
      <c r="A64" s="128" t="s">
        <v>2308</v>
      </c>
      <c r="B64" s="3">
        <v>5</v>
      </c>
    </row>
    <row r="65" spans="1:2" ht="15">
      <c r="A65" s="128" t="s">
        <v>2315</v>
      </c>
      <c r="B65" s="3">
        <v>6</v>
      </c>
    </row>
    <row r="66" spans="1:2" ht="15">
      <c r="A66" s="128" t="s">
        <v>2313</v>
      </c>
      <c r="B66" s="3">
        <v>5</v>
      </c>
    </row>
    <row r="67" spans="1:2" ht="15">
      <c r="A67" s="128" t="s">
        <v>2303</v>
      </c>
      <c r="B67" s="3">
        <v>2</v>
      </c>
    </row>
    <row r="68" spans="1:2" ht="15">
      <c r="A68" s="128" t="s">
        <v>2311</v>
      </c>
      <c r="B68" s="3">
        <v>1</v>
      </c>
    </row>
    <row r="69" spans="1:2" ht="15">
      <c r="A69" s="127" t="s">
        <v>2327</v>
      </c>
      <c r="B69" s="3"/>
    </row>
    <row r="70" spans="1:2" ht="15">
      <c r="A70" s="128" t="s">
        <v>2306</v>
      </c>
      <c r="B70" s="3">
        <v>2</v>
      </c>
    </row>
    <row r="71" spans="1:2" ht="15">
      <c r="A71" s="128" t="s">
        <v>2323</v>
      </c>
      <c r="B71" s="3">
        <v>1</v>
      </c>
    </row>
    <row r="72" spans="1:2" ht="15">
      <c r="A72" s="128" t="s">
        <v>2328</v>
      </c>
      <c r="B72" s="3">
        <v>2</v>
      </c>
    </row>
    <row r="73" spans="1:2" ht="15">
      <c r="A73" s="128" t="s">
        <v>2329</v>
      </c>
      <c r="B73" s="3">
        <v>1</v>
      </c>
    </row>
    <row r="74" spans="1:2" ht="15">
      <c r="A74" s="128" t="s">
        <v>2330</v>
      </c>
      <c r="B74" s="3">
        <v>1</v>
      </c>
    </row>
    <row r="75" spans="1:2" ht="15">
      <c r="A75" s="128" t="s">
        <v>2331</v>
      </c>
      <c r="B75" s="3">
        <v>1</v>
      </c>
    </row>
    <row r="76" spans="1:2" ht="15">
      <c r="A76" s="128" t="s">
        <v>2320</v>
      </c>
      <c r="B76" s="3">
        <v>1</v>
      </c>
    </row>
    <row r="77" spans="1:2" ht="15">
      <c r="A77" s="128" t="s">
        <v>2325</v>
      </c>
      <c r="B77" s="3">
        <v>6</v>
      </c>
    </row>
    <row r="78" spans="1:2" ht="15">
      <c r="A78" s="128" t="s">
        <v>2318</v>
      </c>
      <c r="B78" s="3">
        <v>1</v>
      </c>
    </row>
    <row r="79" spans="1:2" ht="15">
      <c r="A79" s="128" t="s">
        <v>2326</v>
      </c>
      <c r="B79" s="3">
        <v>4</v>
      </c>
    </row>
    <row r="80" spans="1:2" ht="15">
      <c r="A80" s="128" t="s">
        <v>2308</v>
      </c>
      <c r="B80" s="3">
        <v>2</v>
      </c>
    </row>
    <row r="81" spans="1:2" ht="15">
      <c r="A81" s="128" t="s">
        <v>2315</v>
      </c>
      <c r="B81" s="3">
        <v>2</v>
      </c>
    </row>
    <row r="82" spans="1:2" ht="15">
      <c r="A82" s="127" t="s">
        <v>2332</v>
      </c>
      <c r="B82" s="3"/>
    </row>
    <row r="83" spans="1:2" ht="15">
      <c r="A83" s="128" t="s">
        <v>2323</v>
      </c>
      <c r="B83" s="3">
        <v>1</v>
      </c>
    </row>
    <row r="84" spans="1:2" ht="15">
      <c r="A84" s="128" t="s">
        <v>2333</v>
      </c>
      <c r="B84" s="3">
        <v>1</v>
      </c>
    </row>
    <row r="85" spans="1:2" ht="15">
      <c r="A85" s="128" t="s">
        <v>2318</v>
      </c>
      <c r="B85" s="3">
        <v>1</v>
      </c>
    </row>
    <row r="86" spans="1:2" ht="15">
      <c r="A86" s="128" t="s">
        <v>2311</v>
      </c>
      <c r="B86" s="3">
        <v>1</v>
      </c>
    </row>
    <row r="87" spans="1:2" ht="15">
      <c r="A87" s="125" t="s">
        <v>2296</v>
      </c>
      <c r="B87" s="3">
        <v>112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817</v>
      </c>
      <c r="AE2" s="13" t="s">
        <v>818</v>
      </c>
      <c r="AF2" s="13" t="s">
        <v>819</v>
      </c>
      <c r="AG2" s="13" t="s">
        <v>820</v>
      </c>
      <c r="AH2" s="13" t="s">
        <v>821</v>
      </c>
      <c r="AI2" s="13" t="s">
        <v>822</v>
      </c>
      <c r="AJ2" s="13" t="s">
        <v>823</v>
      </c>
      <c r="AK2" s="13" t="s">
        <v>824</v>
      </c>
      <c r="AL2" s="13" t="s">
        <v>825</v>
      </c>
      <c r="AM2" s="13" t="s">
        <v>826</v>
      </c>
      <c r="AN2" s="13" t="s">
        <v>827</v>
      </c>
      <c r="AO2" s="13" t="s">
        <v>828</v>
      </c>
      <c r="AP2" s="13" t="s">
        <v>829</v>
      </c>
      <c r="AQ2" s="13" t="s">
        <v>830</v>
      </c>
      <c r="AR2" s="13" t="s">
        <v>831</v>
      </c>
      <c r="AS2" s="13" t="s">
        <v>192</v>
      </c>
      <c r="AT2" s="13" t="s">
        <v>832</v>
      </c>
      <c r="AU2" s="13" t="s">
        <v>833</v>
      </c>
      <c r="AV2" s="13" t="s">
        <v>834</v>
      </c>
      <c r="AW2" s="13" t="s">
        <v>835</v>
      </c>
      <c r="AX2" s="13" t="s">
        <v>836</v>
      </c>
      <c r="AY2" s="13" t="s">
        <v>837</v>
      </c>
      <c r="AZ2" s="13" t="s">
        <v>1794</v>
      </c>
      <c r="BA2" s="119" t="s">
        <v>2070</v>
      </c>
      <c r="BB2" s="119" t="s">
        <v>2076</v>
      </c>
      <c r="BC2" s="119" t="s">
        <v>2077</v>
      </c>
      <c r="BD2" s="119" t="s">
        <v>2079</v>
      </c>
      <c r="BE2" s="119" t="s">
        <v>2081</v>
      </c>
      <c r="BF2" s="119" t="s">
        <v>2084</v>
      </c>
      <c r="BG2" s="119" t="s">
        <v>2085</v>
      </c>
      <c r="BH2" s="119" t="s">
        <v>2126</v>
      </c>
      <c r="BI2" s="119" t="s">
        <v>2133</v>
      </c>
      <c r="BJ2" s="119" t="s">
        <v>2170</v>
      </c>
      <c r="BK2" s="119" t="s">
        <v>2281</v>
      </c>
      <c r="BL2" s="119" t="s">
        <v>2282</v>
      </c>
      <c r="BM2" s="119" t="s">
        <v>2283</v>
      </c>
      <c r="BN2" s="119" t="s">
        <v>2284</v>
      </c>
      <c r="BO2" s="119" t="s">
        <v>2285</v>
      </c>
      <c r="BP2" s="119" t="s">
        <v>2286</v>
      </c>
      <c r="BQ2" s="119" t="s">
        <v>2287</v>
      </c>
      <c r="BR2" s="119" t="s">
        <v>2288</v>
      </c>
      <c r="BS2" s="119" t="s">
        <v>2290</v>
      </c>
      <c r="BT2" s="3"/>
      <c r="BU2" s="3"/>
    </row>
    <row r="3" spans="1:73" ht="15" customHeight="1">
      <c r="A3" s="64" t="s">
        <v>212</v>
      </c>
      <c r="B3" s="65"/>
      <c r="C3" s="65" t="s">
        <v>64</v>
      </c>
      <c r="D3" s="66">
        <v>173.63543405626572</v>
      </c>
      <c r="E3" s="68"/>
      <c r="F3" s="100" t="s">
        <v>462</v>
      </c>
      <c r="G3" s="65"/>
      <c r="H3" s="69" t="s">
        <v>212</v>
      </c>
      <c r="I3" s="70"/>
      <c r="J3" s="70"/>
      <c r="K3" s="69" t="s">
        <v>1594</v>
      </c>
      <c r="L3" s="73">
        <v>191.2160471115824</v>
      </c>
      <c r="M3" s="74">
        <v>9573.44140625</v>
      </c>
      <c r="N3" s="74">
        <v>1855.69677734375</v>
      </c>
      <c r="O3" s="75"/>
      <c r="P3" s="76"/>
      <c r="Q3" s="76"/>
      <c r="R3" s="48"/>
      <c r="S3" s="48">
        <v>0</v>
      </c>
      <c r="T3" s="48">
        <v>2</v>
      </c>
      <c r="U3" s="49">
        <v>250</v>
      </c>
      <c r="V3" s="49">
        <v>0.002994</v>
      </c>
      <c r="W3" s="49">
        <v>0.008925</v>
      </c>
      <c r="X3" s="49">
        <v>0.800042</v>
      </c>
      <c r="Y3" s="49">
        <v>0</v>
      </c>
      <c r="Z3" s="49">
        <v>0</v>
      </c>
      <c r="AA3" s="71">
        <v>3</v>
      </c>
      <c r="AB3" s="71"/>
      <c r="AC3" s="72"/>
      <c r="AD3" s="78" t="s">
        <v>838</v>
      </c>
      <c r="AE3" s="78">
        <v>982</v>
      </c>
      <c r="AF3" s="78">
        <v>5848</v>
      </c>
      <c r="AG3" s="78">
        <v>11748</v>
      </c>
      <c r="AH3" s="78">
        <v>21889</v>
      </c>
      <c r="AI3" s="78"/>
      <c r="AJ3" s="78" t="s">
        <v>972</v>
      </c>
      <c r="AK3" s="78" t="s">
        <v>1103</v>
      </c>
      <c r="AL3" s="82" t="s">
        <v>1188</v>
      </c>
      <c r="AM3" s="78"/>
      <c r="AN3" s="80">
        <v>40962.02177083334</v>
      </c>
      <c r="AO3" s="82" t="s">
        <v>1272</v>
      </c>
      <c r="AP3" s="78" t="b">
        <v>0</v>
      </c>
      <c r="AQ3" s="78" t="b">
        <v>0</v>
      </c>
      <c r="AR3" s="78" t="b">
        <v>0</v>
      </c>
      <c r="AS3" s="78" t="s">
        <v>787</v>
      </c>
      <c r="AT3" s="78">
        <v>72</v>
      </c>
      <c r="AU3" s="82" t="s">
        <v>1396</v>
      </c>
      <c r="AV3" s="78" t="b">
        <v>1</v>
      </c>
      <c r="AW3" s="78" t="s">
        <v>1457</v>
      </c>
      <c r="AX3" s="82" t="s">
        <v>1458</v>
      </c>
      <c r="AY3" s="78" t="s">
        <v>66</v>
      </c>
      <c r="AZ3" s="78" t="str">
        <f>REPLACE(INDEX(GroupVertices[Group],MATCH(Vertices[[#This Row],[Vertex]],GroupVertices[Vertex],0)),1,1,"")</f>
        <v>12</v>
      </c>
      <c r="BA3" s="48" t="s">
        <v>402</v>
      </c>
      <c r="BB3" s="48" t="s">
        <v>402</v>
      </c>
      <c r="BC3" s="48" t="s">
        <v>434</v>
      </c>
      <c r="BD3" s="48" t="s">
        <v>434</v>
      </c>
      <c r="BE3" s="48" t="s">
        <v>441</v>
      </c>
      <c r="BF3" s="48" t="s">
        <v>441</v>
      </c>
      <c r="BG3" s="120" t="s">
        <v>2086</v>
      </c>
      <c r="BH3" s="120" t="s">
        <v>2086</v>
      </c>
      <c r="BI3" s="120" t="s">
        <v>2134</v>
      </c>
      <c r="BJ3" s="120" t="s">
        <v>2134</v>
      </c>
      <c r="BK3" s="120">
        <v>3</v>
      </c>
      <c r="BL3" s="123">
        <v>12</v>
      </c>
      <c r="BM3" s="120">
        <v>0</v>
      </c>
      <c r="BN3" s="123">
        <v>0</v>
      </c>
      <c r="BO3" s="120">
        <v>0</v>
      </c>
      <c r="BP3" s="123">
        <v>0</v>
      </c>
      <c r="BQ3" s="120">
        <v>22</v>
      </c>
      <c r="BR3" s="123">
        <v>88</v>
      </c>
      <c r="BS3" s="120">
        <v>25</v>
      </c>
      <c r="BT3" s="3"/>
      <c r="BU3" s="3"/>
    </row>
    <row r="4" spans="1:76" ht="15">
      <c r="A4" s="64" t="s">
        <v>305</v>
      </c>
      <c r="B4" s="65"/>
      <c r="C4" s="65" t="s">
        <v>64</v>
      </c>
      <c r="D4" s="66">
        <v>162.39202676741652</v>
      </c>
      <c r="E4" s="68"/>
      <c r="F4" s="100" t="s">
        <v>1411</v>
      </c>
      <c r="G4" s="65"/>
      <c r="H4" s="69" t="s">
        <v>305</v>
      </c>
      <c r="I4" s="70"/>
      <c r="J4" s="70"/>
      <c r="K4" s="69" t="s">
        <v>1595</v>
      </c>
      <c r="L4" s="73">
        <v>1</v>
      </c>
      <c r="M4" s="74">
        <v>9573.44140625</v>
      </c>
      <c r="N4" s="74">
        <v>2743.84326171875</v>
      </c>
      <c r="O4" s="75"/>
      <c r="P4" s="76"/>
      <c r="Q4" s="76"/>
      <c r="R4" s="86"/>
      <c r="S4" s="48">
        <v>1</v>
      </c>
      <c r="T4" s="48">
        <v>0</v>
      </c>
      <c r="U4" s="49">
        <v>0</v>
      </c>
      <c r="V4" s="49">
        <v>0.002179</v>
      </c>
      <c r="W4" s="49">
        <v>0.000958</v>
      </c>
      <c r="X4" s="49">
        <v>0.490017</v>
      </c>
      <c r="Y4" s="49">
        <v>0</v>
      </c>
      <c r="Z4" s="49">
        <v>0</v>
      </c>
      <c r="AA4" s="71">
        <v>4</v>
      </c>
      <c r="AB4" s="71"/>
      <c r="AC4" s="72"/>
      <c r="AD4" s="78" t="s">
        <v>839</v>
      </c>
      <c r="AE4" s="78">
        <v>58</v>
      </c>
      <c r="AF4" s="78">
        <v>198</v>
      </c>
      <c r="AG4" s="78">
        <v>48</v>
      </c>
      <c r="AH4" s="78">
        <v>18</v>
      </c>
      <c r="AI4" s="78"/>
      <c r="AJ4" s="78" t="s">
        <v>973</v>
      </c>
      <c r="AK4" s="78" t="s">
        <v>1104</v>
      </c>
      <c r="AL4" s="78"/>
      <c r="AM4" s="78"/>
      <c r="AN4" s="80">
        <v>42742.96469907407</v>
      </c>
      <c r="AO4" s="78"/>
      <c r="AP4" s="78" t="b">
        <v>1</v>
      </c>
      <c r="AQ4" s="78" t="b">
        <v>0</v>
      </c>
      <c r="AR4" s="78" t="b">
        <v>1</v>
      </c>
      <c r="AS4" s="78" t="s">
        <v>787</v>
      </c>
      <c r="AT4" s="78">
        <v>3</v>
      </c>
      <c r="AU4" s="78"/>
      <c r="AV4" s="78" t="b">
        <v>0</v>
      </c>
      <c r="AW4" s="78" t="s">
        <v>1457</v>
      </c>
      <c r="AX4" s="82" t="s">
        <v>1459</v>
      </c>
      <c r="AY4" s="78" t="s">
        <v>65</v>
      </c>
      <c r="AZ4" s="78" t="str">
        <f>REPLACE(INDEX(GroupVertices[Group],MATCH(Vertices[[#This Row],[Vertex]],GroupVertices[Vertex],0)),1,1,"")</f>
        <v>12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222</v>
      </c>
      <c r="B5" s="65"/>
      <c r="C5" s="65" t="s">
        <v>64</v>
      </c>
      <c r="D5" s="66">
        <v>175.84431584221662</v>
      </c>
      <c r="E5" s="68"/>
      <c r="F5" s="100" t="s">
        <v>471</v>
      </c>
      <c r="G5" s="65"/>
      <c r="H5" s="69" t="s">
        <v>222</v>
      </c>
      <c r="I5" s="70"/>
      <c r="J5" s="70"/>
      <c r="K5" s="69" t="s">
        <v>1596</v>
      </c>
      <c r="L5" s="73">
        <v>9999</v>
      </c>
      <c r="M5" s="74">
        <v>1549.545166015625</v>
      </c>
      <c r="N5" s="74">
        <v>3745.25537109375</v>
      </c>
      <c r="O5" s="75"/>
      <c r="P5" s="76"/>
      <c r="Q5" s="76"/>
      <c r="R5" s="86"/>
      <c r="S5" s="48">
        <v>55</v>
      </c>
      <c r="T5" s="48">
        <v>4</v>
      </c>
      <c r="U5" s="49">
        <v>13140.321429</v>
      </c>
      <c r="V5" s="49">
        <v>0.004739</v>
      </c>
      <c r="W5" s="49">
        <v>0.082147</v>
      </c>
      <c r="X5" s="49">
        <v>15.934788</v>
      </c>
      <c r="Y5" s="49">
        <v>0.012099213551119177</v>
      </c>
      <c r="Z5" s="49">
        <v>0.017241379310344827</v>
      </c>
      <c r="AA5" s="71">
        <v>5</v>
      </c>
      <c r="AB5" s="71"/>
      <c r="AC5" s="72"/>
      <c r="AD5" s="78" t="s">
        <v>840</v>
      </c>
      <c r="AE5" s="78">
        <v>1204</v>
      </c>
      <c r="AF5" s="78">
        <v>6958</v>
      </c>
      <c r="AG5" s="78">
        <v>1652</v>
      </c>
      <c r="AH5" s="78">
        <v>642</v>
      </c>
      <c r="AI5" s="78"/>
      <c r="AJ5" s="78" t="s">
        <v>974</v>
      </c>
      <c r="AK5" s="78"/>
      <c r="AL5" s="82" t="s">
        <v>1189</v>
      </c>
      <c r="AM5" s="78"/>
      <c r="AN5" s="80">
        <v>42262.63319444445</v>
      </c>
      <c r="AO5" s="82" t="s">
        <v>1273</v>
      </c>
      <c r="AP5" s="78" t="b">
        <v>1</v>
      </c>
      <c r="AQ5" s="78" t="b">
        <v>0</v>
      </c>
      <c r="AR5" s="78" t="b">
        <v>1</v>
      </c>
      <c r="AS5" s="78" t="s">
        <v>787</v>
      </c>
      <c r="AT5" s="78">
        <v>66</v>
      </c>
      <c r="AU5" s="82" t="s">
        <v>1397</v>
      </c>
      <c r="AV5" s="78" t="b">
        <v>0</v>
      </c>
      <c r="AW5" s="78" t="s">
        <v>1457</v>
      </c>
      <c r="AX5" s="82" t="s">
        <v>1460</v>
      </c>
      <c r="AY5" s="78" t="s">
        <v>66</v>
      </c>
      <c r="AZ5" s="78" t="str">
        <f>REPLACE(INDEX(GroupVertices[Group],MATCH(Vertices[[#This Row],[Vertex]],GroupVertices[Vertex],0)),1,1,"")</f>
        <v>1</v>
      </c>
      <c r="BA5" s="48"/>
      <c r="BB5" s="48"/>
      <c r="BC5" s="48"/>
      <c r="BD5" s="48"/>
      <c r="BE5" s="48" t="s">
        <v>454</v>
      </c>
      <c r="BF5" s="48" t="s">
        <v>454</v>
      </c>
      <c r="BG5" s="120" t="s">
        <v>2087</v>
      </c>
      <c r="BH5" s="120" t="s">
        <v>2127</v>
      </c>
      <c r="BI5" s="120" t="s">
        <v>2135</v>
      </c>
      <c r="BJ5" s="120" t="s">
        <v>2135</v>
      </c>
      <c r="BK5" s="120">
        <v>1</v>
      </c>
      <c r="BL5" s="123">
        <v>2.4390243902439024</v>
      </c>
      <c r="BM5" s="120">
        <v>0</v>
      </c>
      <c r="BN5" s="123">
        <v>0</v>
      </c>
      <c r="BO5" s="120">
        <v>0</v>
      </c>
      <c r="BP5" s="123">
        <v>0</v>
      </c>
      <c r="BQ5" s="120">
        <v>40</v>
      </c>
      <c r="BR5" s="123">
        <v>97.5609756097561</v>
      </c>
      <c r="BS5" s="120">
        <v>41</v>
      </c>
      <c r="BT5" s="2"/>
      <c r="BU5" s="3"/>
      <c r="BV5" s="3"/>
      <c r="BW5" s="3"/>
      <c r="BX5" s="3"/>
    </row>
    <row r="6" spans="1:76" ht="15">
      <c r="A6" s="64" t="s">
        <v>213</v>
      </c>
      <c r="B6" s="65"/>
      <c r="C6" s="65" t="s">
        <v>64</v>
      </c>
      <c r="D6" s="66">
        <v>162.6427646998758</v>
      </c>
      <c r="E6" s="68"/>
      <c r="F6" s="100" t="s">
        <v>463</v>
      </c>
      <c r="G6" s="65"/>
      <c r="H6" s="69" t="s">
        <v>213</v>
      </c>
      <c r="I6" s="70"/>
      <c r="J6" s="70"/>
      <c r="K6" s="69" t="s">
        <v>1597</v>
      </c>
      <c r="L6" s="73">
        <v>77.46685093885614</v>
      </c>
      <c r="M6" s="74">
        <v>7005.6025390625</v>
      </c>
      <c r="N6" s="74">
        <v>6728.73876953125</v>
      </c>
      <c r="O6" s="75"/>
      <c r="P6" s="76"/>
      <c r="Q6" s="76"/>
      <c r="R6" s="86"/>
      <c r="S6" s="48">
        <v>0</v>
      </c>
      <c r="T6" s="48">
        <v>4</v>
      </c>
      <c r="U6" s="49">
        <v>100.5</v>
      </c>
      <c r="V6" s="49">
        <v>0.00303</v>
      </c>
      <c r="W6" s="49">
        <v>0.011422</v>
      </c>
      <c r="X6" s="49">
        <v>1.043446</v>
      </c>
      <c r="Y6" s="49">
        <v>0.25</v>
      </c>
      <c r="Z6" s="49">
        <v>0</v>
      </c>
      <c r="AA6" s="71">
        <v>6</v>
      </c>
      <c r="AB6" s="71"/>
      <c r="AC6" s="72"/>
      <c r="AD6" s="78" t="s">
        <v>841</v>
      </c>
      <c r="AE6" s="78">
        <v>290</v>
      </c>
      <c r="AF6" s="78">
        <v>324</v>
      </c>
      <c r="AG6" s="78">
        <v>3675</v>
      </c>
      <c r="AH6" s="78">
        <v>4706</v>
      </c>
      <c r="AI6" s="78"/>
      <c r="AJ6" s="78" t="s">
        <v>975</v>
      </c>
      <c r="AK6" s="78"/>
      <c r="AL6" s="78"/>
      <c r="AM6" s="78"/>
      <c r="AN6" s="80">
        <v>41346.96771990741</v>
      </c>
      <c r="AO6" s="82" t="s">
        <v>1274</v>
      </c>
      <c r="AP6" s="78" t="b">
        <v>1</v>
      </c>
      <c r="AQ6" s="78" t="b">
        <v>0</v>
      </c>
      <c r="AR6" s="78" t="b">
        <v>1</v>
      </c>
      <c r="AS6" s="78" t="s">
        <v>787</v>
      </c>
      <c r="AT6" s="78">
        <v>30</v>
      </c>
      <c r="AU6" s="82" t="s">
        <v>1397</v>
      </c>
      <c r="AV6" s="78" t="b">
        <v>0</v>
      </c>
      <c r="AW6" s="78" t="s">
        <v>1457</v>
      </c>
      <c r="AX6" s="82" t="s">
        <v>1461</v>
      </c>
      <c r="AY6" s="78" t="s">
        <v>66</v>
      </c>
      <c r="AZ6" s="78" t="str">
        <f>REPLACE(INDEX(GroupVertices[Group],MATCH(Vertices[[#This Row],[Vertex]],GroupVertices[Vertex],0)),1,1,"")</f>
        <v>4</v>
      </c>
      <c r="BA6" s="48"/>
      <c r="BB6" s="48"/>
      <c r="BC6" s="48"/>
      <c r="BD6" s="48"/>
      <c r="BE6" s="48"/>
      <c r="BF6" s="48"/>
      <c r="BG6" s="120" t="s">
        <v>2088</v>
      </c>
      <c r="BH6" s="120" t="s">
        <v>2088</v>
      </c>
      <c r="BI6" s="120" t="s">
        <v>2136</v>
      </c>
      <c r="BJ6" s="120" t="s">
        <v>2136</v>
      </c>
      <c r="BK6" s="120">
        <v>0</v>
      </c>
      <c r="BL6" s="123">
        <v>0</v>
      </c>
      <c r="BM6" s="120">
        <v>0</v>
      </c>
      <c r="BN6" s="123">
        <v>0</v>
      </c>
      <c r="BO6" s="120">
        <v>0</v>
      </c>
      <c r="BP6" s="123">
        <v>0</v>
      </c>
      <c r="BQ6" s="120">
        <v>20</v>
      </c>
      <c r="BR6" s="123">
        <v>100</v>
      </c>
      <c r="BS6" s="120">
        <v>20</v>
      </c>
      <c r="BT6" s="2"/>
      <c r="BU6" s="3"/>
      <c r="BV6" s="3"/>
      <c r="BW6" s="3"/>
      <c r="BX6" s="3"/>
    </row>
    <row r="7" spans="1:76" ht="15">
      <c r="A7" s="64" t="s">
        <v>306</v>
      </c>
      <c r="B7" s="65"/>
      <c r="C7" s="65" t="s">
        <v>64</v>
      </c>
      <c r="D7" s="66">
        <v>164.72826750318802</v>
      </c>
      <c r="E7" s="68"/>
      <c r="F7" s="100" t="s">
        <v>1412</v>
      </c>
      <c r="G7" s="65"/>
      <c r="H7" s="69" t="s">
        <v>306</v>
      </c>
      <c r="I7" s="70"/>
      <c r="J7" s="70"/>
      <c r="K7" s="69" t="s">
        <v>1598</v>
      </c>
      <c r="L7" s="73">
        <v>3.663024659562154</v>
      </c>
      <c r="M7" s="74">
        <v>6640.18310546875</v>
      </c>
      <c r="N7" s="74">
        <v>7184.208984375</v>
      </c>
      <c r="O7" s="75"/>
      <c r="P7" s="76"/>
      <c r="Q7" s="76"/>
      <c r="R7" s="86"/>
      <c r="S7" s="48">
        <v>4</v>
      </c>
      <c r="T7" s="48">
        <v>0</v>
      </c>
      <c r="U7" s="49">
        <v>3.5</v>
      </c>
      <c r="V7" s="49">
        <v>0.002336</v>
      </c>
      <c r="W7" s="49">
        <v>0.005183</v>
      </c>
      <c r="X7" s="49">
        <v>1.046265</v>
      </c>
      <c r="Y7" s="49">
        <v>0.25</v>
      </c>
      <c r="Z7" s="49">
        <v>0</v>
      </c>
      <c r="AA7" s="71">
        <v>7</v>
      </c>
      <c r="AB7" s="71"/>
      <c r="AC7" s="72"/>
      <c r="AD7" s="78" t="s">
        <v>842</v>
      </c>
      <c r="AE7" s="78">
        <v>5</v>
      </c>
      <c r="AF7" s="78">
        <v>1372</v>
      </c>
      <c r="AG7" s="78">
        <v>66</v>
      </c>
      <c r="AH7" s="78">
        <v>0</v>
      </c>
      <c r="AI7" s="78">
        <v>-18000</v>
      </c>
      <c r="AJ7" s="78" t="s">
        <v>976</v>
      </c>
      <c r="AK7" s="78" t="s">
        <v>1104</v>
      </c>
      <c r="AL7" s="82" t="s">
        <v>1190</v>
      </c>
      <c r="AM7" s="78" t="s">
        <v>1270</v>
      </c>
      <c r="AN7" s="80">
        <v>39886.96055555555</v>
      </c>
      <c r="AO7" s="78"/>
      <c r="AP7" s="78" t="b">
        <v>0</v>
      </c>
      <c r="AQ7" s="78" t="b">
        <v>0</v>
      </c>
      <c r="AR7" s="78" t="b">
        <v>0</v>
      </c>
      <c r="AS7" s="78" t="s">
        <v>787</v>
      </c>
      <c r="AT7" s="78">
        <v>53</v>
      </c>
      <c r="AU7" s="82" t="s">
        <v>1398</v>
      </c>
      <c r="AV7" s="78" t="b">
        <v>0</v>
      </c>
      <c r="AW7" s="78" t="s">
        <v>1457</v>
      </c>
      <c r="AX7" s="82" t="s">
        <v>1462</v>
      </c>
      <c r="AY7" s="78" t="s">
        <v>65</v>
      </c>
      <c r="AZ7" s="78" t="str">
        <f>REPLACE(INDEX(GroupVertices[Group],MATCH(Vertices[[#This Row],[Vertex]],GroupVertices[Vertex],0)),1,1,"")</f>
        <v>4</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307</v>
      </c>
      <c r="B8" s="65"/>
      <c r="C8" s="65" t="s">
        <v>64</v>
      </c>
      <c r="D8" s="66">
        <v>163.65367636407677</v>
      </c>
      <c r="E8" s="68"/>
      <c r="F8" s="100" t="s">
        <v>1413</v>
      </c>
      <c r="G8" s="65"/>
      <c r="H8" s="69" t="s">
        <v>307</v>
      </c>
      <c r="I8" s="70"/>
      <c r="J8" s="70"/>
      <c r="K8" s="69" t="s">
        <v>1599</v>
      </c>
      <c r="L8" s="73">
        <v>23.445493559166724</v>
      </c>
      <c r="M8" s="74">
        <v>7214.990234375</v>
      </c>
      <c r="N8" s="74">
        <v>8139.8798828125</v>
      </c>
      <c r="O8" s="75"/>
      <c r="P8" s="76"/>
      <c r="Q8" s="76"/>
      <c r="R8" s="86"/>
      <c r="S8" s="48">
        <v>5</v>
      </c>
      <c r="T8" s="48">
        <v>0</v>
      </c>
      <c r="U8" s="49">
        <v>29.5</v>
      </c>
      <c r="V8" s="49">
        <v>0.002353</v>
      </c>
      <c r="W8" s="49">
        <v>0.005361</v>
      </c>
      <c r="X8" s="49">
        <v>1.314498</v>
      </c>
      <c r="Y8" s="49">
        <v>0.15</v>
      </c>
      <c r="Z8" s="49">
        <v>0</v>
      </c>
      <c r="AA8" s="71">
        <v>8</v>
      </c>
      <c r="AB8" s="71"/>
      <c r="AC8" s="72"/>
      <c r="AD8" s="78" t="s">
        <v>843</v>
      </c>
      <c r="AE8" s="78">
        <v>193</v>
      </c>
      <c r="AF8" s="78">
        <v>832</v>
      </c>
      <c r="AG8" s="78">
        <v>177</v>
      </c>
      <c r="AH8" s="78">
        <v>293</v>
      </c>
      <c r="AI8" s="78"/>
      <c r="AJ8" s="78" t="s">
        <v>977</v>
      </c>
      <c r="AK8" s="78" t="s">
        <v>1105</v>
      </c>
      <c r="AL8" s="82" t="s">
        <v>1191</v>
      </c>
      <c r="AM8" s="78"/>
      <c r="AN8" s="80">
        <v>40668.06570601852</v>
      </c>
      <c r="AO8" s="82" t="s">
        <v>1275</v>
      </c>
      <c r="AP8" s="78" t="b">
        <v>1</v>
      </c>
      <c r="AQ8" s="78" t="b">
        <v>0</v>
      </c>
      <c r="AR8" s="78" t="b">
        <v>0</v>
      </c>
      <c r="AS8" s="78" t="s">
        <v>787</v>
      </c>
      <c r="AT8" s="78">
        <v>21</v>
      </c>
      <c r="AU8" s="82" t="s">
        <v>1397</v>
      </c>
      <c r="AV8" s="78" t="b">
        <v>0</v>
      </c>
      <c r="AW8" s="78" t="s">
        <v>1457</v>
      </c>
      <c r="AX8" s="82" t="s">
        <v>1463</v>
      </c>
      <c r="AY8" s="78" t="s">
        <v>65</v>
      </c>
      <c r="AZ8" s="78" t="str">
        <f>REPLACE(INDEX(GroupVertices[Group],MATCH(Vertices[[#This Row],[Vertex]],GroupVertices[Vertex],0)),1,1,"")</f>
        <v>4</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217</v>
      </c>
      <c r="B9" s="65"/>
      <c r="C9" s="65" t="s">
        <v>64</v>
      </c>
      <c r="D9" s="66">
        <v>174.96474309501815</v>
      </c>
      <c r="E9" s="68"/>
      <c r="F9" s="100" t="s">
        <v>466</v>
      </c>
      <c r="G9" s="65"/>
      <c r="H9" s="69" t="s">
        <v>217</v>
      </c>
      <c r="I9" s="70"/>
      <c r="J9" s="70"/>
      <c r="K9" s="69" t="s">
        <v>1600</v>
      </c>
      <c r="L9" s="73">
        <v>80.1298755984183</v>
      </c>
      <c r="M9" s="74">
        <v>6921.70458984375</v>
      </c>
      <c r="N9" s="74">
        <v>7668.611328125</v>
      </c>
      <c r="O9" s="75"/>
      <c r="P9" s="76"/>
      <c r="Q9" s="76"/>
      <c r="R9" s="86"/>
      <c r="S9" s="48">
        <v>3</v>
      </c>
      <c r="T9" s="48">
        <v>3</v>
      </c>
      <c r="U9" s="49">
        <v>104</v>
      </c>
      <c r="V9" s="49">
        <v>0.003067</v>
      </c>
      <c r="W9" s="49">
        <v>0.013669</v>
      </c>
      <c r="X9" s="49">
        <v>1.511464</v>
      </c>
      <c r="Y9" s="49">
        <v>0.3</v>
      </c>
      <c r="Z9" s="49">
        <v>0</v>
      </c>
      <c r="AA9" s="71">
        <v>9</v>
      </c>
      <c r="AB9" s="71"/>
      <c r="AC9" s="72"/>
      <c r="AD9" s="78" t="s">
        <v>844</v>
      </c>
      <c r="AE9" s="78">
        <v>1871</v>
      </c>
      <c r="AF9" s="78">
        <v>6516</v>
      </c>
      <c r="AG9" s="78">
        <v>6803</v>
      </c>
      <c r="AH9" s="78">
        <v>1310</v>
      </c>
      <c r="AI9" s="78"/>
      <c r="AJ9" s="78" t="s">
        <v>978</v>
      </c>
      <c r="AK9" s="78" t="s">
        <v>1106</v>
      </c>
      <c r="AL9" s="82" t="s">
        <v>1192</v>
      </c>
      <c r="AM9" s="78"/>
      <c r="AN9" s="80">
        <v>39872.96523148148</v>
      </c>
      <c r="AO9" s="82" t="s">
        <v>1276</v>
      </c>
      <c r="AP9" s="78" t="b">
        <v>0</v>
      </c>
      <c r="AQ9" s="78" t="b">
        <v>0</v>
      </c>
      <c r="AR9" s="78" t="b">
        <v>1</v>
      </c>
      <c r="AS9" s="78" t="s">
        <v>787</v>
      </c>
      <c r="AT9" s="78">
        <v>162</v>
      </c>
      <c r="AU9" s="82" t="s">
        <v>1399</v>
      </c>
      <c r="AV9" s="78" t="b">
        <v>0</v>
      </c>
      <c r="AW9" s="78" t="s">
        <v>1457</v>
      </c>
      <c r="AX9" s="82" t="s">
        <v>1464</v>
      </c>
      <c r="AY9" s="78" t="s">
        <v>66</v>
      </c>
      <c r="AZ9" s="78" t="str">
        <f>REPLACE(INDEX(GroupVertices[Group],MATCH(Vertices[[#This Row],[Vertex]],GroupVertices[Vertex],0)),1,1,"")</f>
        <v>4</v>
      </c>
      <c r="BA9" s="48" t="s">
        <v>405</v>
      </c>
      <c r="BB9" s="48" t="s">
        <v>405</v>
      </c>
      <c r="BC9" s="48" t="s">
        <v>435</v>
      </c>
      <c r="BD9" s="48" t="s">
        <v>435</v>
      </c>
      <c r="BE9" s="48"/>
      <c r="BF9" s="48"/>
      <c r="BG9" s="120" t="s">
        <v>2089</v>
      </c>
      <c r="BH9" s="120" t="s">
        <v>2089</v>
      </c>
      <c r="BI9" s="120" t="s">
        <v>2137</v>
      </c>
      <c r="BJ9" s="120" t="s">
        <v>2137</v>
      </c>
      <c r="BK9" s="120">
        <v>0</v>
      </c>
      <c r="BL9" s="123">
        <v>0</v>
      </c>
      <c r="BM9" s="120">
        <v>0</v>
      </c>
      <c r="BN9" s="123">
        <v>0</v>
      </c>
      <c r="BO9" s="120">
        <v>0</v>
      </c>
      <c r="BP9" s="123">
        <v>0</v>
      </c>
      <c r="BQ9" s="120">
        <v>17</v>
      </c>
      <c r="BR9" s="123">
        <v>100</v>
      </c>
      <c r="BS9" s="120">
        <v>17</v>
      </c>
      <c r="BT9" s="2"/>
      <c r="BU9" s="3"/>
      <c r="BV9" s="3"/>
      <c r="BW9" s="3"/>
      <c r="BX9" s="3"/>
    </row>
    <row r="10" spans="1:76" ht="15">
      <c r="A10" s="64" t="s">
        <v>214</v>
      </c>
      <c r="B10" s="65"/>
      <c r="C10" s="65" t="s">
        <v>64</v>
      </c>
      <c r="D10" s="66">
        <v>162.0258697866823</v>
      </c>
      <c r="E10" s="68"/>
      <c r="F10" s="100" t="s">
        <v>1414</v>
      </c>
      <c r="G10" s="65"/>
      <c r="H10" s="69" t="s">
        <v>214</v>
      </c>
      <c r="I10" s="70"/>
      <c r="J10" s="70"/>
      <c r="K10" s="69" t="s">
        <v>1601</v>
      </c>
      <c r="L10" s="73">
        <v>752.7338181849738</v>
      </c>
      <c r="M10" s="74">
        <v>8264.2802734375</v>
      </c>
      <c r="N10" s="74">
        <v>4958.32763671875</v>
      </c>
      <c r="O10" s="75"/>
      <c r="P10" s="76"/>
      <c r="Q10" s="76"/>
      <c r="R10" s="86"/>
      <c r="S10" s="48">
        <v>0</v>
      </c>
      <c r="T10" s="48">
        <v>6</v>
      </c>
      <c r="U10" s="49">
        <v>988</v>
      </c>
      <c r="V10" s="49">
        <v>0.003236</v>
      </c>
      <c r="W10" s="49">
        <v>0.010672</v>
      </c>
      <c r="X10" s="49">
        <v>2.249521</v>
      </c>
      <c r="Y10" s="49">
        <v>0.06666666666666667</v>
      </c>
      <c r="Z10" s="49">
        <v>0</v>
      </c>
      <c r="AA10" s="71">
        <v>10</v>
      </c>
      <c r="AB10" s="71"/>
      <c r="AC10" s="72"/>
      <c r="AD10" s="78" t="s">
        <v>845</v>
      </c>
      <c r="AE10" s="78">
        <v>37</v>
      </c>
      <c r="AF10" s="78">
        <v>14</v>
      </c>
      <c r="AG10" s="78">
        <v>138</v>
      </c>
      <c r="AH10" s="78">
        <v>79</v>
      </c>
      <c r="AI10" s="78"/>
      <c r="AJ10" s="78" t="s">
        <v>979</v>
      </c>
      <c r="AK10" s="78" t="s">
        <v>1107</v>
      </c>
      <c r="AL10" s="82" t="s">
        <v>1193</v>
      </c>
      <c r="AM10" s="78"/>
      <c r="AN10" s="80">
        <v>42594.09537037037</v>
      </c>
      <c r="AO10" s="82" t="s">
        <v>1277</v>
      </c>
      <c r="AP10" s="78" t="b">
        <v>1</v>
      </c>
      <c r="AQ10" s="78" t="b">
        <v>0</v>
      </c>
      <c r="AR10" s="78" t="b">
        <v>0</v>
      </c>
      <c r="AS10" s="78" t="s">
        <v>787</v>
      </c>
      <c r="AT10" s="78">
        <v>0</v>
      </c>
      <c r="AU10" s="78"/>
      <c r="AV10" s="78" t="b">
        <v>0</v>
      </c>
      <c r="AW10" s="78" t="s">
        <v>1457</v>
      </c>
      <c r="AX10" s="82" t="s">
        <v>1465</v>
      </c>
      <c r="AY10" s="78" t="s">
        <v>66</v>
      </c>
      <c r="AZ10" s="78" t="str">
        <f>REPLACE(INDEX(GroupVertices[Group],MATCH(Vertices[[#This Row],[Vertex]],GroupVertices[Vertex],0)),1,1,"")</f>
        <v>9</v>
      </c>
      <c r="BA10" s="48"/>
      <c r="BB10" s="48"/>
      <c r="BC10" s="48"/>
      <c r="BD10" s="48"/>
      <c r="BE10" s="48" t="s">
        <v>442</v>
      </c>
      <c r="BF10" s="48" t="s">
        <v>442</v>
      </c>
      <c r="BG10" s="120" t="s">
        <v>2090</v>
      </c>
      <c r="BH10" s="120" t="s">
        <v>2090</v>
      </c>
      <c r="BI10" s="120" t="s">
        <v>2008</v>
      </c>
      <c r="BJ10" s="120" t="s">
        <v>2008</v>
      </c>
      <c r="BK10" s="120">
        <v>0</v>
      </c>
      <c r="BL10" s="123">
        <v>0</v>
      </c>
      <c r="BM10" s="120">
        <v>0</v>
      </c>
      <c r="BN10" s="123">
        <v>0</v>
      </c>
      <c r="BO10" s="120">
        <v>0</v>
      </c>
      <c r="BP10" s="123">
        <v>0</v>
      </c>
      <c r="BQ10" s="120">
        <v>40</v>
      </c>
      <c r="BR10" s="123">
        <v>100</v>
      </c>
      <c r="BS10" s="120">
        <v>40</v>
      </c>
      <c r="BT10" s="2"/>
      <c r="BU10" s="3"/>
      <c r="BV10" s="3"/>
      <c r="BW10" s="3"/>
      <c r="BX10" s="3"/>
    </row>
    <row r="11" spans="1:76" ht="15">
      <c r="A11" s="64" t="s">
        <v>308</v>
      </c>
      <c r="B11" s="65"/>
      <c r="C11" s="65" t="s">
        <v>64</v>
      </c>
      <c r="D11" s="66">
        <v>162.0298497538642</v>
      </c>
      <c r="E11" s="68"/>
      <c r="F11" s="100" t="s">
        <v>1415</v>
      </c>
      <c r="G11" s="65"/>
      <c r="H11" s="69" t="s">
        <v>308</v>
      </c>
      <c r="I11" s="70"/>
      <c r="J11" s="70"/>
      <c r="K11" s="69" t="s">
        <v>1602</v>
      </c>
      <c r="L11" s="73">
        <v>1</v>
      </c>
      <c r="M11" s="74">
        <v>8094.02294921875</v>
      </c>
      <c r="N11" s="74">
        <v>6375.8330078125</v>
      </c>
      <c r="O11" s="75"/>
      <c r="P11" s="76"/>
      <c r="Q11" s="76"/>
      <c r="R11" s="86"/>
      <c r="S11" s="48">
        <v>1</v>
      </c>
      <c r="T11" s="48">
        <v>0</v>
      </c>
      <c r="U11" s="49">
        <v>0</v>
      </c>
      <c r="V11" s="49">
        <v>0.002304</v>
      </c>
      <c r="W11" s="49">
        <v>0.001146</v>
      </c>
      <c r="X11" s="49">
        <v>0.468682</v>
      </c>
      <c r="Y11" s="49">
        <v>0</v>
      </c>
      <c r="Z11" s="49">
        <v>0</v>
      </c>
      <c r="AA11" s="71">
        <v>11</v>
      </c>
      <c r="AB11" s="71"/>
      <c r="AC11" s="72"/>
      <c r="AD11" s="78" t="s">
        <v>846</v>
      </c>
      <c r="AE11" s="78">
        <v>17</v>
      </c>
      <c r="AF11" s="78">
        <v>16</v>
      </c>
      <c r="AG11" s="78">
        <v>2</v>
      </c>
      <c r="AH11" s="78">
        <v>1</v>
      </c>
      <c r="AI11" s="78"/>
      <c r="AJ11" s="78"/>
      <c r="AK11" s="78" t="s">
        <v>1108</v>
      </c>
      <c r="AL11" s="78"/>
      <c r="AM11" s="78"/>
      <c r="AN11" s="80">
        <v>43342.54143518519</v>
      </c>
      <c r="AO11" s="78"/>
      <c r="AP11" s="78" t="b">
        <v>1</v>
      </c>
      <c r="AQ11" s="78" t="b">
        <v>0</v>
      </c>
      <c r="AR11" s="78" t="b">
        <v>0</v>
      </c>
      <c r="AS11" s="78" t="s">
        <v>787</v>
      </c>
      <c r="AT11" s="78">
        <v>0</v>
      </c>
      <c r="AU11" s="78"/>
      <c r="AV11" s="78" t="b">
        <v>0</v>
      </c>
      <c r="AW11" s="78" t="s">
        <v>1457</v>
      </c>
      <c r="AX11" s="82" t="s">
        <v>1466</v>
      </c>
      <c r="AY11" s="78" t="s">
        <v>65</v>
      </c>
      <c r="AZ11" s="78" t="str">
        <f>REPLACE(INDEX(GroupVertices[Group],MATCH(Vertices[[#This Row],[Vertex]],GroupVertices[Vertex],0)),1,1,"")</f>
        <v>9</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309</v>
      </c>
      <c r="B12" s="65"/>
      <c r="C12" s="65" t="s">
        <v>64</v>
      </c>
      <c r="D12" s="66">
        <v>200.4743427473647</v>
      </c>
      <c r="E12" s="68"/>
      <c r="F12" s="100" t="s">
        <v>1416</v>
      </c>
      <c r="G12" s="65"/>
      <c r="H12" s="69" t="s">
        <v>309</v>
      </c>
      <c r="I12" s="70"/>
      <c r="J12" s="70"/>
      <c r="K12" s="69" t="s">
        <v>1603</v>
      </c>
      <c r="L12" s="73">
        <v>1</v>
      </c>
      <c r="M12" s="74">
        <v>8712.5791015625</v>
      </c>
      <c r="N12" s="74">
        <v>5496.677734375</v>
      </c>
      <c r="O12" s="75"/>
      <c r="P12" s="76"/>
      <c r="Q12" s="76"/>
      <c r="R12" s="86"/>
      <c r="S12" s="48">
        <v>1</v>
      </c>
      <c r="T12" s="48">
        <v>0</v>
      </c>
      <c r="U12" s="49">
        <v>0</v>
      </c>
      <c r="V12" s="49">
        <v>0.002304</v>
      </c>
      <c r="W12" s="49">
        <v>0.001146</v>
      </c>
      <c r="X12" s="49">
        <v>0.468682</v>
      </c>
      <c r="Y12" s="49">
        <v>0</v>
      </c>
      <c r="Z12" s="49">
        <v>0</v>
      </c>
      <c r="AA12" s="71">
        <v>12</v>
      </c>
      <c r="AB12" s="71"/>
      <c r="AC12" s="72"/>
      <c r="AD12" s="78" t="s">
        <v>847</v>
      </c>
      <c r="AE12" s="78">
        <v>82</v>
      </c>
      <c r="AF12" s="78">
        <v>19335</v>
      </c>
      <c r="AG12" s="78">
        <v>1084</v>
      </c>
      <c r="AH12" s="78">
        <v>216</v>
      </c>
      <c r="AI12" s="78"/>
      <c r="AJ12" s="78" t="s">
        <v>980</v>
      </c>
      <c r="AK12" s="78" t="s">
        <v>1109</v>
      </c>
      <c r="AL12" s="78"/>
      <c r="AM12" s="78"/>
      <c r="AN12" s="80">
        <v>41490.672106481485</v>
      </c>
      <c r="AO12" s="82" t="s">
        <v>1278</v>
      </c>
      <c r="AP12" s="78" t="b">
        <v>1</v>
      </c>
      <c r="AQ12" s="78" t="b">
        <v>0</v>
      </c>
      <c r="AR12" s="78" t="b">
        <v>1</v>
      </c>
      <c r="AS12" s="78" t="s">
        <v>787</v>
      </c>
      <c r="AT12" s="78">
        <v>53</v>
      </c>
      <c r="AU12" s="82" t="s">
        <v>1397</v>
      </c>
      <c r="AV12" s="78" t="b">
        <v>0</v>
      </c>
      <c r="AW12" s="78" t="s">
        <v>1457</v>
      </c>
      <c r="AX12" s="82" t="s">
        <v>1467</v>
      </c>
      <c r="AY12" s="78" t="s">
        <v>65</v>
      </c>
      <c r="AZ12" s="78" t="str">
        <f>REPLACE(INDEX(GroupVertices[Group],MATCH(Vertices[[#This Row],[Vertex]],GroupVertices[Vertex],0)),1,1,"")</f>
        <v>9</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310</v>
      </c>
      <c r="B13" s="65"/>
      <c r="C13" s="65" t="s">
        <v>64</v>
      </c>
      <c r="D13" s="66">
        <v>163.9740637222192</v>
      </c>
      <c r="E13" s="68"/>
      <c r="F13" s="100" t="s">
        <v>1417</v>
      </c>
      <c r="G13" s="65"/>
      <c r="H13" s="69" t="s">
        <v>310</v>
      </c>
      <c r="I13" s="70"/>
      <c r="J13" s="70"/>
      <c r="K13" s="69" t="s">
        <v>1604</v>
      </c>
      <c r="L13" s="73">
        <v>1</v>
      </c>
      <c r="M13" s="74">
        <v>7815.982421875</v>
      </c>
      <c r="N13" s="74">
        <v>4419.9775390625</v>
      </c>
      <c r="O13" s="75"/>
      <c r="P13" s="76"/>
      <c r="Q13" s="76"/>
      <c r="R13" s="86"/>
      <c r="S13" s="48">
        <v>1</v>
      </c>
      <c r="T13" s="48">
        <v>0</v>
      </c>
      <c r="U13" s="49">
        <v>0</v>
      </c>
      <c r="V13" s="49">
        <v>0.002304</v>
      </c>
      <c r="W13" s="49">
        <v>0.001146</v>
      </c>
      <c r="X13" s="49">
        <v>0.468682</v>
      </c>
      <c r="Y13" s="49">
        <v>0</v>
      </c>
      <c r="Z13" s="49">
        <v>0</v>
      </c>
      <c r="AA13" s="71">
        <v>13</v>
      </c>
      <c r="AB13" s="71"/>
      <c r="AC13" s="72"/>
      <c r="AD13" s="78" t="s">
        <v>848</v>
      </c>
      <c r="AE13" s="78">
        <v>363</v>
      </c>
      <c r="AF13" s="78">
        <v>993</v>
      </c>
      <c r="AG13" s="78">
        <v>1695</v>
      </c>
      <c r="AH13" s="78">
        <v>3714</v>
      </c>
      <c r="AI13" s="78"/>
      <c r="AJ13" s="78" t="s">
        <v>981</v>
      </c>
      <c r="AK13" s="78" t="s">
        <v>1110</v>
      </c>
      <c r="AL13" s="78"/>
      <c r="AM13" s="78"/>
      <c r="AN13" s="80">
        <v>41544.618738425925</v>
      </c>
      <c r="AO13" s="82" t="s">
        <v>1279</v>
      </c>
      <c r="AP13" s="78" t="b">
        <v>1</v>
      </c>
      <c r="AQ13" s="78" t="b">
        <v>0</v>
      </c>
      <c r="AR13" s="78" t="b">
        <v>1</v>
      </c>
      <c r="AS13" s="78" t="s">
        <v>787</v>
      </c>
      <c r="AT13" s="78">
        <v>8</v>
      </c>
      <c r="AU13" s="82" t="s">
        <v>1397</v>
      </c>
      <c r="AV13" s="78" t="b">
        <v>0</v>
      </c>
      <c r="AW13" s="78" t="s">
        <v>1457</v>
      </c>
      <c r="AX13" s="82" t="s">
        <v>1468</v>
      </c>
      <c r="AY13" s="78" t="s">
        <v>65</v>
      </c>
      <c r="AZ13" s="78" t="str">
        <f>REPLACE(INDEX(GroupVertices[Group],MATCH(Vertices[[#This Row],[Vertex]],GroupVertices[Vertex],0)),1,1,"")</f>
        <v>9</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311</v>
      </c>
      <c r="B14" s="65"/>
      <c r="C14" s="65" t="s">
        <v>64</v>
      </c>
      <c r="D14" s="66">
        <v>201.2743161509253</v>
      </c>
      <c r="E14" s="68"/>
      <c r="F14" s="100" t="s">
        <v>1418</v>
      </c>
      <c r="G14" s="65"/>
      <c r="H14" s="69" t="s">
        <v>311</v>
      </c>
      <c r="I14" s="70"/>
      <c r="J14" s="70"/>
      <c r="K14" s="69" t="s">
        <v>1605</v>
      </c>
      <c r="L14" s="73">
        <v>1</v>
      </c>
      <c r="M14" s="74">
        <v>8434.5390625</v>
      </c>
      <c r="N14" s="74">
        <v>3540.822265625</v>
      </c>
      <c r="O14" s="75"/>
      <c r="P14" s="76"/>
      <c r="Q14" s="76"/>
      <c r="R14" s="86"/>
      <c r="S14" s="48">
        <v>1</v>
      </c>
      <c r="T14" s="48">
        <v>0</v>
      </c>
      <c r="U14" s="49">
        <v>0</v>
      </c>
      <c r="V14" s="49">
        <v>0.002304</v>
      </c>
      <c r="W14" s="49">
        <v>0.001146</v>
      </c>
      <c r="X14" s="49">
        <v>0.468682</v>
      </c>
      <c r="Y14" s="49">
        <v>0</v>
      </c>
      <c r="Z14" s="49">
        <v>0</v>
      </c>
      <c r="AA14" s="71">
        <v>14</v>
      </c>
      <c r="AB14" s="71"/>
      <c r="AC14" s="72"/>
      <c r="AD14" s="78" t="s">
        <v>849</v>
      </c>
      <c r="AE14" s="78">
        <v>1071</v>
      </c>
      <c r="AF14" s="78">
        <v>19737</v>
      </c>
      <c r="AG14" s="78">
        <v>7936</v>
      </c>
      <c r="AH14" s="78">
        <v>7220</v>
      </c>
      <c r="AI14" s="78"/>
      <c r="AJ14" s="78" t="s">
        <v>982</v>
      </c>
      <c r="AK14" s="78" t="s">
        <v>1111</v>
      </c>
      <c r="AL14" s="82" t="s">
        <v>1194</v>
      </c>
      <c r="AM14" s="78"/>
      <c r="AN14" s="80">
        <v>39730.78774305555</v>
      </c>
      <c r="AO14" s="82" t="s">
        <v>1280</v>
      </c>
      <c r="AP14" s="78" t="b">
        <v>0</v>
      </c>
      <c r="AQ14" s="78" t="b">
        <v>0</v>
      </c>
      <c r="AR14" s="78" t="b">
        <v>1</v>
      </c>
      <c r="AS14" s="78" t="s">
        <v>787</v>
      </c>
      <c r="AT14" s="78">
        <v>285</v>
      </c>
      <c r="AU14" s="82" t="s">
        <v>1400</v>
      </c>
      <c r="AV14" s="78" t="b">
        <v>1</v>
      </c>
      <c r="AW14" s="78" t="s">
        <v>1457</v>
      </c>
      <c r="AX14" s="82" t="s">
        <v>1469</v>
      </c>
      <c r="AY14" s="78" t="s">
        <v>65</v>
      </c>
      <c r="AZ14" s="78" t="str">
        <f>REPLACE(INDEX(GroupVertices[Group],MATCH(Vertices[[#This Row],[Vertex]],GroupVertices[Vertex],0)),1,1,"")</f>
        <v>9</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281</v>
      </c>
      <c r="B15" s="65"/>
      <c r="C15" s="65" t="s">
        <v>64</v>
      </c>
      <c r="D15" s="66">
        <v>167.59782384133325</v>
      </c>
      <c r="E15" s="68"/>
      <c r="F15" s="100" t="s">
        <v>528</v>
      </c>
      <c r="G15" s="65"/>
      <c r="H15" s="69" t="s">
        <v>281</v>
      </c>
      <c r="I15" s="70"/>
      <c r="J15" s="70"/>
      <c r="K15" s="69" t="s">
        <v>1606</v>
      </c>
      <c r="L15" s="73">
        <v>1279.2518365898338</v>
      </c>
      <c r="M15" s="74">
        <v>374.13800048828125</v>
      </c>
      <c r="N15" s="74">
        <v>2309.28125</v>
      </c>
      <c r="O15" s="75"/>
      <c r="P15" s="76"/>
      <c r="Q15" s="76"/>
      <c r="R15" s="86"/>
      <c r="S15" s="48">
        <v>2</v>
      </c>
      <c r="T15" s="48">
        <v>4</v>
      </c>
      <c r="U15" s="49">
        <v>1680</v>
      </c>
      <c r="V15" s="49">
        <v>0.003425</v>
      </c>
      <c r="W15" s="49">
        <v>0.012644</v>
      </c>
      <c r="X15" s="49">
        <v>1.6028</v>
      </c>
      <c r="Y15" s="49">
        <v>0.15</v>
      </c>
      <c r="Z15" s="49">
        <v>0.2</v>
      </c>
      <c r="AA15" s="71">
        <v>15</v>
      </c>
      <c r="AB15" s="71"/>
      <c r="AC15" s="72"/>
      <c r="AD15" s="78" t="s">
        <v>850</v>
      </c>
      <c r="AE15" s="78">
        <v>449</v>
      </c>
      <c r="AF15" s="78">
        <v>2814</v>
      </c>
      <c r="AG15" s="78">
        <v>7735</v>
      </c>
      <c r="AH15" s="78">
        <v>8056</v>
      </c>
      <c r="AI15" s="78"/>
      <c r="AJ15" s="78" t="s">
        <v>983</v>
      </c>
      <c r="AK15" s="78" t="s">
        <v>1112</v>
      </c>
      <c r="AL15" s="82" t="s">
        <v>1195</v>
      </c>
      <c r="AM15" s="78"/>
      <c r="AN15" s="80">
        <v>40024.88086805555</v>
      </c>
      <c r="AO15" s="82" t="s">
        <v>1281</v>
      </c>
      <c r="AP15" s="78" t="b">
        <v>0</v>
      </c>
      <c r="AQ15" s="78" t="b">
        <v>0</v>
      </c>
      <c r="AR15" s="78" t="b">
        <v>1</v>
      </c>
      <c r="AS15" s="78" t="s">
        <v>787</v>
      </c>
      <c r="AT15" s="78">
        <v>39</v>
      </c>
      <c r="AU15" s="82" t="s">
        <v>1401</v>
      </c>
      <c r="AV15" s="78" t="b">
        <v>1</v>
      </c>
      <c r="AW15" s="78" t="s">
        <v>1457</v>
      </c>
      <c r="AX15" s="82" t="s">
        <v>1470</v>
      </c>
      <c r="AY15" s="78" t="s">
        <v>66</v>
      </c>
      <c r="AZ15" s="78" t="str">
        <f>REPLACE(INDEX(GroupVertices[Group],MATCH(Vertices[[#This Row],[Vertex]],GroupVertices[Vertex],0)),1,1,"")</f>
        <v>1</v>
      </c>
      <c r="BA15" s="48" t="s">
        <v>428</v>
      </c>
      <c r="BB15" s="48" t="s">
        <v>428</v>
      </c>
      <c r="BC15" s="48" t="s">
        <v>434</v>
      </c>
      <c r="BD15" s="48" t="s">
        <v>434</v>
      </c>
      <c r="BE15" s="48" t="s">
        <v>454</v>
      </c>
      <c r="BF15" s="48" t="s">
        <v>454</v>
      </c>
      <c r="BG15" s="120" t="s">
        <v>2091</v>
      </c>
      <c r="BH15" s="120" t="s">
        <v>2091</v>
      </c>
      <c r="BI15" s="120" t="s">
        <v>2138</v>
      </c>
      <c r="BJ15" s="120" t="s">
        <v>2138</v>
      </c>
      <c r="BK15" s="120">
        <v>1</v>
      </c>
      <c r="BL15" s="123">
        <v>2.7027027027027026</v>
      </c>
      <c r="BM15" s="120">
        <v>1</v>
      </c>
      <c r="BN15" s="123">
        <v>2.7027027027027026</v>
      </c>
      <c r="BO15" s="120">
        <v>0</v>
      </c>
      <c r="BP15" s="123">
        <v>0</v>
      </c>
      <c r="BQ15" s="120">
        <v>35</v>
      </c>
      <c r="BR15" s="123">
        <v>94.5945945945946</v>
      </c>
      <c r="BS15" s="120">
        <v>37</v>
      </c>
      <c r="BT15" s="2"/>
      <c r="BU15" s="3"/>
      <c r="BV15" s="3"/>
      <c r="BW15" s="3"/>
      <c r="BX15" s="3"/>
    </row>
    <row r="16" spans="1:76" ht="15">
      <c r="A16" s="64" t="s">
        <v>215</v>
      </c>
      <c r="B16" s="65"/>
      <c r="C16" s="65" t="s">
        <v>64</v>
      </c>
      <c r="D16" s="66">
        <v>162.49749589773668</v>
      </c>
      <c r="E16" s="68"/>
      <c r="F16" s="100" t="s">
        <v>464</v>
      </c>
      <c r="G16" s="65"/>
      <c r="H16" s="69" t="s">
        <v>215</v>
      </c>
      <c r="I16" s="70"/>
      <c r="J16" s="70"/>
      <c r="K16" s="69" t="s">
        <v>1607</v>
      </c>
      <c r="L16" s="73">
        <v>1</v>
      </c>
      <c r="M16" s="74">
        <v>8917.2373046875</v>
      </c>
      <c r="N16" s="74">
        <v>1855.69677734375</v>
      </c>
      <c r="O16" s="75"/>
      <c r="P16" s="76"/>
      <c r="Q16" s="76"/>
      <c r="R16" s="86"/>
      <c r="S16" s="48">
        <v>1</v>
      </c>
      <c r="T16" s="48">
        <v>1</v>
      </c>
      <c r="U16" s="49">
        <v>0</v>
      </c>
      <c r="V16" s="49">
        <v>0</v>
      </c>
      <c r="W16" s="49">
        <v>0</v>
      </c>
      <c r="X16" s="49">
        <v>0.999996</v>
      </c>
      <c r="Y16" s="49">
        <v>0</v>
      </c>
      <c r="Z16" s="49" t="s">
        <v>2292</v>
      </c>
      <c r="AA16" s="71">
        <v>16</v>
      </c>
      <c r="AB16" s="71"/>
      <c r="AC16" s="72"/>
      <c r="AD16" s="78" t="s">
        <v>851</v>
      </c>
      <c r="AE16" s="78">
        <v>826</v>
      </c>
      <c r="AF16" s="78">
        <v>251</v>
      </c>
      <c r="AG16" s="78">
        <v>4523</v>
      </c>
      <c r="AH16" s="78">
        <v>1392</v>
      </c>
      <c r="AI16" s="78"/>
      <c r="AJ16" s="78"/>
      <c r="AK16" s="78" t="s">
        <v>1113</v>
      </c>
      <c r="AL16" s="78"/>
      <c r="AM16" s="78"/>
      <c r="AN16" s="80">
        <v>42101.05907407407</v>
      </c>
      <c r="AO16" s="82" t="s">
        <v>1282</v>
      </c>
      <c r="AP16" s="78" t="b">
        <v>1</v>
      </c>
      <c r="AQ16" s="78" t="b">
        <v>0</v>
      </c>
      <c r="AR16" s="78" t="b">
        <v>1</v>
      </c>
      <c r="AS16" s="78" t="s">
        <v>787</v>
      </c>
      <c r="AT16" s="78">
        <v>3</v>
      </c>
      <c r="AU16" s="82" t="s">
        <v>1397</v>
      </c>
      <c r="AV16" s="78" t="b">
        <v>0</v>
      </c>
      <c r="AW16" s="78" t="s">
        <v>1457</v>
      </c>
      <c r="AX16" s="82" t="s">
        <v>1471</v>
      </c>
      <c r="AY16" s="78" t="s">
        <v>66</v>
      </c>
      <c r="AZ16" s="78" t="str">
        <f>REPLACE(INDEX(GroupVertices[Group],MATCH(Vertices[[#This Row],[Vertex]],GroupVertices[Vertex],0)),1,1,"")</f>
        <v>13</v>
      </c>
      <c r="BA16" s="48" t="s">
        <v>403</v>
      </c>
      <c r="BB16" s="48" t="s">
        <v>403</v>
      </c>
      <c r="BC16" s="48" t="s">
        <v>435</v>
      </c>
      <c r="BD16" s="48" t="s">
        <v>435</v>
      </c>
      <c r="BE16" s="48"/>
      <c r="BF16" s="48"/>
      <c r="BG16" s="120" t="s">
        <v>2092</v>
      </c>
      <c r="BH16" s="120" t="s">
        <v>2092</v>
      </c>
      <c r="BI16" s="120" t="s">
        <v>2139</v>
      </c>
      <c r="BJ16" s="120" t="s">
        <v>2139</v>
      </c>
      <c r="BK16" s="120">
        <v>1</v>
      </c>
      <c r="BL16" s="123">
        <v>5.555555555555555</v>
      </c>
      <c r="BM16" s="120">
        <v>0</v>
      </c>
      <c r="BN16" s="123">
        <v>0</v>
      </c>
      <c r="BO16" s="120">
        <v>0</v>
      </c>
      <c r="BP16" s="123">
        <v>0</v>
      </c>
      <c r="BQ16" s="120">
        <v>17</v>
      </c>
      <c r="BR16" s="123">
        <v>94.44444444444444</v>
      </c>
      <c r="BS16" s="120">
        <v>18</v>
      </c>
      <c r="BT16" s="2"/>
      <c r="BU16" s="3"/>
      <c r="BV16" s="3"/>
      <c r="BW16" s="3"/>
      <c r="BX16" s="3"/>
    </row>
    <row r="17" spans="1:76" ht="15">
      <c r="A17" s="64" t="s">
        <v>216</v>
      </c>
      <c r="B17" s="65"/>
      <c r="C17" s="65" t="s">
        <v>64</v>
      </c>
      <c r="D17" s="66">
        <v>166.77198065109033</v>
      </c>
      <c r="E17" s="68"/>
      <c r="F17" s="100" t="s">
        <v>465</v>
      </c>
      <c r="G17" s="65"/>
      <c r="H17" s="69" t="s">
        <v>216</v>
      </c>
      <c r="I17" s="70"/>
      <c r="J17" s="70"/>
      <c r="K17" s="69" t="s">
        <v>1608</v>
      </c>
      <c r="L17" s="73">
        <v>486.8117843229815</v>
      </c>
      <c r="M17" s="74">
        <v>6698.7255859375</v>
      </c>
      <c r="N17" s="74">
        <v>8498.2978515625</v>
      </c>
      <c r="O17" s="75"/>
      <c r="P17" s="76"/>
      <c r="Q17" s="76"/>
      <c r="R17" s="86"/>
      <c r="S17" s="48">
        <v>0</v>
      </c>
      <c r="T17" s="48">
        <v>6</v>
      </c>
      <c r="U17" s="49">
        <v>638.5</v>
      </c>
      <c r="V17" s="49">
        <v>0.003247</v>
      </c>
      <c r="W17" s="49">
        <v>0.011746</v>
      </c>
      <c r="X17" s="49">
        <v>1.68478</v>
      </c>
      <c r="Y17" s="49">
        <v>0.1</v>
      </c>
      <c r="Z17" s="49">
        <v>0</v>
      </c>
      <c r="AA17" s="71">
        <v>17</v>
      </c>
      <c r="AB17" s="71"/>
      <c r="AC17" s="72"/>
      <c r="AD17" s="78" t="s">
        <v>852</v>
      </c>
      <c r="AE17" s="78">
        <v>454</v>
      </c>
      <c r="AF17" s="78">
        <v>2399</v>
      </c>
      <c r="AG17" s="78">
        <v>1097</v>
      </c>
      <c r="AH17" s="78">
        <v>3723</v>
      </c>
      <c r="AI17" s="78"/>
      <c r="AJ17" s="78" t="s">
        <v>984</v>
      </c>
      <c r="AK17" s="78" t="s">
        <v>1114</v>
      </c>
      <c r="AL17" s="82" t="s">
        <v>1196</v>
      </c>
      <c r="AM17" s="78"/>
      <c r="AN17" s="80">
        <v>41359.853993055556</v>
      </c>
      <c r="AO17" s="82" t="s">
        <v>1283</v>
      </c>
      <c r="AP17" s="78" t="b">
        <v>1</v>
      </c>
      <c r="AQ17" s="78" t="b">
        <v>0</v>
      </c>
      <c r="AR17" s="78" t="b">
        <v>0</v>
      </c>
      <c r="AS17" s="78" t="s">
        <v>787</v>
      </c>
      <c r="AT17" s="78">
        <v>22</v>
      </c>
      <c r="AU17" s="82" t="s">
        <v>1397</v>
      </c>
      <c r="AV17" s="78" t="b">
        <v>0</v>
      </c>
      <c r="AW17" s="78" t="s">
        <v>1457</v>
      </c>
      <c r="AX17" s="82" t="s">
        <v>1472</v>
      </c>
      <c r="AY17" s="78" t="s">
        <v>66</v>
      </c>
      <c r="AZ17" s="78" t="str">
        <f>REPLACE(INDEX(GroupVertices[Group],MATCH(Vertices[[#This Row],[Vertex]],GroupVertices[Vertex],0)),1,1,"")</f>
        <v>4</v>
      </c>
      <c r="BA17" s="48" t="s">
        <v>404</v>
      </c>
      <c r="BB17" s="48" t="s">
        <v>404</v>
      </c>
      <c r="BC17" s="48" t="s">
        <v>435</v>
      </c>
      <c r="BD17" s="48" t="s">
        <v>435</v>
      </c>
      <c r="BE17" s="48"/>
      <c r="BF17" s="48"/>
      <c r="BG17" s="120" t="s">
        <v>2093</v>
      </c>
      <c r="BH17" s="120" t="s">
        <v>2128</v>
      </c>
      <c r="BI17" s="120" t="s">
        <v>2140</v>
      </c>
      <c r="BJ17" s="120" t="s">
        <v>2171</v>
      </c>
      <c r="BK17" s="120">
        <v>2</v>
      </c>
      <c r="BL17" s="123">
        <v>5.882352941176471</v>
      </c>
      <c r="BM17" s="120">
        <v>0</v>
      </c>
      <c r="BN17" s="123">
        <v>0</v>
      </c>
      <c r="BO17" s="120">
        <v>0</v>
      </c>
      <c r="BP17" s="123">
        <v>0</v>
      </c>
      <c r="BQ17" s="120">
        <v>32</v>
      </c>
      <c r="BR17" s="123">
        <v>94.11764705882354</v>
      </c>
      <c r="BS17" s="120">
        <v>34</v>
      </c>
      <c r="BT17" s="2"/>
      <c r="BU17" s="3"/>
      <c r="BV17" s="3"/>
      <c r="BW17" s="3"/>
      <c r="BX17" s="3"/>
    </row>
    <row r="18" spans="1:76" ht="15">
      <c r="A18" s="64" t="s">
        <v>312</v>
      </c>
      <c r="B18" s="65"/>
      <c r="C18" s="65" t="s">
        <v>64</v>
      </c>
      <c r="D18" s="66">
        <v>168.57888575167</v>
      </c>
      <c r="E18" s="68"/>
      <c r="F18" s="100" t="s">
        <v>1419</v>
      </c>
      <c r="G18" s="65"/>
      <c r="H18" s="69" t="s">
        <v>312</v>
      </c>
      <c r="I18" s="70"/>
      <c r="J18" s="70"/>
      <c r="K18" s="69" t="s">
        <v>1609</v>
      </c>
      <c r="L18" s="73">
        <v>1</v>
      </c>
      <c r="M18" s="74">
        <v>6577.1865234375</v>
      </c>
      <c r="N18" s="74">
        <v>9646.09375</v>
      </c>
      <c r="O18" s="75"/>
      <c r="P18" s="76"/>
      <c r="Q18" s="76"/>
      <c r="R18" s="86"/>
      <c r="S18" s="48">
        <v>1</v>
      </c>
      <c r="T18" s="48">
        <v>0</v>
      </c>
      <c r="U18" s="49">
        <v>0</v>
      </c>
      <c r="V18" s="49">
        <v>0.002309</v>
      </c>
      <c r="W18" s="49">
        <v>0.001261</v>
      </c>
      <c r="X18" s="49">
        <v>0.388677</v>
      </c>
      <c r="Y18" s="49">
        <v>0</v>
      </c>
      <c r="Z18" s="49">
        <v>0</v>
      </c>
      <c r="AA18" s="71">
        <v>18</v>
      </c>
      <c r="AB18" s="71"/>
      <c r="AC18" s="72"/>
      <c r="AD18" s="78" t="s">
        <v>853</v>
      </c>
      <c r="AE18" s="78">
        <v>2333</v>
      </c>
      <c r="AF18" s="78">
        <v>3307</v>
      </c>
      <c r="AG18" s="78">
        <v>3276</v>
      </c>
      <c r="AH18" s="78">
        <v>2362</v>
      </c>
      <c r="AI18" s="78"/>
      <c r="AJ18" s="78" t="s">
        <v>985</v>
      </c>
      <c r="AK18" s="78" t="s">
        <v>1115</v>
      </c>
      <c r="AL18" s="82" t="s">
        <v>1197</v>
      </c>
      <c r="AM18" s="78"/>
      <c r="AN18" s="80">
        <v>39895.61386574074</v>
      </c>
      <c r="AO18" s="82" t="s">
        <v>1284</v>
      </c>
      <c r="AP18" s="78" t="b">
        <v>0</v>
      </c>
      <c r="AQ18" s="78" t="b">
        <v>0</v>
      </c>
      <c r="AR18" s="78" t="b">
        <v>1</v>
      </c>
      <c r="AS18" s="78" t="s">
        <v>787</v>
      </c>
      <c r="AT18" s="78">
        <v>140</v>
      </c>
      <c r="AU18" s="82" t="s">
        <v>1402</v>
      </c>
      <c r="AV18" s="78" t="b">
        <v>0</v>
      </c>
      <c r="AW18" s="78" t="s">
        <v>1457</v>
      </c>
      <c r="AX18" s="82" t="s">
        <v>1473</v>
      </c>
      <c r="AY18" s="78" t="s">
        <v>65</v>
      </c>
      <c r="AZ18" s="78" t="str">
        <f>REPLACE(INDEX(GroupVertices[Group],MATCH(Vertices[[#This Row],[Vertex]],GroupVertices[Vertex],0)),1,1,"")</f>
        <v>4</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277</v>
      </c>
      <c r="B19" s="65"/>
      <c r="C19" s="65" t="s">
        <v>64</v>
      </c>
      <c r="D19" s="66">
        <v>168.69032483276303</v>
      </c>
      <c r="E19" s="68"/>
      <c r="F19" s="100" t="s">
        <v>524</v>
      </c>
      <c r="G19" s="65"/>
      <c r="H19" s="69" t="s">
        <v>277</v>
      </c>
      <c r="I19" s="70"/>
      <c r="J19" s="70"/>
      <c r="K19" s="69" t="s">
        <v>1610</v>
      </c>
      <c r="L19" s="73">
        <v>128.8251836589834</v>
      </c>
      <c r="M19" s="74">
        <v>6178.71923828125</v>
      </c>
      <c r="N19" s="74">
        <v>8581.6337890625</v>
      </c>
      <c r="O19" s="75"/>
      <c r="P19" s="76"/>
      <c r="Q19" s="76"/>
      <c r="R19" s="86"/>
      <c r="S19" s="48">
        <v>1</v>
      </c>
      <c r="T19" s="48">
        <v>1</v>
      </c>
      <c r="U19" s="49">
        <v>168</v>
      </c>
      <c r="V19" s="49">
        <v>0.002532</v>
      </c>
      <c r="W19" s="49">
        <v>0.001751</v>
      </c>
      <c r="X19" s="49">
        <v>0.731667</v>
      </c>
      <c r="Y19" s="49">
        <v>0</v>
      </c>
      <c r="Z19" s="49">
        <v>0</v>
      </c>
      <c r="AA19" s="71">
        <v>19</v>
      </c>
      <c r="AB19" s="71"/>
      <c r="AC19" s="72"/>
      <c r="AD19" s="78" t="s">
        <v>854</v>
      </c>
      <c r="AE19" s="78">
        <v>771</v>
      </c>
      <c r="AF19" s="78">
        <v>3363</v>
      </c>
      <c r="AG19" s="78">
        <v>13354</v>
      </c>
      <c r="AH19" s="78">
        <v>253</v>
      </c>
      <c r="AI19" s="78"/>
      <c r="AJ19" s="78" t="s">
        <v>986</v>
      </c>
      <c r="AK19" s="78" t="s">
        <v>1116</v>
      </c>
      <c r="AL19" s="82" t="s">
        <v>1198</v>
      </c>
      <c r="AM19" s="78"/>
      <c r="AN19" s="80">
        <v>39872.70445601852</v>
      </c>
      <c r="AO19" s="82" t="s">
        <v>1285</v>
      </c>
      <c r="AP19" s="78" t="b">
        <v>0</v>
      </c>
      <c r="AQ19" s="78" t="b">
        <v>0</v>
      </c>
      <c r="AR19" s="78" t="b">
        <v>0</v>
      </c>
      <c r="AS19" s="78" t="s">
        <v>787</v>
      </c>
      <c r="AT19" s="78">
        <v>112</v>
      </c>
      <c r="AU19" s="82" t="s">
        <v>1397</v>
      </c>
      <c r="AV19" s="78" t="b">
        <v>0</v>
      </c>
      <c r="AW19" s="78" t="s">
        <v>1457</v>
      </c>
      <c r="AX19" s="82" t="s">
        <v>1474</v>
      </c>
      <c r="AY19" s="78" t="s">
        <v>66</v>
      </c>
      <c r="AZ19" s="78" t="str">
        <f>REPLACE(INDEX(GroupVertices[Group],MATCH(Vertices[[#This Row],[Vertex]],GroupVertices[Vertex],0)),1,1,"")</f>
        <v>4</v>
      </c>
      <c r="BA19" s="48"/>
      <c r="BB19" s="48"/>
      <c r="BC19" s="48"/>
      <c r="BD19" s="48"/>
      <c r="BE19" s="48"/>
      <c r="BF19" s="48"/>
      <c r="BG19" s="120" t="s">
        <v>2094</v>
      </c>
      <c r="BH19" s="120" t="s">
        <v>2094</v>
      </c>
      <c r="BI19" s="120" t="s">
        <v>2141</v>
      </c>
      <c r="BJ19" s="120" t="s">
        <v>2141</v>
      </c>
      <c r="BK19" s="120">
        <v>1</v>
      </c>
      <c r="BL19" s="123">
        <v>4.3478260869565215</v>
      </c>
      <c r="BM19" s="120">
        <v>1</v>
      </c>
      <c r="BN19" s="123">
        <v>4.3478260869565215</v>
      </c>
      <c r="BO19" s="120">
        <v>0</v>
      </c>
      <c r="BP19" s="123">
        <v>0</v>
      </c>
      <c r="BQ19" s="120">
        <v>21</v>
      </c>
      <c r="BR19" s="123">
        <v>91.30434782608695</v>
      </c>
      <c r="BS19" s="120">
        <v>23</v>
      </c>
      <c r="BT19" s="2"/>
      <c r="BU19" s="3"/>
      <c r="BV19" s="3"/>
      <c r="BW19" s="3"/>
      <c r="BX19" s="3"/>
    </row>
    <row r="20" spans="1:76" ht="15">
      <c r="A20" s="64" t="s">
        <v>218</v>
      </c>
      <c r="B20" s="65"/>
      <c r="C20" s="65" t="s">
        <v>64</v>
      </c>
      <c r="D20" s="66">
        <v>162.40197668537124</v>
      </c>
      <c r="E20" s="68"/>
      <c r="F20" s="100" t="s">
        <v>467</v>
      </c>
      <c r="G20" s="65"/>
      <c r="H20" s="69" t="s">
        <v>218</v>
      </c>
      <c r="I20" s="70"/>
      <c r="J20" s="70"/>
      <c r="K20" s="69" t="s">
        <v>1611</v>
      </c>
      <c r="L20" s="73">
        <v>77.46685093885614</v>
      </c>
      <c r="M20" s="74">
        <v>7297.8876953125</v>
      </c>
      <c r="N20" s="74">
        <v>7113.27490234375</v>
      </c>
      <c r="O20" s="75"/>
      <c r="P20" s="76"/>
      <c r="Q20" s="76"/>
      <c r="R20" s="86"/>
      <c r="S20" s="48">
        <v>0</v>
      </c>
      <c r="T20" s="48">
        <v>4</v>
      </c>
      <c r="U20" s="49">
        <v>100.5</v>
      </c>
      <c r="V20" s="49">
        <v>0.00303</v>
      </c>
      <c r="W20" s="49">
        <v>0.011422</v>
      </c>
      <c r="X20" s="49">
        <v>1.043446</v>
      </c>
      <c r="Y20" s="49">
        <v>0.25</v>
      </c>
      <c r="Z20" s="49">
        <v>0</v>
      </c>
      <c r="AA20" s="71">
        <v>20</v>
      </c>
      <c r="AB20" s="71"/>
      <c r="AC20" s="72"/>
      <c r="AD20" s="78" t="s">
        <v>855</v>
      </c>
      <c r="AE20" s="78">
        <v>454</v>
      </c>
      <c r="AF20" s="78">
        <v>203</v>
      </c>
      <c r="AG20" s="78">
        <v>1618</v>
      </c>
      <c r="AH20" s="78">
        <v>101</v>
      </c>
      <c r="AI20" s="78"/>
      <c r="AJ20" s="78" t="s">
        <v>987</v>
      </c>
      <c r="AK20" s="78" t="s">
        <v>1117</v>
      </c>
      <c r="AL20" s="82" t="s">
        <v>1199</v>
      </c>
      <c r="AM20" s="78"/>
      <c r="AN20" s="80">
        <v>42126.67304398148</v>
      </c>
      <c r="AO20" s="82" t="s">
        <v>1286</v>
      </c>
      <c r="AP20" s="78" t="b">
        <v>0</v>
      </c>
      <c r="AQ20" s="78" t="b">
        <v>0</v>
      </c>
      <c r="AR20" s="78" t="b">
        <v>0</v>
      </c>
      <c r="AS20" s="78" t="s">
        <v>787</v>
      </c>
      <c r="AT20" s="78">
        <v>12</v>
      </c>
      <c r="AU20" s="82" t="s">
        <v>1397</v>
      </c>
      <c r="AV20" s="78" t="b">
        <v>0</v>
      </c>
      <c r="AW20" s="78" t="s">
        <v>1457</v>
      </c>
      <c r="AX20" s="82" t="s">
        <v>1475</v>
      </c>
      <c r="AY20" s="78" t="s">
        <v>66</v>
      </c>
      <c r="AZ20" s="78" t="str">
        <f>REPLACE(INDEX(GroupVertices[Group],MATCH(Vertices[[#This Row],[Vertex]],GroupVertices[Vertex],0)),1,1,"")</f>
        <v>4</v>
      </c>
      <c r="BA20" s="48"/>
      <c r="BB20" s="48"/>
      <c r="BC20" s="48"/>
      <c r="BD20" s="48"/>
      <c r="BE20" s="48"/>
      <c r="BF20" s="48"/>
      <c r="BG20" s="120" t="s">
        <v>2088</v>
      </c>
      <c r="BH20" s="120" t="s">
        <v>2088</v>
      </c>
      <c r="BI20" s="120" t="s">
        <v>2136</v>
      </c>
      <c r="BJ20" s="120" t="s">
        <v>2136</v>
      </c>
      <c r="BK20" s="120">
        <v>0</v>
      </c>
      <c r="BL20" s="123">
        <v>0</v>
      </c>
      <c r="BM20" s="120">
        <v>0</v>
      </c>
      <c r="BN20" s="123">
        <v>0</v>
      </c>
      <c r="BO20" s="120">
        <v>0</v>
      </c>
      <c r="BP20" s="123">
        <v>0</v>
      </c>
      <c r="BQ20" s="120">
        <v>20</v>
      </c>
      <c r="BR20" s="123">
        <v>100</v>
      </c>
      <c r="BS20" s="120">
        <v>20</v>
      </c>
      <c r="BT20" s="2"/>
      <c r="BU20" s="3"/>
      <c r="BV20" s="3"/>
      <c r="BW20" s="3"/>
      <c r="BX20" s="3"/>
    </row>
    <row r="21" spans="1:76" ht="15">
      <c r="A21" s="64" t="s">
        <v>219</v>
      </c>
      <c r="B21" s="65"/>
      <c r="C21" s="65" t="s">
        <v>64</v>
      </c>
      <c r="D21" s="66">
        <v>167.82070200351927</v>
      </c>
      <c r="E21" s="68"/>
      <c r="F21" s="100" t="s">
        <v>468</v>
      </c>
      <c r="G21" s="65"/>
      <c r="H21" s="69" t="s">
        <v>219</v>
      </c>
      <c r="I21" s="70"/>
      <c r="J21" s="70"/>
      <c r="K21" s="69" t="s">
        <v>1612</v>
      </c>
      <c r="L21" s="73">
        <v>1300.556033866331</v>
      </c>
      <c r="M21" s="74">
        <v>9073.341796875</v>
      </c>
      <c r="N21" s="74">
        <v>8150.6328125</v>
      </c>
      <c r="O21" s="75"/>
      <c r="P21" s="76"/>
      <c r="Q21" s="76"/>
      <c r="R21" s="86"/>
      <c r="S21" s="48">
        <v>0</v>
      </c>
      <c r="T21" s="48">
        <v>8</v>
      </c>
      <c r="U21" s="49">
        <v>1708</v>
      </c>
      <c r="V21" s="49">
        <v>0.003106</v>
      </c>
      <c r="W21" s="49">
        <v>0.009597</v>
      </c>
      <c r="X21" s="49">
        <v>3.469226</v>
      </c>
      <c r="Y21" s="49">
        <v>0</v>
      </c>
      <c r="Z21" s="49">
        <v>0</v>
      </c>
      <c r="AA21" s="71">
        <v>21</v>
      </c>
      <c r="AB21" s="71"/>
      <c r="AC21" s="72"/>
      <c r="AD21" s="78" t="s">
        <v>856</v>
      </c>
      <c r="AE21" s="78">
        <v>2605</v>
      </c>
      <c r="AF21" s="78">
        <v>2926</v>
      </c>
      <c r="AG21" s="78">
        <v>4088</v>
      </c>
      <c r="AH21" s="78">
        <v>1247</v>
      </c>
      <c r="AI21" s="78"/>
      <c r="AJ21" s="78" t="s">
        <v>988</v>
      </c>
      <c r="AK21" s="78" t="s">
        <v>1118</v>
      </c>
      <c r="AL21" s="82" t="s">
        <v>1200</v>
      </c>
      <c r="AM21" s="78"/>
      <c r="AN21" s="80">
        <v>42229.69158564815</v>
      </c>
      <c r="AO21" s="82" t="s">
        <v>1287</v>
      </c>
      <c r="AP21" s="78" t="b">
        <v>0</v>
      </c>
      <c r="AQ21" s="78" t="b">
        <v>0</v>
      </c>
      <c r="AR21" s="78" t="b">
        <v>1</v>
      </c>
      <c r="AS21" s="78" t="s">
        <v>787</v>
      </c>
      <c r="AT21" s="78">
        <v>8</v>
      </c>
      <c r="AU21" s="82" t="s">
        <v>1397</v>
      </c>
      <c r="AV21" s="78" t="b">
        <v>0</v>
      </c>
      <c r="AW21" s="78" t="s">
        <v>1457</v>
      </c>
      <c r="AX21" s="82" t="s">
        <v>1476</v>
      </c>
      <c r="AY21" s="78" t="s">
        <v>66</v>
      </c>
      <c r="AZ21" s="78" t="str">
        <f>REPLACE(INDEX(GroupVertices[Group],MATCH(Vertices[[#This Row],[Vertex]],GroupVertices[Vertex],0)),1,1,"")</f>
        <v>6</v>
      </c>
      <c r="BA21" s="48" t="s">
        <v>406</v>
      </c>
      <c r="BB21" s="48" t="s">
        <v>406</v>
      </c>
      <c r="BC21" s="48" t="s">
        <v>435</v>
      </c>
      <c r="BD21" s="48" t="s">
        <v>435</v>
      </c>
      <c r="BE21" s="48"/>
      <c r="BF21" s="48"/>
      <c r="BG21" s="120" t="s">
        <v>2095</v>
      </c>
      <c r="BH21" s="120" t="s">
        <v>2095</v>
      </c>
      <c r="BI21" s="120" t="s">
        <v>2142</v>
      </c>
      <c r="BJ21" s="120" t="s">
        <v>2142</v>
      </c>
      <c r="BK21" s="120">
        <v>0</v>
      </c>
      <c r="BL21" s="123">
        <v>0</v>
      </c>
      <c r="BM21" s="120">
        <v>0</v>
      </c>
      <c r="BN21" s="123">
        <v>0</v>
      </c>
      <c r="BO21" s="120">
        <v>0</v>
      </c>
      <c r="BP21" s="123">
        <v>0</v>
      </c>
      <c r="BQ21" s="120">
        <v>8</v>
      </c>
      <c r="BR21" s="123">
        <v>100</v>
      </c>
      <c r="BS21" s="120">
        <v>8</v>
      </c>
      <c r="BT21" s="2"/>
      <c r="BU21" s="3"/>
      <c r="BV21" s="3"/>
      <c r="BW21" s="3"/>
      <c r="BX21" s="3"/>
    </row>
    <row r="22" spans="1:76" ht="15">
      <c r="A22" s="64" t="s">
        <v>313</v>
      </c>
      <c r="B22" s="65"/>
      <c r="C22" s="65" t="s">
        <v>64</v>
      </c>
      <c r="D22" s="66">
        <v>165.42277177642842</v>
      </c>
      <c r="E22" s="68"/>
      <c r="F22" s="100" t="s">
        <v>1420</v>
      </c>
      <c r="G22" s="65"/>
      <c r="H22" s="69" t="s">
        <v>313</v>
      </c>
      <c r="I22" s="70"/>
      <c r="J22" s="70"/>
      <c r="K22" s="69" t="s">
        <v>1613</v>
      </c>
      <c r="L22" s="73">
        <v>1</v>
      </c>
      <c r="M22" s="74">
        <v>8303.2626953125</v>
      </c>
      <c r="N22" s="74">
        <v>7985.27783203125</v>
      </c>
      <c r="O22" s="75"/>
      <c r="P22" s="76"/>
      <c r="Q22" s="76"/>
      <c r="R22" s="86"/>
      <c r="S22" s="48">
        <v>1</v>
      </c>
      <c r="T22" s="48">
        <v>0</v>
      </c>
      <c r="U22" s="49">
        <v>0</v>
      </c>
      <c r="V22" s="49">
        <v>0.002237</v>
      </c>
      <c r="W22" s="49">
        <v>0.001031</v>
      </c>
      <c r="X22" s="49">
        <v>0.518605</v>
      </c>
      <c r="Y22" s="49">
        <v>0</v>
      </c>
      <c r="Z22" s="49">
        <v>0</v>
      </c>
      <c r="AA22" s="71">
        <v>22</v>
      </c>
      <c r="AB22" s="71"/>
      <c r="AC22" s="72"/>
      <c r="AD22" s="78" t="s">
        <v>857</v>
      </c>
      <c r="AE22" s="78">
        <v>189</v>
      </c>
      <c r="AF22" s="78">
        <v>1721</v>
      </c>
      <c r="AG22" s="78">
        <v>186</v>
      </c>
      <c r="AH22" s="78">
        <v>588</v>
      </c>
      <c r="AI22" s="78"/>
      <c r="AJ22" s="78" t="s">
        <v>989</v>
      </c>
      <c r="AK22" s="78"/>
      <c r="AL22" s="78"/>
      <c r="AM22" s="78"/>
      <c r="AN22" s="80">
        <v>42181.24674768518</v>
      </c>
      <c r="AO22" s="82" t="s">
        <v>1288</v>
      </c>
      <c r="AP22" s="78" t="b">
        <v>1</v>
      </c>
      <c r="AQ22" s="78" t="b">
        <v>0</v>
      </c>
      <c r="AR22" s="78" t="b">
        <v>0</v>
      </c>
      <c r="AS22" s="78" t="s">
        <v>787</v>
      </c>
      <c r="AT22" s="78">
        <v>28</v>
      </c>
      <c r="AU22" s="82" t="s">
        <v>1397</v>
      </c>
      <c r="AV22" s="78" t="b">
        <v>0</v>
      </c>
      <c r="AW22" s="78" t="s">
        <v>1457</v>
      </c>
      <c r="AX22" s="82" t="s">
        <v>1477</v>
      </c>
      <c r="AY22" s="78" t="s">
        <v>65</v>
      </c>
      <c r="AZ22" s="78" t="str">
        <f>REPLACE(INDEX(GroupVertices[Group],MATCH(Vertices[[#This Row],[Vertex]],GroupVertices[Vertex],0)),1,1,"")</f>
        <v>6</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314</v>
      </c>
      <c r="B23" s="65"/>
      <c r="C23" s="65" t="s">
        <v>64</v>
      </c>
      <c r="D23" s="66">
        <v>172.47129365556185</v>
      </c>
      <c r="E23" s="68"/>
      <c r="F23" s="100" t="s">
        <v>1421</v>
      </c>
      <c r="G23" s="65"/>
      <c r="H23" s="69" t="s">
        <v>314</v>
      </c>
      <c r="I23" s="70"/>
      <c r="J23" s="70"/>
      <c r="K23" s="69" t="s">
        <v>1614</v>
      </c>
      <c r="L23" s="73">
        <v>1</v>
      </c>
      <c r="M23" s="74">
        <v>9327.6806640625</v>
      </c>
      <c r="N23" s="74">
        <v>6728.73876953125</v>
      </c>
      <c r="O23" s="75"/>
      <c r="P23" s="76"/>
      <c r="Q23" s="76"/>
      <c r="R23" s="86"/>
      <c r="S23" s="48">
        <v>1</v>
      </c>
      <c r="T23" s="48">
        <v>0</v>
      </c>
      <c r="U23" s="49">
        <v>0</v>
      </c>
      <c r="V23" s="49">
        <v>0.002237</v>
      </c>
      <c r="W23" s="49">
        <v>0.001031</v>
      </c>
      <c r="X23" s="49">
        <v>0.518605</v>
      </c>
      <c r="Y23" s="49">
        <v>0</v>
      </c>
      <c r="Z23" s="49">
        <v>0</v>
      </c>
      <c r="AA23" s="71">
        <v>23</v>
      </c>
      <c r="AB23" s="71"/>
      <c r="AC23" s="72"/>
      <c r="AD23" s="78" t="s">
        <v>858</v>
      </c>
      <c r="AE23" s="78">
        <v>50</v>
      </c>
      <c r="AF23" s="78">
        <v>5263</v>
      </c>
      <c r="AG23" s="78">
        <v>431</v>
      </c>
      <c r="AH23" s="78">
        <v>929</v>
      </c>
      <c r="AI23" s="78"/>
      <c r="AJ23" s="78" t="s">
        <v>990</v>
      </c>
      <c r="AK23" s="78" t="s">
        <v>1104</v>
      </c>
      <c r="AL23" s="78"/>
      <c r="AM23" s="78"/>
      <c r="AN23" s="80">
        <v>42182.799155092594</v>
      </c>
      <c r="AO23" s="82" t="s">
        <v>1289</v>
      </c>
      <c r="AP23" s="78" t="b">
        <v>1</v>
      </c>
      <c r="AQ23" s="78" t="b">
        <v>0</v>
      </c>
      <c r="AR23" s="78" t="b">
        <v>0</v>
      </c>
      <c r="AS23" s="78" t="s">
        <v>787</v>
      </c>
      <c r="AT23" s="78">
        <v>68</v>
      </c>
      <c r="AU23" s="82" t="s">
        <v>1397</v>
      </c>
      <c r="AV23" s="78" t="b">
        <v>0</v>
      </c>
      <c r="AW23" s="78" t="s">
        <v>1457</v>
      </c>
      <c r="AX23" s="82" t="s">
        <v>1478</v>
      </c>
      <c r="AY23" s="78" t="s">
        <v>65</v>
      </c>
      <c r="AZ23" s="78" t="str">
        <f>REPLACE(INDEX(GroupVertices[Group],MATCH(Vertices[[#This Row],[Vertex]],GroupVertices[Vertex],0)),1,1,"")</f>
        <v>6</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315</v>
      </c>
      <c r="B24" s="65"/>
      <c r="C24" s="65" t="s">
        <v>64</v>
      </c>
      <c r="D24" s="66">
        <v>165.0387049433757</v>
      </c>
      <c r="E24" s="68"/>
      <c r="F24" s="100" t="s">
        <v>1422</v>
      </c>
      <c r="G24" s="65"/>
      <c r="H24" s="69" t="s">
        <v>315</v>
      </c>
      <c r="I24" s="70"/>
      <c r="J24" s="70"/>
      <c r="K24" s="69" t="s">
        <v>1615</v>
      </c>
      <c r="L24" s="73">
        <v>1</v>
      </c>
      <c r="M24" s="74">
        <v>9161.7197265625</v>
      </c>
      <c r="N24" s="74">
        <v>9646.09375</v>
      </c>
      <c r="O24" s="75"/>
      <c r="P24" s="76"/>
      <c r="Q24" s="76"/>
      <c r="R24" s="86"/>
      <c r="S24" s="48">
        <v>1</v>
      </c>
      <c r="T24" s="48">
        <v>0</v>
      </c>
      <c r="U24" s="49">
        <v>0</v>
      </c>
      <c r="V24" s="49">
        <v>0.002237</v>
      </c>
      <c r="W24" s="49">
        <v>0.001031</v>
      </c>
      <c r="X24" s="49">
        <v>0.518605</v>
      </c>
      <c r="Y24" s="49">
        <v>0</v>
      </c>
      <c r="Z24" s="49">
        <v>0</v>
      </c>
      <c r="AA24" s="71">
        <v>24</v>
      </c>
      <c r="AB24" s="71"/>
      <c r="AC24" s="72"/>
      <c r="AD24" s="78" t="s">
        <v>859</v>
      </c>
      <c r="AE24" s="78">
        <v>228</v>
      </c>
      <c r="AF24" s="78">
        <v>1528</v>
      </c>
      <c r="AG24" s="78">
        <v>2692</v>
      </c>
      <c r="AH24" s="78">
        <v>1011</v>
      </c>
      <c r="AI24" s="78"/>
      <c r="AJ24" s="78" t="s">
        <v>991</v>
      </c>
      <c r="AK24" s="78" t="s">
        <v>1104</v>
      </c>
      <c r="AL24" s="82" t="s">
        <v>1201</v>
      </c>
      <c r="AM24" s="78"/>
      <c r="AN24" s="80">
        <v>42147.71974537037</v>
      </c>
      <c r="AO24" s="82" t="s">
        <v>1290</v>
      </c>
      <c r="AP24" s="78" t="b">
        <v>1</v>
      </c>
      <c r="AQ24" s="78" t="b">
        <v>0</v>
      </c>
      <c r="AR24" s="78" t="b">
        <v>0</v>
      </c>
      <c r="AS24" s="78" t="s">
        <v>787</v>
      </c>
      <c r="AT24" s="78">
        <v>23</v>
      </c>
      <c r="AU24" s="82" t="s">
        <v>1397</v>
      </c>
      <c r="AV24" s="78" t="b">
        <v>0</v>
      </c>
      <c r="AW24" s="78" t="s">
        <v>1457</v>
      </c>
      <c r="AX24" s="82" t="s">
        <v>1479</v>
      </c>
      <c r="AY24" s="78" t="s">
        <v>65</v>
      </c>
      <c r="AZ24" s="78" t="str">
        <f>REPLACE(INDEX(GroupVertices[Group],MATCH(Vertices[[#This Row],[Vertex]],GroupVertices[Vertex],0)),1,1,"")</f>
        <v>6</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316</v>
      </c>
      <c r="B25" s="65"/>
      <c r="C25" s="65" t="s">
        <v>64</v>
      </c>
      <c r="D25" s="66">
        <v>162.63480476551203</v>
      </c>
      <c r="E25" s="68"/>
      <c r="F25" s="100" t="s">
        <v>1423</v>
      </c>
      <c r="G25" s="65"/>
      <c r="H25" s="69" t="s">
        <v>316</v>
      </c>
      <c r="I25" s="70"/>
      <c r="J25" s="70"/>
      <c r="K25" s="69" t="s">
        <v>1616</v>
      </c>
      <c r="L25" s="73">
        <v>1</v>
      </c>
      <c r="M25" s="74">
        <v>9804.087890625</v>
      </c>
      <c r="N25" s="74">
        <v>7650.44921875</v>
      </c>
      <c r="O25" s="75"/>
      <c r="P25" s="76"/>
      <c r="Q25" s="76"/>
      <c r="R25" s="86"/>
      <c r="S25" s="48">
        <v>1</v>
      </c>
      <c r="T25" s="48">
        <v>0</v>
      </c>
      <c r="U25" s="49">
        <v>0</v>
      </c>
      <c r="V25" s="49">
        <v>0.002237</v>
      </c>
      <c r="W25" s="49">
        <v>0.001031</v>
      </c>
      <c r="X25" s="49">
        <v>0.518605</v>
      </c>
      <c r="Y25" s="49">
        <v>0</v>
      </c>
      <c r="Z25" s="49">
        <v>0</v>
      </c>
      <c r="AA25" s="71">
        <v>25</v>
      </c>
      <c r="AB25" s="71"/>
      <c r="AC25" s="72"/>
      <c r="AD25" s="78" t="s">
        <v>860</v>
      </c>
      <c r="AE25" s="78">
        <v>128</v>
      </c>
      <c r="AF25" s="78">
        <v>320</v>
      </c>
      <c r="AG25" s="78">
        <v>160</v>
      </c>
      <c r="AH25" s="78">
        <v>995</v>
      </c>
      <c r="AI25" s="78"/>
      <c r="AJ25" s="78" t="s">
        <v>992</v>
      </c>
      <c r="AK25" s="78"/>
      <c r="AL25" s="78"/>
      <c r="AM25" s="78"/>
      <c r="AN25" s="80">
        <v>42212.947800925926</v>
      </c>
      <c r="AO25" s="82" t="s">
        <v>1291</v>
      </c>
      <c r="AP25" s="78" t="b">
        <v>1</v>
      </c>
      <c r="AQ25" s="78" t="b">
        <v>0</v>
      </c>
      <c r="AR25" s="78" t="b">
        <v>0</v>
      </c>
      <c r="AS25" s="78" t="s">
        <v>787</v>
      </c>
      <c r="AT25" s="78">
        <v>1</v>
      </c>
      <c r="AU25" s="82" t="s">
        <v>1397</v>
      </c>
      <c r="AV25" s="78" t="b">
        <v>0</v>
      </c>
      <c r="AW25" s="78" t="s">
        <v>1457</v>
      </c>
      <c r="AX25" s="82" t="s">
        <v>1480</v>
      </c>
      <c r="AY25" s="78" t="s">
        <v>65</v>
      </c>
      <c r="AZ25" s="78" t="str">
        <f>REPLACE(INDEX(GroupVertices[Group],MATCH(Vertices[[#This Row],[Vertex]],GroupVertices[Vertex],0)),1,1,"")</f>
        <v>6</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317</v>
      </c>
      <c r="B26" s="65"/>
      <c r="C26" s="65" t="s">
        <v>64</v>
      </c>
      <c r="D26" s="66">
        <v>193.50741019546007</v>
      </c>
      <c r="E26" s="68"/>
      <c r="F26" s="100" t="s">
        <v>1424</v>
      </c>
      <c r="G26" s="65"/>
      <c r="H26" s="69" t="s">
        <v>317</v>
      </c>
      <c r="I26" s="70"/>
      <c r="J26" s="70"/>
      <c r="K26" s="69" t="s">
        <v>1617</v>
      </c>
      <c r="L26" s="73">
        <v>1</v>
      </c>
      <c r="M26" s="74">
        <v>8659.7255859375</v>
      </c>
      <c r="N26" s="74">
        <v>6877.7529296875</v>
      </c>
      <c r="O26" s="75"/>
      <c r="P26" s="76"/>
      <c r="Q26" s="76"/>
      <c r="R26" s="86"/>
      <c r="S26" s="48">
        <v>1</v>
      </c>
      <c r="T26" s="48">
        <v>0</v>
      </c>
      <c r="U26" s="49">
        <v>0</v>
      </c>
      <c r="V26" s="49">
        <v>0.002237</v>
      </c>
      <c r="W26" s="49">
        <v>0.001031</v>
      </c>
      <c r="X26" s="49">
        <v>0.518605</v>
      </c>
      <c r="Y26" s="49">
        <v>0</v>
      </c>
      <c r="Z26" s="49">
        <v>0</v>
      </c>
      <c r="AA26" s="71">
        <v>26</v>
      </c>
      <c r="AB26" s="71"/>
      <c r="AC26" s="72"/>
      <c r="AD26" s="78" t="s">
        <v>861</v>
      </c>
      <c r="AE26" s="78">
        <v>438</v>
      </c>
      <c r="AF26" s="78">
        <v>15834</v>
      </c>
      <c r="AG26" s="78">
        <v>2319</v>
      </c>
      <c r="AH26" s="78">
        <v>6419</v>
      </c>
      <c r="AI26" s="78"/>
      <c r="AJ26" s="78" t="s">
        <v>993</v>
      </c>
      <c r="AK26" s="78" t="s">
        <v>1119</v>
      </c>
      <c r="AL26" s="82" t="s">
        <v>1191</v>
      </c>
      <c r="AM26" s="78"/>
      <c r="AN26" s="80">
        <v>42239.699837962966</v>
      </c>
      <c r="AO26" s="82" t="s">
        <v>1292</v>
      </c>
      <c r="AP26" s="78" t="b">
        <v>1</v>
      </c>
      <c r="AQ26" s="78" t="b">
        <v>0</v>
      </c>
      <c r="AR26" s="78" t="b">
        <v>1</v>
      </c>
      <c r="AS26" s="78" t="s">
        <v>787</v>
      </c>
      <c r="AT26" s="78">
        <v>172</v>
      </c>
      <c r="AU26" s="82" t="s">
        <v>1397</v>
      </c>
      <c r="AV26" s="78" t="b">
        <v>0</v>
      </c>
      <c r="AW26" s="78" t="s">
        <v>1457</v>
      </c>
      <c r="AX26" s="82" t="s">
        <v>1481</v>
      </c>
      <c r="AY26" s="78" t="s">
        <v>65</v>
      </c>
      <c r="AZ26" s="78" t="str">
        <f>REPLACE(INDEX(GroupVertices[Group],MATCH(Vertices[[#This Row],[Vertex]],GroupVertices[Vertex],0)),1,1,"")</f>
        <v>6</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318</v>
      </c>
      <c r="B27" s="65"/>
      <c r="C27" s="65" t="s">
        <v>64</v>
      </c>
      <c r="D27" s="66">
        <v>175.0523023730198</v>
      </c>
      <c r="E27" s="68"/>
      <c r="F27" s="100" t="s">
        <v>1425</v>
      </c>
      <c r="G27" s="65"/>
      <c r="H27" s="69" t="s">
        <v>318</v>
      </c>
      <c r="I27" s="70"/>
      <c r="J27" s="70"/>
      <c r="K27" s="69" t="s">
        <v>1618</v>
      </c>
      <c r="L27" s="73">
        <v>1</v>
      </c>
      <c r="M27" s="74">
        <v>8526.6455078125</v>
      </c>
      <c r="N27" s="74">
        <v>9217.31640625</v>
      </c>
      <c r="O27" s="75"/>
      <c r="P27" s="76"/>
      <c r="Q27" s="76"/>
      <c r="R27" s="86"/>
      <c r="S27" s="48">
        <v>1</v>
      </c>
      <c r="T27" s="48">
        <v>0</v>
      </c>
      <c r="U27" s="49">
        <v>0</v>
      </c>
      <c r="V27" s="49">
        <v>0.002237</v>
      </c>
      <c r="W27" s="49">
        <v>0.001031</v>
      </c>
      <c r="X27" s="49">
        <v>0.518605</v>
      </c>
      <c r="Y27" s="49">
        <v>0</v>
      </c>
      <c r="Z27" s="49">
        <v>0</v>
      </c>
      <c r="AA27" s="71">
        <v>27</v>
      </c>
      <c r="AB27" s="71"/>
      <c r="AC27" s="72"/>
      <c r="AD27" s="78" t="s">
        <v>862</v>
      </c>
      <c r="AE27" s="78">
        <v>262</v>
      </c>
      <c r="AF27" s="78">
        <v>6560</v>
      </c>
      <c r="AG27" s="78">
        <v>175</v>
      </c>
      <c r="AH27" s="78">
        <v>427</v>
      </c>
      <c r="AI27" s="78"/>
      <c r="AJ27" s="78" t="s">
        <v>994</v>
      </c>
      <c r="AK27" s="78"/>
      <c r="AL27" s="78"/>
      <c r="AM27" s="78"/>
      <c r="AN27" s="80">
        <v>42245.63246527778</v>
      </c>
      <c r="AO27" s="82" t="s">
        <v>1293</v>
      </c>
      <c r="AP27" s="78" t="b">
        <v>1</v>
      </c>
      <c r="AQ27" s="78" t="b">
        <v>0</v>
      </c>
      <c r="AR27" s="78" t="b">
        <v>0</v>
      </c>
      <c r="AS27" s="78" t="s">
        <v>787</v>
      </c>
      <c r="AT27" s="78">
        <v>35</v>
      </c>
      <c r="AU27" s="82" t="s">
        <v>1397</v>
      </c>
      <c r="AV27" s="78" t="b">
        <v>0</v>
      </c>
      <c r="AW27" s="78" t="s">
        <v>1457</v>
      </c>
      <c r="AX27" s="82" t="s">
        <v>1482</v>
      </c>
      <c r="AY27" s="78" t="s">
        <v>65</v>
      </c>
      <c r="AZ27" s="78" t="str">
        <f>REPLACE(INDEX(GroupVertices[Group],MATCH(Vertices[[#This Row],[Vertex]],GroupVertices[Vertex],0)),1,1,"")</f>
        <v>6</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319</v>
      </c>
      <c r="B28" s="65"/>
      <c r="C28" s="65" t="s">
        <v>64</v>
      </c>
      <c r="D28" s="66">
        <v>196.95207179138893</v>
      </c>
      <c r="E28" s="68"/>
      <c r="F28" s="100" t="s">
        <v>1426</v>
      </c>
      <c r="G28" s="65"/>
      <c r="H28" s="69" t="s">
        <v>319</v>
      </c>
      <c r="I28" s="70"/>
      <c r="J28" s="70"/>
      <c r="K28" s="69" t="s">
        <v>1619</v>
      </c>
      <c r="L28" s="73">
        <v>1</v>
      </c>
      <c r="M28" s="74">
        <v>9730.24609375</v>
      </c>
      <c r="N28" s="74">
        <v>8948.8310546875</v>
      </c>
      <c r="O28" s="75"/>
      <c r="P28" s="76"/>
      <c r="Q28" s="76"/>
      <c r="R28" s="86"/>
      <c r="S28" s="48">
        <v>1</v>
      </c>
      <c r="T28" s="48">
        <v>0</v>
      </c>
      <c r="U28" s="49">
        <v>0</v>
      </c>
      <c r="V28" s="49">
        <v>0.002237</v>
      </c>
      <c r="W28" s="49">
        <v>0.001031</v>
      </c>
      <c r="X28" s="49">
        <v>0.518605</v>
      </c>
      <c r="Y28" s="49">
        <v>0</v>
      </c>
      <c r="Z28" s="49">
        <v>0</v>
      </c>
      <c r="AA28" s="71">
        <v>28</v>
      </c>
      <c r="AB28" s="71"/>
      <c r="AC28" s="72"/>
      <c r="AD28" s="78" t="s">
        <v>863</v>
      </c>
      <c r="AE28" s="78">
        <v>446</v>
      </c>
      <c r="AF28" s="78">
        <v>17565</v>
      </c>
      <c r="AG28" s="78">
        <v>1443</v>
      </c>
      <c r="AH28" s="78">
        <v>4507</v>
      </c>
      <c r="AI28" s="78"/>
      <c r="AJ28" s="78" t="s">
        <v>995</v>
      </c>
      <c r="AK28" s="78"/>
      <c r="AL28" s="82" t="s">
        <v>1202</v>
      </c>
      <c r="AM28" s="78"/>
      <c r="AN28" s="80">
        <v>42273.99166666667</v>
      </c>
      <c r="AO28" s="82" t="s">
        <v>1294</v>
      </c>
      <c r="AP28" s="78" t="b">
        <v>0</v>
      </c>
      <c r="AQ28" s="78" t="b">
        <v>0</v>
      </c>
      <c r="AR28" s="78" t="b">
        <v>1</v>
      </c>
      <c r="AS28" s="78" t="s">
        <v>787</v>
      </c>
      <c r="AT28" s="78">
        <v>176</v>
      </c>
      <c r="AU28" s="82" t="s">
        <v>1397</v>
      </c>
      <c r="AV28" s="78" t="b">
        <v>0</v>
      </c>
      <c r="AW28" s="78" t="s">
        <v>1457</v>
      </c>
      <c r="AX28" s="82" t="s">
        <v>1483</v>
      </c>
      <c r="AY28" s="78" t="s">
        <v>65</v>
      </c>
      <c r="AZ28" s="78" t="str">
        <f>REPLACE(INDEX(GroupVertices[Group],MATCH(Vertices[[#This Row],[Vertex]],GroupVertices[Vertex],0)),1,1,"")</f>
        <v>6</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220</v>
      </c>
      <c r="B29" s="65"/>
      <c r="C29" s="65" t="s">
        <v>64</v>
      </c>
      <c r="D29" s="66">
        <v>164.07953285253936</v>
      </c>
      <c r="E29" s="68"/>
      <c r="F29" s="100" t="s">
        <v>469</v>
      </c>
      <c r="G29" s="65"/>
      <c r="H29" s="69" t="s">
        <v>220</v>
      </c>
      <c r="I29" s="70"/>
      <c r="J29" s="70"/>
      <c r="K29" s="69" t="s">
        <v>1620</v>
      </c>
      <c r="L29" s="73">
        <v>1119.4703570161046</v>
      </c>
      <c r="M29" s="74">
        <v>6918.79541015625</v>
      </c>
      <c r="N29" s="74">
        <v>4814.04150390625</v>
      </c>
      <c r="O29" s="75"/>
      <c r="P29" s="76"/>
      <c r="Q29" s="76"/>
      <c r="R29" s="86"/>
      <c r="S29" s="48">
        <v>0</v>
      </c>
      <c r="T29" s="48">
        <v>8</v>
      </c>
      <c r="U29" s="49">
        <v>1470</v>
      </c>
      <c r="V29" s="49">
        <v>0.003096</v>
      </c>
      <c r="W29" s="49">
        <v>0.010768</v>
      </c>
      <c r="X29" s="49">
        <v>3.124469</v>
      </c>
      <c r="Y29" s="49">
        <v>0.017857142857142856</v>
      </c>
      <c r="Z29" s="49">
        <v>0</v>
      </c>
      <c r="AA29" s="71">
        <v>29</v>
      </c>
      <c r="AB29" s="71"/>
      <c r="AC29" s="72"/>
      <c r="AD29" s="78" t="s">
        <v>864</v>
      </c>
      <c r="AE29" s="78">
        <v>256</v>
      </c>
      <c r="AF29" s="78">
        <v>1046</v>
      </c>
      <c r="AG29" s="78">
        <v>5491</v>
      </c>
      <c r="AH29" s="78">
        <v>1617</v>
      </c>
      <c r="AI29" s="78"/>
      <c r="AJ29" s="78" t="s">
        <v>996</v>
      </c>
      <c r="AK29" s="78" t="s">
        <v>1119</v>
      </c>
      <c r="AL29" s="82" t="s">
        <v>1203</v>
      </c>
      <c r="AM29" s="78"/>
      <c r="AN29" s="80">
        <v>39934.785162037035</v>
      </c>
      <c r="AO29" s="82" t="s">
        <v>1295</v>
      </c>
      <c r="AP29" s="78" t="b">
        <v>0</v>
      </c>
      <c r="AQ29" s="78" t="b">
        <v>0</v>
      </c>
      <c r="AR29" s="78" t="b">
        <v>1</v>
      </c>
      <c r="AS29" s="78" t="s">
        <v>787</v>
      </c>
      <c r="AT29" s="78">
        <v>23</v>
      </c>
      <c r="AU29" s="82" t="s">
        <v>1397</v>
      </c>
      <c r="AV29" s="78" t="b">
        <v>0</v>
      </c>
      <c r="AW29" s="78" t="s">
        <v>1457</v>
      </c>
      <c r="AX29" s="82" t="s">
        <v>1484</v>
      </c>
      <c r="AY29" s="78" t="s">
        <v>66</v>
      </c>
      <c r="AZ29" s="78" t="str">
        <f>REPLACE(INDEX(GroupVertices[Group],MATCH(Vertices[[#This Row],[Vertex]],GroupVertices[Vertex],0)),1,1,"")</f>
        <v>5</v>
      </c>
      <c r="BA29" s="48" t="s">
        <v>407</v>
      </c>
      <c r="BB29" s="48" t="s">
        <v>407</v>
      </c>
      <c r="BC29" s="48" t="s">
        <v>435</v>
      </c>
      <c r="BD29" s="48" t="s">
        <v>435</v>
      </c>
      <c r="BE29" s="48"/>
      <c r="BF29" s="48"/>
      <c r="BG29" s="120" t="s">
        <v>2096</v>
      </c>
      <c r="BH29" s="120" t="s">
        <v>2096</v>
      </c>
      <c r="BI29" s="120" t="s">
        <v>2143</v>
      </c>
      <c r="BJ29" s="120" t="s">
        <v>2143</v>
      </c>
      <c r="BK29" s="120">
        <v>0</v>
      </c>
      <c r="BL29" s="123">
        <v>0</v>
      </c>
      <c r="BM29" s="120">
        <v>0</v>
      </c>
      <c r="BN29" s="123">
        <v>0</v>
      </c>
      <c r="BO29" s="120">
        <v>0</v>
      </c>
      <c r="BP29" s="123">
        <v>0</v>
      </c>
      <c r="BQ29" s="120">
        <v>8</v>
      </c>
      <c r="BR29" s="123">
        <v>100</v>
      </c>
      <c r="BS29" s="120">
        <v>8</v>
      </c>
      <c r="BT29" s="2"/>
      <c r="BU29" s="3"/>
      <c r="BV29" s="3"/>
      <c r="BW29" s="3"/>
      <c r="BX29" s="3"/>
    </row>
    <row r="30" spans="1:76" ht="15">
      <c r="A30" s="64" t="s">
        <v>320</v>
      </c>
      <c r="B30" s="65"/>
      <c r="C30" s="65" t="s">
        <v>64</v>
      </c>
      <c r="D30" s="66">
        <v>165.3909320389733</v>
      </c>
      <c r="E30" s="68"/>
      <c r="F30" s="100" t="s">
        <v>1427</v>
      </c>
      <c r="G30" s="65"/>
      <c r="H30" s="69" t="s">
        <v>320</v>
      </c>
      <c r="I30" s="70"/>
      <c r="J30" s="70"/>
      <c r="K30" s="69" t="s">
        <v>1621</v>
      </c>
      <c r="L30" s="73">
        <v>1</v>
      </c>
      <c r="M30" s="74">
        <v>6178.71923828125</v>
      </c>
      <c r="N30" s="74">
        <v>4641.35107421875</v>
      </c>
      <c r="O30" s="75"/>
      <c r="P30" s="76"/>
      <c r="Q30" s="76"/>
      <c r="R30" s="86"/>
      <c r="S30" s="48">
        <v>1</v>
      </c>
      <c r="T30" s="48">
        <v>0</v>
      </c>
      <c r="U30" s="49">
        <v>0</v>
      </c>
      <c r="V30" s="49">
        <v>0.002232</v>
      </c>
      <c r="W30" s="49">
        <v>0.001156</v>
      </c>
      <c r="X30" s="49">
        <v>0.481975</v>
      </c>
      <c r="Y30" s="49">
        <v>0</v>
      </c>
      <c r="Z30" s="49">
        <v>0</v>
      </c>
      <c r="AA30" s="71">
        <v>30</v>
      </c>
      <c r="AB30" s="71"/>
      <c r="AC30" s="72"/>
      <c r="AD30" s="78" t="s">
        <v>865</v>
      </c>
      <c r="AE30" s="78">
        <v>637</v>
      </c>
      <c r="AF30" s="78">
        <v>1705</v>
      </c>
      <c r="AG30" s="78">
        <v>1187</v>
      </c>
      <c r="AH30" s="78">
        <v>1132</v>
      </c>
      <c r="AI30" s="78"/>
      <c r="AJ30" s="78" t="s">
        <v>997</v>
      </c>
      <c r="AK30" s="78" t="s">
        <v>1120</v>
      </c>
      <c r="AL30" s="82" t="s">
        <v>1204</v>
      </c>
      <c r="AM30" s="78"/>
      <c r="AN30" s="80">
        <v>42872.15630787037</v>
      </c>
      <c r="AO30" s="82" t="s">
        <v>1296</v>
      </c>
      <c r="AP30" s="78" t="b">
        <v>0</v>
      </c>
      <c r="AQ30" s="78" t="b">
        <v>0</v>
      </c>
      <c r="AR30" s="78" t="b">
        <v>0</v>
      </c>
      <c r="AS30" s="78" t="s">
        <v>787</v>
      </c>
      <c r="AT30" s="78">
        <v>14</v>
      </c>
      <c r="AU30" s="82" t="s">
        <v>1397</v>
      </c>
      <c r="AV30" s="78" t="b">
        <v>0</v>
      </c>
      <c r="AW30" s="78" t="s">
        <v>1457</v>
      </c>
      <c r="AX30" s="82" t="s">
        <v>1485</v>
      </c>
      <c r="AY30" s="78" t="s">
        <v>65</v>
      </c>
      <c r="AZ30" s="78" t="str">
        <f>REPLACE(INDEX(GroupVertices[Group],MATCH(Vertices[[#This Row],[Vertex]],GroupVertices[Vertex],0)),1,1,"")</f>
        <v>5</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321</v>
      </c>
      <c r="B31" s="65"/>
      <c r="C31" s="65" t="s">
        <v>64</v>
      </c>
      <c r="D31" s="66">
        <v>162.23282808014076</v>
      </c>
      <c r="E31" s="68"/>
      <c r="F31" s="100" t="s">
        <v>1428</v>
      </c>
      <c r="G31" s="65"/>
      <c r="H31" s="69" t="s">
        <v>321</v>
      </c>
      <c r="I31" s="70"/>
      <c r="J31" s="70"/>
      <c r="K31" s="69" t="s">
        <v>1622</v>
      </c>
      <c r="L31" s="73">
        <v>1</v>
      </c>
      <c r="M31" s="74">
        <v>7163.2236328125</v>
      </c>
      <c r="N31" s="74">
        <v>3329.078857421875</v>
      </c>
      <c r="O31" s="75"/>
      <c r="P31" s="76"/>
      <c r="Q31" s="76"/>
      <c r="R31" s="86"/>
      <c r="S31" s="48">
        <v>1</v>
      </c>
      <c r="T31" s="48">
        <v>0</v>
      </c>
      <c r="U31" s="49">
        <v>0</v>
      </c>
      <c r="V31" s="49">
        <v>0.002232</v>
      </c>
      <c r="W31" s="49">
        <v>0.001156</v>
      </c>
      <c r="X31" s="49">
        <v>0.481975</v>
      </c>
      <c r="Y31" s="49">
        <v>0</v>
      </c>
      <c r="Z31" s="49">
        <v>0</v>
      </c>
      <c r="AA31" s="71">
        <v>31</v>
      </c>
      <c r="AB31" s="71"/>
      <c r="AC31" s="72"/>
      <c r="AD31" s="78" t="s">
        <v>866</v>
      </c>
      <c r="AE31" s="78">
        <v>8</v>
      </c>
      <c r="AF31" s="78">
        <v>118</v>
      </c>
      <c r="AG31" s="78">
        <v>13</v>
      </c>
      <c r="AH31" s="78">
        <v>7</v>
      </c>
      <c r="AI31" s="78"/>
      <c r="AJ31" s="78" t="s">
        <v>998</v>
      </c>
      <c r="AK31" s="78" t="s">
        <v>1104</v>
      </c>
      <c r="AL31" s="78"/>
      <c r="AM31" s="78"/>
      <c r="AN31" s="80">
        <v>43026.797418981485</v>
      </c>
      <c r="AO31" s="82" t="s">
        <v>1297</v>
      </c>
      <c r="AP31" s="78" t="b">
        <v>1</v>
      </c>
      <c r="AQ31" s="78" t="b">
        <v>0</v>
      </c>
      <c r="AR31" s="78" t="b">
        <v>0</v>
      </c>
      <c r="AS31" s="78" t="s">
        <v>787</v>
      </c>
      <c r="AT31" s="78">
        <v>0</v>
      </c>
      <c r="AU31" s="78"/>
      <c r="AV31" s="78" t="b">
        <v>0</v>
      </c>
      <c r="AW31" s="78" t="s">
        <v>1457</v>
      </c>
      <c r="AX31" s="82" t="s">
        <v>1486</v>
      </c>
      <c r="AY31" s="78" t="s">
        <v>65</v>
      </c>
      <c r="AZ31" s="78" t="str">
        <f>REPLACE(INDEX(GroupVertices[Group],MATCH(Vertices[[#This Row],[Vertex]],GroupVertices[Vertex],0)),1,1,"")</f>
        <v>5</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322</v>
      </c>
      <c r="B32" s="65"/>
      <c r="C32" s="65" t="s">
        <v>64</v>
      </c>
      <c r="D32" s="66">
        <v>164.54319902922995</v>
      </c>
      <c r="E32" s="68"/>
      <c r="F32" s="100" t="s">
        <v>1429</v>
      </c>
      <c r="G32" s="65"/>
      <c r="H32" s="69" t="s">
        <v>322</v>
      </c>
      <c r="I32" s="70"/>
      <c r="J32" s="70"/>
      <c r="K32" s="69" t="s">
        <v>1623</v>
      </c>
      <c r="L32" s="73">
        <v>1</v>
      </c>
      <c r="M32" s="74">
        <v>7003.72900390625</v>
      </c>
      <c r="N32" s="74">
        <v>6375.8330078125</v>
      </c>
      <c r="O32" s="75"/>
      <c r="P32" s="76"/>
      <c r="Q32" s="76"/>
      <c r="R32" s="86"/>
      <c r="S32" s="48">
        <v>1</v>
      </c>
      <c r="T32" s="48">
        <v>0</v>
      </c>
      <c r="U32" s="49">
        <v>0</v>
      </c>
      <c r="V32" s="49">
        <v>0.002232</v>
      </c>
      <c r="W32" s="49">
        <v>0.001156</v>
      </c>
      <c r="X32" s="49">
        <v>0.481975</v>
      </c>
      <c r="Y32" s="49">
        <v>0</v>
      </c>
      <c r="Z32" s="49">
        <v>0</v>
      </c>
      <c r="AA32" s="71">
        <v>32</v>
      </c>
      <c r="AB32" s="71"/>
      <c r="AC32" s="72"/>
      <c r="AD32" s="78" t="s">
        <v>867</v>
      </c>
      <c r="AE32" s="78">
        <v>219</v>
      </c>
      <c r="AF32" s="78">
        <v>1279</v>
      </c>
      <c r="AG32" s="78">
        <v>377</v>
      </c>
      <c r="AH32" s="78">
        <v>190</v>
      </c>
      <c r="AI32" s="78"/>
      <c r="AJ32" s="78" t="s">
        <v>999</v>
      </c>
      <c r="AK32" s="78"/>
      <c r="AL32" s="78"/>
      <c r="AM32" s="78"/>
      <c r="AN32" s="80">
        <v>42478.7859375</v>
      </c>
      <c r="AO32" s="82" t="s">
        <v>1298</v>
      </c>
      <c r="AP32" s="78" t="b">
        <v>1</v>
      </c>
      <c r="AQ32" s="78" t="b">
        <v>0</v>
      </c>
      <c r="AR32" s="78" t="b">
        <v>0</v>
      </c>
      <c r="AS32" s="78" t="s">
        <v>787</v>
      </c>
      <c r="AT32" s="78">
        <v>7</v>
      </c>
      <c r="AU32" s="78"/>
      <c r="AV32" s="78" t="b">
        <v>0</v>
      </c>
      <c r="AW32" s="78" t="s">
        <v>1457</v>
      </c>
      <c r="AX32" s="82" t="s">
        <v>1487</v>
      </c>
      <c r="AY32" s="78" t="s">
        <v>65</v>
      </c>
      <c r="AZ32" s="78" t="str">
        <f>REPLACE(INDEX(GroupVertices[Group],MATCH(Vertices[[#This Row],[Vertex]],GroupVertices[Vertex],0)),1,1,"")</f>
        <v>5</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323</v>
      </c>
      <c r="B33" s="65"/>
      <c r="C33" s="65" t="s">
        <v>64</v>
      </c>
      <c r="D33" s="66">
        <v>164.54717899641184</v>
      </c>
      <c r="E33" s="68"/>
      <c r="F33" s="100" t="s">
        <v>1430</v>
      </c>
      <c r="G33" s="65"/>
      <c r="H33" s="69" t="s">
        <v>323</v>
      </c>
      <c r="I33" s="70"/>
      <c r="J33" s="70"/>
      <c r="K33" s="69" t="s">
        <v>1624</v>
      </c>
      <c r="L33" s="73">
        <v>1</v>
      </c>
      <c r="M33" s="74">
        <v>7621.0703125</v>
      </c>
      <c r="N33" s="74">
        <v>4291.67138671875</v>
      </c>
      <c r="O33" s="75"/>
      <c r="P33" s="76"/>
      <c r="Q33" s="76"/>
      <c r="R33" s="86"/>
      <c r="S33" s="48">
        <v>1</v>
      </c>
      <c r="T33" s="48">
        <v>0</v>
      </c>
      <c r="U33" s="49">
        <v>0</v>
      </c>
      <c r="V33" s="49">
        <v>0.002232</v>
      </c>
      <c r="W33" s="49">
        <v>0.001156</v>
      </c>
      <c r="X33" s="49">
        <v>0.481975</v>
      </c>
      <c r="Y33" s="49">
        <v>0</v>
      </c>
      <c r="Z33" s="49">
        <v>0</v>
      </c>
      <c r="AA33" s="71">
        <v>33</v>
      </c>
      <c r="AB33" s="71"/>
      <c r="AC33" s="72"/>
      <c r="AD33" s="78" t="s">
        <v>868</v>
      </c>
      <c r="AE33" s="78">
        <v>390</v>
      </c>
      <c r="AF33" s="78">
        <v>1281</v>
      </c>
      <c r="AG33" s="78">
        <v>385</v>
      </c>
      <c r="AH33" s="78">
        <v>391</v>
      </c>
      <c r="AI33" s="78"/>
      <c r="AJ33" s="78" t="s">
        <v>1000</v>
      </c>
      <c r="AK33" s="78" t="s">
        <v>1104</v>
      </c>
      <c r="AL33" s="78"/>
      <c r="AM33" s="78"/>
      <c r="AN33" s="80">
        <v>42418.61105324074</v>
      </c>
      <c r="AO33" s="82" t="s">
        <v>1299</v>
      </c>
      <c r="AP33" s="78" t="b">
        <v>1</v>
      </c>
      <c r="AQ33" s="78" t="b">
        <v>0</v>
      </c>
      <c r="AR33" s="78" t="b">
        <v>1</v>
      </c>
      <c r="AS33" s="78" t="s">
        <v>787</v>
      </c>
      <c r="AT33" s="78">
        <v>13</v>
      </c>
      <c r="AU33" s="78"/>
      <c r="AV33" s="78" t="b">
        <v>0</v>
      </c>
      <c r="AW33" s="78" t="s">
        <v>1457</v>
      </c>
      <c r="AX33" s="82" t="s">
        <v>1488</v>
      </c>
      <c r="AY33" s="78" t="s">
        <v>65</v>
      </c>
      <c r="AZ33" s="78" t="str">
        <f>REPLACE(INDEX(GroupVertices[Group],MATCH(Vertices[[#This Row],[Vertex]],GroupVertices[Vertex],0)),1,1,"")</f>
        <v>5</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324</v>
      </c>
      <c r="B34" s="65"/>
      <c r="C34" s="65" t="s">
        <v>64</v>
      </c>
      <c r="D34" s="66">
        <v>211.37149289138915</v>
      </c>
      <c r="E34" s="68"/>
      <c r="F34" s="100" t="s">
        <v>1431</v>
      </c>
      <c r="G34" s="65"/>
      <c r="H34" s="69" t="s">
        <v>324</v>
      </c>
      <c r="I34" s="70"/>
      <c r="J34" s="70"/>
      <c r="K34" s="69" t="s">
        <v>1625</v>
      </c>
      <c r="L34" s="73">
        <v>1</v>
      </c>
      <c r="M34" s="74">
        <v>6521.29296875</v>
      </c>
      <c r="N34" s="74">
        <v>3484.702880859375</v>
      </c>
      <c r="O34" s="75"/>
      <c r="P34" s="76"/>
      <c r="Q34" s="76"/>
      <c r="R34" s="86"/>
      <c r="S34" s="48">
        <v>1</v>
      </c>
      <c r="T34" s="48">
        <v>0</v>
      </c>
      <c r="U34" s="49">
        <v>0</v>
      </c>
      <c r="V34" s="49">
        <v>0.002232</v>
      </c>
      <c r="W34" s="49">
        <v>0.001156</v>
      </c>
      <c r="X34" s="49">
        <v>0.481975</v>
      </c>
      <c r="Y34" s="49">
        <v>0</v>
      </c>
      <c r="Z34" s="49">
        <v>0</v>
      </c>
      <c r="AA34" s="71">
        <v>34</v>
      </c>
      <c r="AB34" s="71"/>
      <c r="AC34" s="72"/>
      <c r="AD34" s="78" t="s">
        <v>869</v>
      </c>
      <c r="AE34" s="78">
        <v>232</v>
      </c>
      <c r="AF34" s="78">
        <v>24811</v>
      </c>
      <c r="AG34" s="78">
        <v>9622</v>
      </c>
      <c r="AH34" s="78">
        <v>389</v>
      </c>
      <c r="AI34" s="78"/>
      <c r="AJ34" s="78" t="s">
        <v>1001</v>
      </c>
      <c r="AK34" s="78" t="s">
        <v>1104</v>
      </c>
      <c r="AL34" s="82" t="s">
        <v>1195</v>
      </c>
      <c r="AM34" s="78"/>
      <c r="AN34" s="80">
        <v>41565.95496527778</v>
      </c>
      <c r="AO34" s="82" t="s">
        <v>1300</v>
      </c>
      <c r="AP34" s="78" t="b">
        <v>1</v>
      </c>
      <c r="AQ34" s="78" t="b">
        <v>0</v>
      </c>
      <c r="AR34" s="78" t="b">
        <v>1</v>
      </c>
      <c r="AS34" s="78" t="s">
        <v>787</v>
      </c>
      <c r="AT34" s="78">
        <v>154</v>
      </c>
      <c r="AU34" s="82" t="s">
        <v>1397</v>
      </c>
      <c r="AV34" s="78" t="b">
        <v>1</v>
      </c>
      <c r="AW34" s="78" t="s">
        <v>1457</v>
      </c>
      <c r="AX34" s="82" t="s">
        <v>1489</v>
      </c>
      <c r="AY34" s="78" t="s">
        <v>65</v>
      </c>
      <c r="AZ34" s="78" t="str">
        <f>REPLACE(INDEX(GroupVertices[Group],MATCH(Vertices[[#This Row],[Vertex]],GroupVertices[Vertex],0)),1,1,"")</f>
        <v>5</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221</v>
      </c>
      <c r="B35" s="65"/>
      <c r="C35" s="65" t="s">
        <v>64</v>
      </c>
      <c r="D35" s="66">
        <v>163.2218499248413</v>
      </c>
      <c r="E35" s="68"/>
      <c r="F35" s="100" t="s">
        <v>470</v>
      </c>
      <c r="G35" s="65"/>
      <c r="H35" s="69" t="s">
        <v>221</v>
      </c>
      <c r="I35" s="70"/>
      <c r="J35" s="70"/>
      <c r="K35" s="69" t="s">
        <v>1626</v>
      </c>
      <c r="L35" s="73">
        <v>1</v>
      </c>
      <c r="M35" s="74">
        <v>6393.39892578125</v>
      </c>
      <c r="N35" s="74">
        <v>5928.03662109375</v>
      </c>
      <c r="O35" s="75"/>
      <c r="P35" s="76"/>
      <c r="Q35" s="76"/>
      <c r="R35" s="86"/>
      <c r="S35" s="48">
        <v>3</v>
      </c>
      <c r="T35" s="48">
        <v>1</v>
      </c>
      <c r="U35" s="49">
        <v>0</v>
      </c>
      <c r="V35" s="49">
        <v>0.00304</v>
      </c>
      <c r="W35" s="49">
        <v>0.011179</v>
      </c>
      <c r="X35" s="49">
        <v>0.998374</v>
      </c>
      <c r="Y35" s="49">
        <v>0.5</v>
      </c>
      <c r="Z35" s="49">
        <v>0</v>
      </c>
      <c r="AA35" s="71">
        <v>35</v>
      </c>
      <c r="AB35" s="71"/>
      <c r="AC35" s="72"/>
      <c r="AD35" s="78" t="s">
        <v>870</v>
      </c>
      <c r="AE35" s="78">
        <v>130</v>
      </c>
      <c r="AF35" s="78">
        <v>615</v>
      </c>
      <c r="AG35" s="78">
        <v>469</v>
      </c>
      <c r="AH35" s="78">
        <v>492</v>
      </c>
      <c r="AI35" s="78"/>
      <c r="AJ35" s="78" t="s">
        <v>1002</v>
      </c>
      <c r="AK35" s="78" t="s">
        <v>1121</v>
      </c>
      <c r="AL35" s="78"/>
      <c r="AM35" s="78"/>
      <c r="AN35" s="80">
        <v>42248.84471064815</v>
      </c>
      <c r="AO35" s="82" t="s">
        <v>1301</v>
      </c>
      <c r="AP35" s="78" t="b">
        <v>1</v>
      </c>
      <c r="AQ35" s="78" t="b">
        <v>0</v>
      </c>
      <c r="AR35" s="78" t="b">
        <v>0</v>
      </c>
      <c r="AS35" s="78" t="s">
        <v>787</v>
      </c>
      <c r="AT35" s="78">
        <v>10</v>
      </c>
      <c r="AU35" s="82" t="s">
        <v>1397</v>
      </c>
      <c r="AV35" s="78" t="b">
        <v>0</v>
      </c>
      <c r="AW35" s="78" t="s">
        <v>1457</v>
      </c>
      <c r="AX35" s="82" t="s">
        <v>1490</v>
      </c>
      <c r="AY35" s="78" t="s">
        <v>66</v>
      </c>
      <c r="AZ35" s="78" t="str">
        <f>REPLACE(INDEX(GroupVertices[Group],MATCH(Vertices[[#This Row],[Vertex]],GroupVertices[Vertex],0)),1,1,"")</f>
        <v>5</v>
      </c>
      <c r="BA35" s="48" t="s">
        <v>408</v>
      </c>
      <c r="BB35" s="48" t="s">
        <v>408</v>
      </c>
      <c r="BC35" s="48" t="s">
        <v>436</v>
      </c>
      <c r="BD35" s="48" t="s">
        <v>436</v>
      </c>
      <c r="BE35" s="48"/>
      <c r="BF35" s="48"/>
      <c r="BG35" s="120" t="s">
        <v>2097</v>
      </c>
      <c r="BH35" s="120" t="s">
        <v>2097</v>
      </c>
      <c r="BI35" s="120" t="s">
        <v>2144</v>
      </c>
      <c r="BJ35" s="120" t="s">
        <v>2144</v>
      </c>
      <c r="BK35" s="120">
        <v>1</v>
      </c>
      <c r="BL35" s="123">
        <v>3.3333333333333335</v>
      </c>
      <c r="BM35" s="120">
        <v>0</v>
      </c>
      <c r="BN35" s="123">
        <v>0</v>
      </c>
      <c r="BO35" s="120">
        <v>0</v>
      </c>
      <c r="BP35" s="123">
        <v>0</v>
      </c>
      <c r="BQ35" s="120">
        <v>29</v>
      </c>
      <c r="BR35" s="123">
        <v>96.66666666666667</v>
      </c>
      <c r="BS35" s="120">
        <v>30</v>
      </c>
      <c r="BT35" s="2"/>
      <c r="BU35" s="3"/>
      <c r="BV35" s="3"/>
      <c r="BW35" s="3"/>
      <c r="BX35" s="3"/>
    </row>
    <row r="36" spans="1:76" ht="15">
      <c r="A36" s="64" t="s">
        <v>325</v>
      </c>
      <c r="B36" s="65"/>
      <c r="C36" s="65" t="s">
        <v>64</v>
      </c>
      <c r="D36" s="66">
        <v>164.6048885205493</v>
      </c>
      <c r="E36" s="68"/>
      <c r="F36" s="100" t="s">
        <v>1432</v>
      </c>
      <c r="G36" s="65"/>
      <c r="H36" s="69" t="s">
        <v>325</v>
      </c>
      <c r="I36" s="70"/>
      <c r="J36" s="70"/>
      <c r="K36" s="69" t="s">
        <v>1627</v>
      </c>
      <c r="L36" s="73">
        <v>1</v>
      </c>
      <c r="M36" s="74">
        <v>7550.10595703125</v>
      </c>
      <c r="N36" s="74">
        <v>5647.642578125</v>
      </c>
      <c r="O36" s="75"/>
      <c r="P36" s="76"/>
      <c r="Q36" s="76"/>
      <c r="R36" s="86"/>
      <c r="S36" s="48">
        <v>1</v>
      </c>
      <c r="T36" s="48">
        <v>0</v>
      </c>
      <c r="U36" s="49">
        <v>0</v>
      </c>
      <c r="V36" s="49">
        <v>0.002232</v>
      </c>
      <c r="W36" s="49">
        <v>0.001156</v>
      </c>
      <c r="X36" s="49">
        <v>0.481975</v>
      </c>
      <c r="Y36" s="49">
        <v>0</v>
      </c>
      <c r="Z36" s="49">
        <v>0</v>
      </c>
      <c r="AA36" s="71">
        <v>36</v>
      </c>
      <c r="AB36" s="71"/>
      <c r="AC36" s="72"/>
      <c r="AD36" s="78" t="s">
        <v>871</v>
      </c>
      <c r="AE36" s="78">
        <v>208</v>
      </c>
      <c r="AF36" s="78">
        <v>1310</v>
      </c>
      <c r="AG36" s="78">
        <v>1723</v>
      </c>
      <c r="AH36" s="78">
        <v>1487</v>
      </c>
      <c r="AI36" s="78"/>
      <c r="AJ36" s="78" t="s">
        <v>1003</v>
      </c>
      <c r="AK36" s="78" t="s">
        <v>1122</v>
      </c>
      <c r="AL36" s="82" t="s">
        <v>1205</v>
      </c>
      <c r="AM36" s="78"/>
      <c r="AN36" s="80">
        <v>39987.611180555556</v>
      </c>
      <c r="AO36" s="82" t="s">
        <v>1302</v>
      </c>
      <c r="AP36" s="78" t="b">
        <v>0</v>
      </c>
      <c r="AQ36" s="78" t="b">
        <v>0</v>
      </c>
      <c r="AR36" s="78" t="b">
        <v>1</v>
      </c>
      <c r="AS36" s="78" t="s">
        <v>787</v>
      </c>
      <c r="AT36" s="78">
        <v>41</v>
      </c>
      <c r="AU36" s="82" t="s">
        <v>1397</v>
      </c>
      <c r="AV36" s="78" t="b">
        <v>0</v>
      </c>
      <c r="AW36" s="78" t="s">
        <v>1457</v>
      </c>
      <c r="AX36" s="82" t="s">
        <v>1491</v>
      </c>
      <c r="AY36" s="78" t="s">
        <v>65</v>
      </c>
      <c r="AZ36" s="78" t="str">
        <f>REPLACE(INDEX(GroupVertices[Group],MATCH(Vertices[[#This Row],[Vertex]],GroupVertices[Vertex],0)),1,1,"")</f>
        <v>5</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223</v>
      </c>
      <c r="B37" s="65"/>
      <c r="C37" s="65" t="s">
        <v>64</v>
      </c>
      <c r="D37" s="66">
        <v>166.37398393290098</v>
      </c>
      <c r="E37" s="68"/>
      <c r="F37" s="100" t="s">
        <v>472</v>
      </c>
      <c r="G37" s="65"/>
      <c r="H37" s="69" t="s">
        <v>223</v>
      </c>
      <c r="I37" s="70"/>
      <c r="J37" s="70"/>
      <c r="K37" s="69" t="s">
        <v>1628</v>
      </c>
      <c r="L37" s="73">
        <v>191.97691130002875</v>
      </c>
      <c r="M37" s="74">
        <v>2736.40673828125</v>
      </c>
      <c r="N37" s="74">
        <v>2080.925537109375</v>
      </c>
      <c r="O37" s="75"/>
      <c r="P37" s="76"/>
      <c r="Q37" s="76"/>
      <c r="R37" s="86"/>
      <c r="S37" s="48">
        <v>2</v>
      </c>
      <c r="T37" s="48">
        <v>2</v>
      </c>
      <c r="U37" s="49">
        <v>251</v>
      </c>
      <c r="V37" s="49">
        <v>0.003012</v>
      </c>
      <c r="W37" s="49">
        <v>0.011101</v>
      </c>
      <c r="X37" s="49">
        <v>1.310409</v>
      </c>
      <c r="Y37" s="49">
        <v>0.16666666666666666</v>
      </c>
      <c r="Z37" s="49">
        <v>0</v>
      </c>
      <c r="AA37" s="71">
        <v>37</v>
      </c>
      <c r="AB37" s="71"/>
      <c r="AC37" s="72"/>
      <c r="AD37" s="78" t="s">
        <v>872</v>
      </c>
      <c r="AE37" s="78">
        <v>267</v>
      </c>
      <c r="AF37" s="78">
        <v>2199</v>
      </c>
      <c r="AG37" s="78">
        <v>20285</v>
      </c>
      <c r="AH37" s="78">
        <v>3005</v>
      </c>
      <c r="AI37" s="78"/>
      <c r="AJ37" s="78" t="s">
        <v>1004</v>
      </c>
      <c r="AK37" s="78" t="s">
        <v>1123</v>
      </c>
      <c r="AL37" s="82" t="s">
        <v>1206</v>
      </c>
      <c r="AM37" s="78"/>
      <c r="AN37" s="80">
        <v>41256.62842592593</v>
      </c>
      <c r="AO37" s="82" t="s">
        <v>1303</v>
      </c>
      <c r="AP37" s="78" t="b">
        <v>0</v>
      </c>
      <c r="AQ37" s="78" t="b">
        <v>0</v>
      </c>
      <c r="AR37" s="78" t="b">
        <v>1</v>
      </c>
      <c r="AS37" s="78" t="s">
        <v>787</v>
      </c>
      <c r="AT37" s="78">
        <v>40</v>
      </c>
      <c r="AU37" s="82" t="s">
        <v>1397</v>
      </c>
      <c r="AV37" s="78" t="b">
        <v>0</v>
      </c>
      <c r="AW37" s="78" t="s">
        <v>1457</v>
      </c>
      <c r="AX37" s="82" t="s">
        <v>1492</v>
      </c>
      <c r="AY37" s="78" t="s">
        <v>66</v>
      </c>
      <c r="AZ37" s="78" t="str">
        <f>REPLACE(INDEX(GroupVertices[Group],MATCH(Vertices[[#This Row],[Vertex]],GroupVertices[Vertex],0)),1,1,"")</f>
        <v>1</v>
      </c>
      <c r="BA37" s="48" t="s">
        <v>2071</v>
      </c>
      <c r="BB37" s="48" t="s">
        <v>2071</v>
      </c>
      <c r="BC37" s="48" t="s">
        <v>435</v>
      </c>
      <c r="BD37" s="48" t="s">
        <v>435</v>
      </c>
      <c r="BE37" s="48" t="s">
        <v>2082</v>
      </c>
      <c r="BF37" s="48" t="s">
        <v>443</v>
      </c>
      <c r="BG37" s="120" t="s">
        <v>2098</v>
      </c>
      <c r="BH37" s="120" t="s">
        <v>2129</v>
      </c>
      <c r="BI37" s="120" t="s">
        <v>2145</v>
      </c>
      <c r="BJ37" s="120" t="s">
        <v>2172</v>
      </c>
      <c r="BK37" s="120">
        <v>0</v>
      </c>
      <c r="BL37" s="123">
        <v>0</v>
      </c>
      <c r="BM37" s="120">
        <v>1</v>
      </c>
      <c r="BN37" s="123">
        <v>2.0408163265306123</v>
      </c>
      <c r="BO37" s="120">
        <v>0</v>
      </c>
      <c r="BP37" s="123">
        <v>0</v>
      </c>
      <c r="BQ37" s="120">
        <v>48</v>
      </c>
      <c r="BR37" s="123">
        <v>97.95918367346938</v>
      </c>
      <c r="BS37" s="120">
        <v>49</v>
      </c>
      <c r="BT37" s="2"/>
      <c r="BU37" s="3"/>
      <c r="BV37" s="3"/>
      <c r="BW37" s="3"/>
      <c r="BX37" s="3"/>
    </row>
    <row r="38" spans="1:76" ht="15">
      <c r="A38" s="64" t="s">
        <v>326</v>
      </c>
      <c r="B38" s="65"/>
      <c r="C38" s="65" t="s">
        <v>64</v>
      </c>
      <c r="D38" s="66">
        <v>1000</v>
      </c>
      <c r="E38" s="68"/>
      <c r="F38" s="100" t="s">
        <v>1433</v>
      </c>
      <c r="G38" s="65"/>
      <c r="H38" s="69" t="s">
        <v>326</v>
      </c>
      <c r="I38" s="70"/>
      <c r="J38" s="70"/>
      <c r="K38" s="69" t="s">
        <v>1629</v>
      </c>
      <c r="L38" s="73">
        <v>1</v>
      </c>
      <c r="M38" s="74">
        <v>3605.877197265625</v>
      </c>
      <c r="N38" s="74">
        <v>473.8352966308594</v>
      </c>
      <c r="O38" s="75"/>
      <c r="P38" s="76"/>
      <c r="Q38" s="76"/>
      <c r="R38" s="86"/>
      <c r="S38" s="48">
        <v>1</v>
      </c>
      <c r="T38" s="48">
        <v>0</v>
      </c>
      <c r="U38" s="49">
        <v>0</v>
      </c>
      <c r="V38" s="49">
        <v>0.002188</v>
      </c>
      <c r="W38" s="49">
        <v>0.001192</v>
      </c>
      <c r="X38" s="49">
        <v>0.428462</v>
      </c>
      <c r="Y38" s="49">
        <v>0</v>
      </c>
      <c r="Z38" s="49">
        <v>0</v>
      </c>
      <c r="AA38" s="71">
        <v>38</v>
      </c>
      <c r="AB38" s="71"/>
      <c r="AC38" s="72"/>
      <c r="AD38" s="78" t="s">
        <v>873</v>
      </c>
      <c r="AE38" s="78">
        <v>1413</v>
      </c>
      <c r="AF38" s="78">
        <v>940007</v>
      </c>
      <c r="AG38" s="78">
        <v>6259</v>
      </c>
      <c r="AH38" s="78">
        <v>9314</v>
      </c>
      <c r="AI38" s="78"/>
      <c r="AJ38" s="78" t="s">
        <v>1005</v>
      </c>
      <c r="AK38" s="78" t="s">
        <v>1104</v>
      </c>
      <c r="AL38" s="82" t="s">
        <v>1207</v>
      </c>
      <c r="AM38" s="78"/>
      <c r="AN38" s="80">
        <v>41545.78371527778</v>
      </c>
      <c r="AO38" s="82" t="s">
        <v>1304</v>
      </c>
      <c r="AP38" s="78" t="b">
        <v>0</v>
      </c>
      <c r="AQ38" s="78" t="b">
        <v>0</v>
      </c>
      <c r="AR38" s="78" t="b">
        <v>1</v>
      </c>
      <c r="AS38" s="78" t="s">
        <v>787</v>
      </c>
      <c r="AT38" s="78">
        <v>3598</v>
      </c>
      <c r="AU38" s="82" t="s">
        <v>1397</v>
      </c>
      <c r="AV38" s="78" t="b">
        <v>1</v>
      </c>
      <c r="AW38" s="78" t="s">
        <v>1457</v>
      </c>
      <c r="AX38" s="82" t="s">
        <v>1493</v>
      </c>
      <c r="AY38" s="78" t="s">
        <v>65</v>
      </c>
      <c r="AZ38" s="78" t="str">
        <f>REPLACE(INDEX(GroupVertices[Group],MATCH(Vertices[[#This Row],[Vertex]],GroupVertices[Vertex],0)),1,1,"")</f>
        <v>1</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224</v>
      </c>
      <c r="B39" s="65"/>
      <c r="C39" s="65" t="s">
        <v>64</v>
      </c>
      <c r="D39" s="66">
        <v>164.9829854028292</v>
      </c>
      <c r="E39" s="68"/>
      <c r="F39" s="100" t="s">
        <v>473</v>
      </c>
      <c r="G39" s="65"/>
      <c r="H39" s="69" t="s">
        <v>224</v>
      </c>
      <c r="I39" s="70"/>
      <c r="J39" s="70"/>
      <c r="K39" s="69" t="s">
        <v>1630</v>
      </c>
      <c r="L39" s="73">
        <v>1</v>
      </c>
      <c r="M39" s="74">
        <v>2497.336181640625</v>
      </c>
      <c r="N39" s="74">
        <v>1949.68798828125</v>
      </c>
      <c r="O39" s="75"/>
      <c r="P39" s="76"/>
      <c r="Q39" s="76"/>
      <c r="R39" s="86"/>
      <c r="S39" s="48">
        <v>0</v>
      </c>
      <c r="T39" s="48">
        <v>2</v>
      </c>
      <c r="U39" s="49">
        <v>0</v>
      </c>
      <c r="V39" s="49">
        <v>0.002994</v>
      </c>
      <c r="W39" s="49">
        <v>0.010014</v>
      </c>
      <c r="X39" s="49">
        <v>0.661989</v>
      </c>
      <c r="Y39" s="49">
        <v>0.5</v>
      </c>
      <c r="Z39" s="49">
        <v>0</v>
      </c>
      <c r="AA39" s="71">
        <v>39</v>
      </c>
      <c r="AB39" s="71"/>
      <c r="AC39" s="72"/>
      <c r="AD39" s="78" t="s">
        <v>874</v>
      </c>
      <c r="AE39" s="78">
        <v>4998</v>
      </c>
      <c r="AF39" s="78">
        <v>1500</v>
      </c>
      <c r="AG39" s="78">
        <v>23566</v>
      </c>
      <c r="AH39" s="78">
        <v>40240</v>
      </c>
      <c r="AI39" s="78"/>
      <c r="AJ39" s="78" t="s">
        <v>1006</v>
      </c>
      <c r="AK39" s="78" t="s">
        <v>1124</v>
      </c>
      <c r="AL39" s="78"/>
      <c r="AM39" s="78"/>
      <c r="AN39" s="80">
        <v>42032.67721064815</v>
      </c>
      <c r="AO39" s="82" t="s">
        <v>1305</v>
      </c>
      <c r="AP39" s="78" t="b">
        <v>1</v>
      </c>
      <c r="AQ39" s="78" t="b">
        <v>0</v>
      </c>
      <c r="AR39" s="78" t="b">
        <v>1</v>
      </c>
      <c r="AS39" s="78" t="s">
        <v>787</v>
      </c>
      <c r="AT39" s="78">
        <v>15</v>
      </c>
      <c r="AU39" s="82" t="s">
        <v>1397</v>
      </c>
      <c r="AV39" s="78" t="b">
        <v>0</v>
      </c>
      <c r="AW39" s="78" t="s">
        <v>1457</v>
      </c>
      <c r="AX39" s="82" t="s">
        <v>1494</v>
      </c>
      <c r="AY39" s="78" t="s">
        <v>66</v>
      </c>
      <c r="AZ39" s="78" t="str">
        <f>REPLACE(INDEX(GroupVertices[Group],MATCH(Vertices[[#This Row],[Vertex]],GroupVertices[Vertex],0)),1,1,"")</f>
        <v>1</v>
      </c>
      <c r="BA39" s="48"/>
      <c r="BB39" s="48"/>
      <c r="BC39" s="48"/>
      <c r="BD39" s="48"/>
      <c r="BE39" s="48" t="s">
        <v>444</v>
      </c>
      <c r="BF39" s="48" t="s">
        <v>444</v>
      </c>
      <c r="BG39" s="120" t="s">
        <v>2099</v>
      </c>
      <c r="BH39" s="120" t="s">
        <v>2099</v>
      </c>
      <c r="BI39" s="120" t="s">
        <v>2146</v>
      </c>
      <c r="BJ39" s="120" t="s">
        <v>2146</v>
      </c>
      <c r="BK39" s="120">
        <v>0</v>
      </c>
      <c r="BL39" s="123">
        <v>0</v>
      </c>
      <c r="BM39" s="120">
        <v>1</v>
      </c>
      <c r="BN39" s="123">
        <v>5</v>
      </c>
      <c r="BO39" s="120">
        <v>0</v>
      </c>
      <c r="BP39" s="123">
        <v>0</v>
      </c>
      <c r="BQ39" s="120">
        <v>19</v>
      </c>
      <c r="BR39" s="123">
        <v>95</v>
      </c>
      <c r="BS39" s="120">
        <v>20</v>
      </c>
      <c r="BT39" s="2"/>
      <c r="BU39" s="3"/>
      <c r="BV39" s="3"/>
      <c r="BW39" s="3"/>
      <c r="BX39" s="3"/>
    </row>
    <row r="40" spans="1:76" ht="15">
      <c r="A40" s="64" t="s">
        <v>225</v>
      </c>
      <c r="B40" s="65"/>
      <c r="C40" s="65" t="s">
        <v>64</v>
      </c>
      <c r="D40" s="66">
        <v>162.4895359633729</v>
      </c>
      <c r="E40" s="68"/>
      <c r="F40" s="100" t="s">
        <v>474</v>
      </c>
      <c r="G40" s="65"/>
      <c r="H40" s="69" t="s">
        <v>225</v>
      </c>
      <c r="I40" s="70"/>
      <c r="J40" s="70"/>
      <c r="K40" s="69" t="s">
        <v>1631</v>
      </c>
      <c r="L40" s="73">
        <v>1</v>
      </c>
      <c r="M40" s="74">
        <v>6350.45751953125</v>
      </c>
      <c r="N40" s="74">
        <v>575.1284790039062</v>
      </c>
      <c r="O40" s="75"/>
      <c r="P40" s="76"/>
      <c r="Q40" s="76"/>
      <c r="R40" s="86"/>
      <c r="S40" s="48">
        <v>0</v>
      </c>
      <c r="T40" s="48">
        <v>2</v>
      </c>
      <c r="U40" s="49">
        <v>0</v>
      </c>
      <c r="V40" s="49">
        <v>0.1</v>
      </c>
      <c r="W40" s="49">
        <v>0</v>
      </c>
      <c r="X40" s="49">
        <v>0.66829</v>
      </c>
      <c r="Y40" s="49">
        <v>1</v>
      </c>
      <c r="Z40" s="49">
        <v>0</v>
      </c>
      <c r="AA40" s="71">
        <v>40</v>
      </c>
      <c r="AB40" s="71"/>
      <c r="AC40" s="72"/>
      <c r="AD40" s="78" t="s">
        <v>875</v>
      </c>
      <c r="AE40" s="78">
        <v>627</v>
      </c>
      <c r="AF40" s="78">
        <v>247</v>
      </c>
      <c r="AG40" s="78">
        <v>4302</v>
      </c>
      <c r="AH40" s="78">
        <v>7745</v>
      </c>
      <c r="AI40" s="78"/>
      <c r="AJ40" s="78" t="s">
        <v>1007</v>
      </c>
      <c r="AK40" s="78" t="s">
        <v>1125</v>
      </c>
      <c r="AL40" s="78"/>
      <c r="AM40" s="78"/>
      <c r="AN40" s="80">
        <v>40938.81539351852</v>
      </c>
      <c r="AO40" s="78"/>
      <c r="AP40" s="78" t="b">
        <v>1</v>
      </c>
      <c r="AQ40" s="78" t="b">
        <v>0</v>
      </c>
      <c r="AR40" s="78" t="b">
        <v>0</v>
      </c>
      <c r="AS40" s="78" t="s">
        <v>787</v>
      </c>
      <c r="AT40" s="78">
        <v>12</v>
      </c>
      <c r="AU40" s="82" t="s">
        <v>1397</v>
      </c>
      <c r="AV40" s="78" t="b">
        <v>0</v>
      </c>
      <c r="AW40" s="78" t="s">
        <v>1457</v>
      </c>
      <c r="AX40" s="82" t="s">
        <v>1495</v>
      </c>
      <c r="AY40" s="78" t="s">
        <v>66</v>
      </c>
      <c r="AZ40" s="78" t="str">
        <f>REPLACE(INDEX(GroupVertices[Group],MATCH(Vertices[[#This Row],[Vertex]],GroupVertices[Vertex],0)),1,1,"")</f>
        <v>7</v>
      </c>
      <c r="BA40" s="48"/>
      <c r="BB40" s="48"/>
      <c r="BC40" s="48"/>
      <c r="BD40" s="48"/>
      <c r="BE40" s="48"/>
      <c r="BF40" s="48"/>
      <c r="BG40" s="120" t="s">
        <v>2100</v>
      </c>
      <c r="BH40" s="120" t="s">
        <v>2100</v>
      </c>
      <c r="BI40" s="120" t="s">
        <v>2147</v>
      </c>
      <c r="BJ40" s="120" t="s">
        <v>2147</v>
      </c>
      <c r="BK40" s="120">
        <v>1</v>
      </c>
      <c r="BL40" s="123">
        <v>4.761904761904762</v>
      </c>
      <c r="BM40" s="120">
        <v>2</v>
      </c>
      <c r="BN40" s="123">
        <v>9.523809523809524</v>
      </c>
      <c r="BO40" s="120">
        <v>0</v>
      </c>
      <c r="BP40" s="123">
        <v>0</v>
      </c>
      <c r="BQ40" s="120">
        <v>18</v>
      </c>
      <c r="BR40" s="123">
        <v>85.71428571428571</v>
      </c>
      <c r="BS40" s="120">
        <v>21</v>
      </c>
      <c r="BT40" s="2"/>
      <c r="BU40" s="3"/>
      <c r="BV40" s="3"/>
      <c r="BW40" s="3"/>
      <c r="BX40" s="3"/>
    </row>
    <row r="41" spans="1:76" ht="15">
      <c r="A41" s="64" t="s">
        <v>299</v>
      </c>
      <c r="B41" s="65"/>
      <c r="C41" s="65" t="s">
        <v>64</v>
      </c>
      <c r="D41" s="66">
        <v>164.877516272509</v>
      </c>
      <c r="E41" s="68"/>
      <c r="F41" s="100" t="s">
        <v>546</v>
      </c>
      <c r="G41" s="65"/>
      <c r="H41" s="69" t="s">
        <v>299</v>
      </c>
      <c r="I41" s="70"/>
      <c r="J41" s="70"/>
      <c r="K41" s="69" t="s">
        <v>1632</v>
      </c>
      <c r="L41" s="73">
        <v>8.608641884463296</v>
      </c>
      <c r="M41" s="74">
        <v>6727.638671875</v>
      </c>
      <c r="N41" s="74">
        <v>1659.130126953125</v>
      </c>
      <c r="O41" s="75"/>
      <c r="P41" s="76"/>
      <c r="Q41" s="76"/>
      <c r="R41" s="86"/>
      <c r="S41" s="48">
        <v>6</v>
      </c>
      <c r="T41" s="48">
        <v>1</v>
      </c>
      <c r="U41" s="49">
        <v>10</v>
      </c>
      <c r="V41" s="49">
        <v>0.166667</v>
      </c>
      <c r="W41" s="49">
        <v>0</v>
      </c>
      <c r="X41" s="49">
        <v>1.829261</v>
      </c>
      <c r="Y41" s="49">
        <v>0.16666666666666666</v>
      </c>
      <c r="Z41" s="49">
        <v>0.16666666666666666</v>
      </c>
      <c r="AA41" s="71">
        <v>41</v>
      </c>
      <c r="AB41" s="71"/>
      <c r="AC41" s="72"/>
      <c r="AD41" s="78" t="s">
        <v>876</v>
      </c>
      <c r="AE41" s="78">
        <v>842</v>
      </c>
      <c r="AF41" s="78">
        <v>1447</v>
      </c>
      <c r="AG41" s="78">
        <v>5161</v>
      </c>
      <c r="AH41" s="78">
        <v>349</v>
      </c>
      <c r="AI41" s="78"/>
      <c r="AJ41" s="78" t="s">
        <v>1008</v>
      </c>
      <c r="AK41" s="78" t="s">
        <v>1125</v>
      </c>
      <c r="AL41" s="82" t="s">
        <v>1208</v>
      </c>
      <c r="AM41" s="78"/>
      <c r="AN41" s="80">
        <v>41423.54004629629</v>
      </c>
      <c r="AO41" s="82" t="s">
        <v>1306</v>
      </c>
      <c r="AP41" s="78" t="b">
        <v>0</v>
      </c>
      <c r="AQ41" s="78" t="b">
        <v>0</v>
      </c>
      <c r="AR41" s="78" t="b">
        <v>0</v>
      </c>
      <c r="AS41" s="78" t="s">
        <v>787</v>
      </c>
      <c r="AT41" s="78">
        <v>20</v>
      </c>
      <c r="AU41" s="82" t="s">
        <v>1397</v>
      </c>
      <c r="AV41" s="78" t="b">
        <v>0</v>
      </c>
      <c r="AW41" s="78" t="s">
        <v>1457</v>
      </c>
      <c r="AX41" s="82" t="s">
        <v>1496</v>
      </c>
      <c r="AY41" s="78" t="s">
        <v>66</v>
      </c>
      <c r="AZ41" s="78" t="str">
        <f>REPLACE(INDEX(GroupVertices[Group],MATCH(Vertices[[#This Row],[Vertex]],GroupVertices[Vertex],0)),1,1,"")</f>
        <v>7</v>
      </c>
      <c r="BA41" s="48"/>
      <c r="BB41" s="48"/>
      <c r="BC41" s="48"/>
      <c r="BD41" s="48"/>
      <c r="BE41" s="48"/>
      <c r="BF41" s="48"/>
      <c r="BG41" s="120" t="s">
        <v>2100</v>
      </c>
      <c r="BH41" s="120" t="s">
        <v>2100</v>
      </c>
      <c r="BI41" s="120" t="s">
        <v>2147</v>
      </c>
      <c r="BJ41" s="120" t="s">
        <v>2147</v>
      </c>
      <c r="BK41" s="120">
        <v>1</v>
      </c>
      <c r="BL41" s="123">
        <v>4.761904761904762</v>
      </c>
      <c r="BM41" s="120">
        <v>2</v>
      </c>
      <c r="BN41" s="123">
        <v>9.523809523809524</v>
      </c>
      <c r="BO41" s="120">
        <v>0</v>
      </c>
      <c r="BP41" s="123">
        <v>0</v>
      </c>
      <c r="BQ41" s="120">
        <v>18</v>
      </c>
      <c r="BR41" s="123">
        <v>85.71428571428571</v>
      </c>
      <c r="BS41" s="120">
        <v>21</v>
      </c>
      <c r="BT41" s="2"/>
      <c r="BU41" s="3"/>
      <c r="BV41" s="3"/>
      <c r="BW41" s="3"/>
      <c r="BX41" s="3"/>
    </row>
    <row r="42" spans="1:76" ht="15">
      <c r="A42" s="64" t="s">
        <v>298</v>
      </c>
      <c r="B42" s="65"/>
      <c r="C42" s="65" t="s">
        <v>64</v>
      </c>
      <c r="D42" s="66">
        <v>162.89947258310792</v>
      </c>
      <c r="E42" s="68"/>
      <c r="F42" s="100" t="s">
        <v>545</v>
      </c>
      <c r="G42" s="65"/>
      <c r="H42" s="69" t="s">
        <v>298</v>
      </c>
      <c r="I42" s="70"/>
      <c r="J42" s="70"/>
      <c r="K42" s="69" t="s">
        <v>1633</v>
      </c>
      <c r="L42" s="73">
        <v>8.608641884463296</v>
      </c>
      <c r="M42" s="74">
        <v>7008.37939453125</v>
      </c>
      <c r="N42" s="74">
        <v>1536.9542236328125</v>
      </c>
      <c r="O42" s="75"/>
      <c r="P42" s="76"/>
      <c r="Q42" s="76"/>
      <c r="R42" s="86"/>
      <c r="S42" s="48">
        <v>6</v>
      </c>
      <c r="T42" s="48">
        <v>1</v>
      </c>
      <c r="U42" s="49">
        <v>10</v>
      </c>
      <c r="V42" s="49">
        <v>0.166667</v>
      </c>
      <c r="W42" s="49">
        <v>0</v>
      </c>
      <c r="X42" s="49">
        <v>1.829261</v>
      </c>
      <c r="Y42" s="49">
        <v>0.16666666666666666</v>
      </c>
      <c r="Z42" s="49">
        <v>0.16666666666666666</v>
      </c>
      <c r="AA42" s="71">
        <v>42</v>
      </c>
      <c r="AB42" s="71"/>
      <c r="AC42" s="72"/>
      <c r="AD42" s="78" t="s">
        <v>877</v>
      </c>
      <c r="AE42" s="78">
        <v>170</v>
      </c>
      <c r="AF42" s="78">
        <v>453</v>
      </c>
      <c r="AG42" s="78">
        <v>1961</v>
      </c>
      <c r="AH42" s="78">
        <v>2901</v>
      </c>
      <c r="AI42" s="78"/>
      <c r="AJ42" s="78" t="s">
        <v>1009</v>
      </c>
      <c r="AK42" s="78" t="s">
        <v>1125</v>
      </c>
      <c r="AL42" s="78"/>
      <c r="AM42" s="78"/>
      <c r="AN42" s="80">
        <v>42741.788831018515</v>
      </c>
      <c r="AO42" s="82" t="s">
        <v>1307</v>
      </c>
      <c r="AP42" s="78" t="b">
        <v>1</v>
      </c>
      <c r="AQ42" s="78" t="b">
        <v>0</v>
      </c>
      <c r="AR42" s="78" t="b">
        <v>0</v>
      </c>
      <c r="AS42" s="78" t="s">
        <v>787</v>
      </c>
      <c r="AT42" s="78">
        <v>4</v>
      </c>
      <c r="AU42" s="78"/>
      <c r="AV42" s="78" t="b">
        <v>0</v>
      </c>
      <c r="AW42" s="78" t="s">
        <v>1457</v>
      </c>
      <c r="AX42" s="82" t="s">
        <v>1497</v>
      </c>
      <c r="AY42" s="78" t="s">
        <v>66</v>
      </c>
      <c r="AZ42" s="78" t="str">
        <f>REPLACE(INDEX(GroupVertices[Group],MATCH(Vertices[[#This Row],[Vertex]],GroupVertices[Vertex],0)),1,1,"")</f>
        <v>7</v>
      </c>
      <c r="BA42" s="48" t="s">
        <v>430</v>
      </c>
      <c r="BB42" s="48" t="s">
        <v>430</v>
      </c>
      <c r="BC42" s="48" t="s">
        <v>435</v>
      </c>
      <c r="BD42" s="48" t="s">
        <v>435</v>
      </c>
      <c r="BE42" s="48"/>
      <c r="BF42" s="48"/>
      <c r="BG42" s="120" t="s">
        <v>1929</v>
      </c>
      <c r="BH42" s="120" t="s">
        <v>1929</v>
      </c>
      <c r="BI42" s="120" t="s">
        <v>2007</v>
      </c>
      <c r="BJ42" s="120" t="s">
        <v>2007</v>
      </c>
      <c r="BK42" s="120">
        <v>0</v>
      </c>
      <c r="BL42" s="123">
        <v>0</v>
      </c>
      <c r="BM42" s="120">
        <v>2</v>
      </c>
      <c r="BN42" s="123">
        <v>11.764705882352942</v>
      </c>
      <c r="BO42" s="120">
        <v>0</v>
      </c>
      <c r="BP42" s="123">
        <v>0</v>
      </c>
      <c r="BQ42" s="120">
        <v>15</v>
      </c>
      <c r="BR42" s="123">
        <v>88.23529411764706</v>
      </c>
      <c r="BS42" s="120">
        <v>17</v>
      </c>
      <c r="BT42" s="2"/>
      <c r="BU42" s="3"/>
      <c r="BV42" s="3"/>
      <c r="BW42" s="3"/>
      <c r="BX42" s="3"/>
    </row>
    <row r="43" spans="1:76" ht="15">
      <c r="A43" s="64" t="s">
        <v>226</v>
      </c>
      <c r="B43" s="65"/>
      <c r="C43" s="65" t="s">
        <v>64</v>
      </c>
      <c r="D43" s="66">
        <v>162.3283472925062</v>
      </c>
      <c r="E43" s="68"/>
      <c r="F43" s="100" t="s">
        <v>475</v>
      </c>
      <c r="G43" s="65"/>
      <c r="H43" s="69" t="s">
        <v>226</v>
      </c>
      <c r="I43" s="70"/>
      <c r="J43" s="70"/>
      <c r="K43" s="69" t="s">
        <v>1634</v>
      </c>
      <c r="L43" s="73">
        <v>1</v>
      </c>
      <c r="M43" s="74">
        <v>2786.16015625</v>
      </c>
      <c r="N43" s="74">
        <v>2808.38818359375</v>
      </c>
      <c r="O43" s="75"/>
      <c r="P43" s="76"/>
      <c r="Q43" s="76"/>
      <c r="R43" s="86"/>
      <c r="S43" s="48">
        <v>0</v>
      </c>
      <c r="T43" s="48">
        <v>2</v>
      </c>
      <c r="U43" s="49">
        <v>0</v>
      </c>
      <c r="V43" s="49">
        <v>0.002994</v>
      </c>
      <c r="W43" s="49">
        <v>0.010014</v>
      </c>
      <c r="X43" s="49">
        <v>0.661989</v>
      </c>
      <c r="Y43" s="49">
        <v>0.5</v>
      </c>
      <c r="Z43" s="49">
        <v>0</v>
      </c>
      <c r="AA43" s="71">
        <v>43</v>
      </c>
      <c r="AB43" s="71"/>
      <c r="AC43" s="72"/>
      <c r="AD43" s="78" t="s">
        <v>878</v>
      </c>
      <c r="AE43" s="78">
        <v>274</v>
      </c>
      <c r="AF43" s="78">
        <v>166</v>
      </c>
      <c r="AG43" s="78">
        <v>1399</v>
      </c>
      <c r="AH43" s="78">
        <v>958</v>
      </c>
      <c r="AI43" s="78"/>
      <c r="AJ43" s="82" t="s">
        <v>1010</v>
      </c>
      <c r="AK43" s="78" t="s">
        <v>1126</v>
      </c>
      <c r="AL43" s="78"/>
      <c r="AM43" s="78"/>
      <c r="AN43" s="80">
        <v>41345.130208333336</v>
      </c>
      <c r="AO43" s="82" t="s">
        <v>1308</v>
      </c>
      <c r="AP43" s="78" t="b">
        <v>1</v>
      </c>
      <c r="AQ43" s="78" t="b">
        <v>0</v>
      </c>
      <c r="AR43" s="78" t="b">
        <v>0</v>
      </c>
      <c r="AS43" s="78" t="s">
        <v>787</v>
      </c>
      <c r="AT43" s="78">
        <v>1</v>
      </c>
      <c r="AU43" s="82" t="s">
        <v>1397</v>
      </c>
      <c r="AV43" s="78" t="b">
        <v>0</v>
      </c>
      <c r="AW43" s="78" t="s">
        <v>1457</v>
      </c>
      <c r="AX43" s="82" t="s">
        <v>1498</v>
      </c>
      <c r="AY43" s="78" t="s">
        <v>66</v>
      </c>
      <c r="AZ43" s="78" t="str">
        <f>REPLACE(INDEX(GroupVertices[Group],MATCH(Vertices[[#This Row],[Vertex]],GroupVertices[Vertex],0)),1,1,"")</f>
        <v>1</v>
      </c>
      <c r="BA43" s="48"/>
      <c r="BB43" s="48"/>
      <c r="BC43" s="48"/>
      <c r="BD43" s="48"/>
      <c r="BE43" s="48" t="s">
        <v>444</v>
      </c>
      <c r="BF43" s="48" t="s">
        <v>444</v>
      </c>
      <c r="BG43" s="120" t="s">
        <v>2099</v>
      </c>
      <c r="BH43" s="120" t="s">
        <v>2099</v>
      </c>
      <c r="BI43" s="120" t="s">
        <v>2146</v>
      </c>
      <c r="BJ43" s="120" t="s">
        <v>2146</v>
      </c>
      <c r="BK43" s="120">
        <v>0</v>
      </c>
      <c r="BL43" s="123">
        <v>0</v>
      </c>
      <c r="BM43" s="120">
        <v>1</v>
      </c>
      <c r="BN43" s="123">
        <v>5</v>
      </c>
      <c r="BO43" s="120">
        <v>0</v>
      </c>
      <c r="BP43" s="123">
        <v>0</v>
      </c>
      <c r="BQ43" s="120">
        <v>19</v>
      </c>
      <c r="BR43" s="123">
        <v>95</v>
      </c>
      <c r="BS43" s="120">
        <v>20</v>
      </c>
      <c r="BT43" s="2"/>
      <c r="BU43" s="3"/>
      <c r="BV43" s="3"/>
      <c r="BW43" s="3"/>
      <c r="BX43" s="3"/>
    </row>
    <row r="44" spans="1:76" ht="15">
      <c r="A44" s="64" t="s">
        <v>227</v>
      </c>
      <c r="B44" s="65"/>
      <c r="C44" s="65" t="s">
        <v>64</v>
      </c>
      <c r="D44" s="66">
        <v>175.56173817230217</v>
      </c>
      <c r="E44" s="68"/>
      <c r="F44" s="100" t="s">
        <v>476</v>
      </c>
      <c r="G44" s="65"/>
      <c r="H44" s="69" t="s">
        <v>227</v>
      </c>
      <c r="I44" s="70"/>
      <c r="J44" s="70"/>
      <c r="K44" s="69" t="s">
        <v>1635</v>
      </c>
      <c r="L44" s="73">
        <v>1</v>
      </c>
      <c r="M44" s="74">
        <v>840.2850341796875</v>
      </c>
      <c r="N44" s="74">
        <v>991.2173461914062</v>
      </c>
      <c r="O44" s="75"/>
      <c r="P44" s="76"/>
      <c r="Q44" s="76"/>
      <c r="R44" s="86"/>
      <c r="S44" s="48">
        <v>0</v>
      </c>
      <c r="T44" s="48">
        <v>1</v>
      </c>
      <c r="U44" s="49">
        <v>0</v>
      </c>
      <c r="V44" s="49">
        <v>0.002976</v>
      </c>
      <c r="W44" s="49">
        <v>0.008822</v>
      </c>
      <c r="X44" s="49">
        <v>0.383527</v>
      </c>
      <c r="Y44" s="49">
        <v>0</v>
      </c>
      <c r="Z44" s="49">
        <v>0</v>
      </c>
      <c r="AA44" s="71">
        <v>44</v>
      </c>
      <c r="AB44" s="71"/>
      <c r="AC44" s="72"/>
      <c r="AD44" s="78" t="s">
        <v>879</v>
      </c>
      <c r="AE44" s="78">
        <v>2429</v>
      </c>
      <c r="AF44" s="78">
        <v>6816</v>
      </c>
      <c r="AG44" s="78">
        <v>28166</v>
      </c>
      <c r="AH44" s="78">
        <v>3831</v>
      </c>
      <c r="AI44" s="78"/>
      <c r="AJ44" s="78" t="s">
        <v>1011</v>
      </c>
      <c r="AK44" s="78" t="s">
        <v>1127</v>
      </c>
      <c r="AL44" s="82" t="s">
        <v>1209</v>
      </c>
      <c r="AM44" s="78"/>
      <c r="AN44" s="80">
        <v>39751.78631944444</v>
      </c>
      <c r="AO44" s="82" t="s">
        <v>1309</v>
      </c>
      <c r="AP44" s="78" t="b">
        <v>0</v>
      </c>
      <c r="AQ44" s="78" t="b">
        <v>0</v>
      </c>
      <c r="AR44" s="78" t="b">
        <v>1</v>
      </c>
      <c r="AS44" s="78" t="s">
        <v>787</v>
      </c>
      <c r="AT44" s="78">
        <v>324</v>
      </c>
      <c r="AU44" s="82" t="s">
        <v>1397</v>
      </c>
      <c r="AV44" s="78" t="b">
        <v>1</v>
      </c>
      <c r="AW44" s="78" t="s">
        <v>1457</v>
      </c>
      <c r="AX44" s="82" t="s">
        <v>1499</v>
      </c>
      <c r="AY44" s="78" t="s">
        <v>66</v>
      </c>
      <c r="AZ44" s="78" t="str">
        <f>REPLACE(INDEX(GroupVertices[Group],MATCH(Vertices[[#This Row],[Vertex]],GroupVertices[Vertex],0)),1,1,"")</f>
        <v>1</v>
      </c>
      <c r="BA44" s="48" t="s">
        <v>2072</v>
      </c>
      <c r="BB44" s="48" t="s">
        <v>2072</v>
      </c>
      <c r="BC44" s="48" t="s">
        <v>435</v>
      </c>
      <c r="BD44" s="48" t="s">
        <v>435</v>
      </c>
      <c r="BE44" s="48"/>
      <c r="BF44" s="48"/>
      <c r="BG44" s="120" t="s">
        <v>2101</v>
      </c>
      <c r="BH44" s="120" t="s">
        <v>2101</v>
      </c>
      <c r="BI44" s="120" t="s">
        <v>2148</v>
      </c>
      <c r="BJ44" s="120" t="s">
        <v>2148</v>
      </c>
      <c r="BK44" s="120">
        <v>0</v>
      </c>
      <c r="BL44" s="123">
        <v>0</v>
      </c>
      <c r="BM44" s="120">
        <v>0</v>
      </c>
      <c r="BN44" s="123">
        <v>0</v>
      </c>
      <c r="BO44" s="120">
        <v>0</v>
      </c>
      <c r="BP44" s="123">
        <v>0</v>
      </c>
      <c r="BQ44" s="120">
        <v>32</v>
      </c>
      <c r="BR44" s="123">
        <v>100</v>
      </c>
      <c r="BS44" s="120">
        <v>32</v>
      </c>
      <c r="BT44" s="2"/>
      <c r="BU44" s="3"/>
      <c r="BV44" s="3"/>
      <c r="BW44" s="3"/>
      <c r="BX44" s="3"/>
    </row>
    <row r="45" spans="1:76" ht="15">
      <c r="A45" s="64" t="s">
        <v>228</v>
      </c>
      <c r="B45" s="65"/>
      <c r="C45" s="65" t="s">
        <v>64</v>
      </c>
      <c r="D45" s="66">
        <v>162.60893497882972</v>
      </c>
      <c r="E45" s="68"/>
      <c r="F45" s="100" t="s">
        <v>477</v>
      </c>
      <c r="G45" s="65"/>
      <c r="H45" s="69" t="s">
        <v>228</v>
      </c>
      <c r="I45" s="70"/>
      <c r="J45" s="70"/>
      <c r="K45" s="69" t="s">
        <v>1636</v>
      </c>
      <c r="L45" s="73">
        <v>1</v>
      </c>
      <c r="M45" s="74">
        <v>1399.038330078125</v>
      </c>
      <c r="N45" s="74">
        <v>460.47784423828125</v>
      </c>
      <c r="O45" s="75"/>
      <c r="P45" s="76"/>
      <c r="Q45" s="76"/>
      <c r="R45" s="86"/>
      <c r="S45" s="48">
        <v>0</v>
      </c>
      <c r="T45" s="48">
        <v>2</v>
      </c>
      <c r="U45" s="49">
        <v>0</v>
      </c>
      <c r="V45" s="49">
        <v>0.002985</v>
      </c>
      <c r="W45" s="49">
        <v>0.010367</v>
      </c>
      <c r="X45" s="49">
        <v>0.626446</v>
      </c>
      <c r="Y45" s="49">
        <v>0.5</v>
      </c>
      <c r="Z45" s="49">
        <v>0</v>
      </c>
      <c r="AA45" s="71">
        <v>45</v>
      </c>
      <c r="AB45" s="71"/>
      <c r="AC45" s="72"/>
      <c r="AD45" s="78" t="s">
        <v>880</v>
      </c>
      <c r="AE45" s="78">
        <v>596</v>
      </c>
      <c r="AF45" s="78">
        <v>307</v>
      </c>
      <c r="AG45" s="78">
        <v>1743</v>
      </c>
      <c r="AH45" s="78">
        <v>2345</v>
      </c>
      <c r="AI45" s="78"/>
      <c r="AJ45" s="78" t="s">
        <v>1012</v>
      </c>
      <c r="AK45" s="78" t="s">
        <v>1128</v>
      </c>
      <c r="AL45" s="78"/>
      <c r="AM45" s="78"/>
      <c r="AN45" s="80">
        <v>41449.82056712963</v>
      </c>
      <c r="AO45" s="82" t="s">
        <v>1310</v>
      </c>
      <c r="AP45" s="78" t="b">
        <v>0</v>
      </c>
      <c r="AQ45" s="78" t="b">
        <v>0</v>
      </c>
      <c r="AR45" s="78" t="b">
        <v>1</v>
      </c>
      <c r="AS45" s="78" t="s">
        <v>787</v>
      </c>
      <c r="AT45" s="78">
        <v>1</v>
      </c>
      <c r="AU45" s="82" t="s">
        <v>1397</v>
      </c>
      <c r="AV45" s="78" t="b">
        <v>0</v>
      </c>
      <c r="AW45" s="78" t="s">
        <v>1457</v>
      </c>
      <c r="AX45" s="82" t="s">
        <v>1500</v>
      </c>
      <c r="AY45" s="78" t="s">
        <v>66</v>
      </c>
      <c r="AZ45" s="78" t="str">
        <f>REPLACE(INDEX(GroupVertices[Group],MATCH(Vertices[[#This Row],[Vertex]],GroupVertices[Vertex],0)),1,1,"")</f>
        <v>1</v>
      </c>
      <c r="BA45" s="48"/>
      <c r="BB45" s="48"/>
      <c r="BC45" s="48"/>
      <c r="BD45" s="48"/>
      <c r="BE45" s="48" t="s">
        <v>446</v>
      </c>
      <c r="BF45" s="48" t="s">
        <v>446</v>
      </c>
      <c r="BG45" s="120" t="s">
        <v>2102</v>
      </c>
      <c r="BH45" s="120" t="s">
        <v>2102</v>
      </c>
      <c r="BI45" s="120" t="s">
        <v>2149</v>
      </c>
      <c r="BJ45" s="120" t="s">
        <v>2149</v>
      </c>
      <c r="BK45" s="120">
        <v>0</v>
      </c>
      <c r="BL45" s="123">
        <v>0</v>
      </c>
      <c r="BM45" s="120">
        <v>0</v>
      </c>
      <c r="BN45" s="123">
        <v>0</v>
      </c>
      <c r="BO45" s="120">
        <v>0</v>
      </c>
      <c r="BP45" s="123">
        <v>0</v>
      </c>
      <c r="BQ45" s="120">
        <v>10</v>
      </c>
      <c r="BR45" s="123">
        <v>100</v>
      </c>
      <c r="BS45" s="120">
        <v>10</v>
      </c>
      <c r="BT45" s="2"/>
      <c r="BU45" s="3"/>
      <c r="BV45" s="3"/>
      <c r="BW45" s="3"/>
      <c r="BX45" s="3"/>
    </row>
    <row r="46" spans="1:76" ht="15">
      <c r="A46" s="64" t="s">
        <v>273</v>
      </c>
      <c r="B46" s="65"/>
      <c r="C46" s="65" t="s">
        <v>64</v>
      </c>
      <c r="D46" s="66">
        <v>166.02374682089436</v>
      </c>
      <c r="E46" s="68"/>
      <c r="F46" s="100" t="s">
        <v>520</v>
      </c>
      <c r="G46" s="65"/>
      <c r="H46" s="69" t="s">
        <v>273</v>
      </c>
      <c r="I46" s="70"/>
      <c r="J46" s="70"/>
      <c r="K46" s="69" t="s">
        <v>1637</v>
      </c>
      <c r="L46" s="73">
        <v>8.608641884463296</v>
      </c>
      <c r="M46" s="74">
        <v>1409.517578125</v>
      </c>
      <c r="N46" s="74">
        <v>1395.7874755859375</v>
      </c>
      <c r="O46" s="75"/>
      <c r="P46" s="76"/>
      <c r="Q46" s="76"/>
      <c r="R46" s="86"/>
      <c r="S46" s="48">
        <v>5</v>
      </c>
      <c r="T46" s="48">
        <v>1</v>
      </c>
      <c r="U46" s="49">
        <v>10</v>
      </c>
      <c r="V46" s="49">
        <v>0.003021</v>
      </c>
      <c r="W46" s="49">
        <v>0.014389</v>
      </c>
      <c r="X46" s="49">
        <v>1.714723</v>
      </c>
      <c r="Y46" s="49">
        <v>0.16666666666666666</v>
      </c>
      <c r="Z46" s="49">
        <v>0</v>
      </c>
      <c r="AA46" s="71">
        <v>46</v>
      </c>
      <c r="AB46" s="71"/>
      <c r="AC46" s="72"/>
      <c r="AD46" s="78" t="s">
        <v>881</v>
      </c>
      <c r="AE46" s="78">
        <v>264</v>
      </c>
      <c r="AF46" s="78">
        <v>2023</v>
      </c>
      <c r="AG46" s="78">
        <v>9898</v>
      </c>
      <c r="AH46" s="78">
        <v>586</v>
      </c>
      <c r="AI46" s="78"/>
      <c r="AJ46" s="78" t="s">
        <v>1013</v>
      </c>
      <c r="AK46" s="78" t="s">
        <v>1129</v>
      </c>
      <c r="AL46" s="82" t="s">
        <v>1210</v>
      </c>
      <c r="AM46" s="78"/>
      <c r="AN46" s="80">
        <v>40029.20824074074</v>
      </c>
      <c r="AO46" s="82" t="s">
        <v>1311</v>
      </c>
      <c r="AP46" s="78" t="b">
        <v>0</v>
      </c>
      <c r="AQ46" s="78" t="b">
        <v>0</v>
      </c>
      <c r="AR46" s="78" t="b">
        <v>1</v>
      </c>
      <c r="AS46" s="78" t="s">
        <v>787</v>
      </c>
      <c r="AT46" s="78">
        <v>20</v>
      </c>
      <c r="AU46" s="82" t="s">
        <v>1397</v>
      </c>
      <c r="AV46" s="78" t="b">
        <v>0</v>
      </c>
      <c r="AW46" s="78" t="s">
        <v>1457</v>
      </c>
      <c r="AX46" s="82" t="s">
        <v>1501</v>
      </c>
      <c r="AY46" s="78" t="s">
        <v>66</v>
      </c>
      <c r="AZ46" s="78" t="str">
        <f>REPLACE(INDEX(GroupVertices[Group],MATCH(Vertices[[#This Row],[Vertex]],GroupVertices[Vertex],0)),1,1,"")</f>
        <v>1</v>
      </c>
      <c r="BA46" s="48"/>
      <c r="BB46" s="48"/>
      <c r="BC46" s="48"/>
      <c r="BD46" s="48"/>
      <c r="BE46" s="48" t="s">
        <v>446</v>
      </c>
      <c r="BF46" s="48" t="s">
        <v>446</v>
      </c>
      <c r="BG46" s="120" t="s">
        <v>2103</v>
      </c>
      <c r="BH46" s="120" t="s">
        <v>2103</v>
      </c>
      <c r="BI46" s="120" t="s">
        <v>2150</v>
      </c>
      <c r="BJ46" s="120" t="s">
        <v>2150</v>
      </c>
      <c r="BK46" s="120">
        <v>0</v>
      </c>
      <c r="BL46" s="123">
        <v>0</v>
      </c>
      <c r="BM46" s="120">
        <v>0</v>
      </c>
      <c r="BN46" s="123">
        <v>0</v>
      </c>
      <c r="BO46" s="120">
        <v>0</v>
      </c>
      <c r="BP46" s="123">
        <v>0</v>
      </c>
      <c r="BQ46" s="120">
        <v>8</v>
      </c>
      <c r="BR46" s="123">
        <v>100</v>
      </c>
      <c r="BS46" s="120">
        <v>8</v>
      </c>
      <c r="BT46" s="2"/>
      <c r="BU46" s="3"/>
      <c r="BV46" s="3"/>
      <c r="BW46" s="3"/>
      <c r="BX46" s="3"/>
    </row>
    <row r="47" spans="1:76" ht="15">
      <c r="A47" s="64" t="s">
        <v>229</v>
      </c>
      <c r="B47" s="65"/>
      <c r="C47" s="65" t="s">
        <v>64</v>
      </c>
      <c r="D47" s="66">
        <v>162.55918538905604</v>
      </c>
      <c r="E47" s="68"/>
      <c r="F47" s="100" t="s">
        <v>478</v>
      </c>
      <c r="G47" s="65"/>
      <c r="H47" s="69" t="s">
        <v>229</v>
      </c>
      <c r="I47" s="70"/>
      <c r="J47" s="70"/>
      <c r="K47" s="69" t="s">
        <v>1638</v>
      </c>
      <c r="L47" s="73">
        <v>1</v>
      </c>
      <c r="M47" s="74">
        <v>1712.215087890625</v>
      </c>
      <c r="N47" s="74">
        <v>1533.716796875</v>
      </c>
      <c r="O47" s="75"/>
      <c r="P47" s="76"/>
      <c r="Q47" s="76"/>
      <c r="R47" s="86"/>
      <c r="S47" s="48">
        <v>0</v>
      </c>
      <c r="T47" s="48">
        <v>2</v>
      </c>
      <c r="U47" s="49">
        <v>0</v>
      </c>
      <c r="V47" s="49">
        <v>0.002985</v>
      </c>
      <c r="W47" s="49">
        <v>0.010367</v>
      </c>
      <c r="X47" s="49">
        <v>0.626446</v>
      </c>
      <c r="Y47" s="49">
        <v>0.5</v>
      </c>
      <c r="Z47" s="49">
        <v>0</v>
      </c>
      <c r="AA47" s="71">
        <v>47</v>
      </c>
      <c r="AB47" s="71"/>
      <c r="AC47" s="72"/>
      <c r="AD47" s="78" t="s">
        <v>882</v>
      </c>
      <c r="AE47" s="78">
        <v>333</v>
      </c>
      <c r="AF47" s="78">
        <v>282</v>
      </c>
      <c r="AG47" s="78">
        <v>2061</v>
      </c>
      <c r="AH47" s="78">
        <v>7061</v>
      </c>
      <c r="AI47" s="78"/>
      <c r="AJ47" s="78" t="s">
        <v>1014</v>
      </c>
      <c r="AK47" s="78"/>
      <c r="AL47" s="78"/>
      <c r="AM47" s="78"/>
      <c r="AN47" s="80">
        <v>42329.87229166667</v>
      </c>
      <c r="AO47" s="82" t="s">
        <v>1312</v>
      </c>
      <c r="AP47" s="78" t="b">
        <v>1</v>
      </c>
      <c r="AQ47" s="78" t="b">
        <v>0</v>
      </c>
      <c r="AR47" s="78" t="b">
        <v>1</v>
      </c>
      <c r="AS47" s="78" t="s">
        <v>787</v>
      </c>
      <c r="AT47" s="78">
        <v>5</v>
      </c>
      <c r="AU47" s="82" t="s">
        <v>1397</v>
      </c>
      <c r="AV47" s="78" t="b">
        <v>0</v>
      </c>
      <c r="AW47" s="78" t="s">
        <v>1457</v>
      </c>
      <c r="AX47" s="82" t="s">
        <v>1502</v>
      </c>
      <c r="AY47" s="78" t="s">
        <v>66</v>
      </c>
      <c r="AZ47" s="78" t="str">
        <f>REPLACE(INDEX(GroupVertices[Group],MATCH(Vertices[[#This Row],[Vertex]],GroupVertices[Vertex],0)),1,1,"")</f>
        <v>1</v>
      </c>
      <c r="BA47" s="48"/>
      <c r="BB47" s="48"/>
      <c r="BC47" s="48"/>
      <c r="BD47" s="48"/>
      <c r="BE47" s="48" t="s">
        <v>446</v>
      </c>
      <c r="BF47" s="48" t="s">
        <v>446</v>
      </c>
      <c r="BG47" s="120" t="s">
        <v>2102</v>
      </c>
      <c r="BH47" s="120" t="s">
        <v>2102</v>
      </c>
      <c r="BI47" s="120" t="s">
        <v>2149</v>
      </c>
      <c r="BJ47" s="120" t="s">
        <v>2149</v>
      </c>
      <c r="BK47" s="120">
        <v>0</v>
      </c>
      <c r="BL47" s="123">
        <v>0</v>
      </c>
      <c r="BM47" s="120">
        <v>0</v>
      </c>
      <c r="BN47" s="123">
        <v>0</v>
      </c>
      <c r="BO47" s="120">
        <v>0</v>
      </c>
      <c r="BP47" s="123">
        <v>0</v>
      </c>
      <c r="BQ47" s="120">
        <v>10</v>
      </c>
      <c r="BR47" s="123">
        <v>100</v>
      </c>
      <c r="BS47" s="120">
        <v>10</v>
      </c>
      <c r="BT47" s="2"/>
      <c r="BU47" s="3"/>
      <c r="BV47" s="3"/>
      <c r="BW47" s="3"/>
      <c r="BX47" s="3"/>
    </row>
    <row r="48" spans="1:76" ht="15">
      <c r="A48" s="64" t="s">
        <v>230</v>
      </c>
      <c r="B48" s="65"/>
      <c r="C48" s="65" t="s">
        <v>64</v>
      </c>
      <c r="D48" s="66">
        <v>166.4814430468121</v>
      </c>
      <c r="E48" s="68"/>
      <c r="F48" s="100" t="s">
        <v>479</v>
      </c>
      <c r="G48" s="65"/>
      <c r="H48" s="69" t="s">
        <v>230</v>
      </c>
      <c r="I48" s="70"/>
      <c r="J48" s="70"/>
      <c r="K48" s="69" t="s">
        <v>1639</v>
      </c>
      <c r="L48" s="73">
        <v>1</v>
      </c>
      <c r="M48" s="74">
        <v>585.5022583007812</v>
      </c>
      <c r="N48" s="74">
        <v>6015.08544921875</v>
      </c>
      <c r="O48" s="75"/>
      <c r="P48" s="76"/>
      <c r="Q48" s="76"/>
      <c r="R48" s="86"/>
      <c r="S48" s="48">
        <v>0</v>
      </c>
      <c r="T48" s="48">
        <v>2</v>
      </c>
      <c r="U48" s="49">
        <v>0</v>
      </c>
      <c r="V48" s="49">
        <v>0.003058</v>
      </c>
      <c r="W48" s="49">
        <v>0.01469</v>
      </c>
      <c r="X48" s="49">
        <v>0.623171</v>
      </c>
      <c r="Y48" s="49">
        <v>0.5</v>
      </c>
      <c r="Z48" s="49">
        <v>0</v>
      </c>
      <c r="AA48" s="71">
        <v>48</v>
      </c>
      <c r="AB48" s="71"/>
      <c r="AC48" s="72"/>
      <c r="AD48" s="78" t="s">
        <v>883</v>
      </c>
      <c r="AE48" s="78">
        <v>3462</v>
      </c>
      <c r="AF48" s="78">
        <v>2253</v>
      </c>
      <c r="AG48" s="78">
        <v>46877</v>
      </c>
      <c r="AH48" s="78">
        <v>4519</v>
      </c>
      <c r="AI48" s="78"/>
      <c r="AJ48" s="78" t="s">
        <v>1015</v>
      </c>
      <c r="AK48" s="78" t="s">
        <v>1130</v>
      </c>
      <c r="AL48" s="82" t="s">
        <v>1211</v>
      </c>
      <c r="AM48" s="78"/>
      <c r="AN48" s="80">
        <v>39161.19571759259</v>
      </c>
      <c r="AO48" s="82" t="s">
        <v>1313</v>
      </c>
      <c r="AP48" s="78" t="b">
        <v>0</v>
      </c>
      <c r="AQ48" s="78" t="b">
        <v>0</v>
      </c>
      <c r="AR48" s="78" t="b">
        <v>0</v>
      </c>
      <c r="AS48" s="78" t="s">
        <v>787</v>
      </c>
      <c r="AT48" s="78">
        <v>122</v>
      </c>
      <c r="AU48" s="82" t="s">
        <v>1400</v>
      </c>
      <c r="AV48" s="78" t="b">
        <v>0</v>
      </c>
      <c r="AW48" s="78" t="s">
        <v>1457</v>
      </c>
      <c r="AX48" s="82" t="s">
        <v>1503</v>
      </c>
      <c r="AY48" s="78" t="s">
        <v>66</v>
      </c>
      <c r="AZ48" s="78" t="str">
        <f>REPLACE(INDEX(GroupVertices[Group],MATCH(Vertices[[#This Row],[Vertex]],GroupVertices[Vertex],0)),1,1,"")</f>
        <v>1</v>
      </c>
      <c r="BA48" s="48"/>
      <c r="BB48" s="48"/>
      <c r="BC48" s="48"/>
      <c r="BD48" s="48"/>
      <c r="BE48" s="48"/>
      <c r="BF48" s="48"/>
      <c r="BG48" s="120" t="s">
        <v>2104</v>
      </c>
      <c r="BH48" s="120" t="s">
        <v>2104</v>
      </c>
      <c r="BI48" s="120" t="s">
        <v>2151</v>
      </c>
      <c r="BJ48" s="120" t="s">
        <v>2151</v>
      </c>
      <c r="BK48" s="120">
        <v>2</v>
      </c>
      <c r="BL48" s="123">
        <v>9.523809523809524</v>
      </c>
      <c r="BM48" s="120">
        <v>0</v>
      </c>
      <c r="BN48" s="123">
        <v>0</v>
      </c>
      <c r="BO48" s="120">
        <v>0</v>
      </c>
      <c r="BP48" s="123">
        <v>0</v>
      </c>
      <c r="BQ48" s="120">
        <v>19</v>
      </c>
      <c r="BR48" s="123">
        <v>90.47619047619048</v>
      </c>
      <c r="BS48" s="120">
        <v>21</v>
      </c>
      <c r="BT48" s="2"/>
      <c r="BU48" s="3"/>
      <c r="BV48" s="3"/>
      <c r="BW48" s="3"/>
      <c r="BX48" s="3"/>
    </row>
    <row r="49" spans="1:76" ht="15">
      <c r="A49" s="64" t="s">
        <v>252</v>
      </c>
      <c r="B49" s="65"/>
      <c r="C49" s="65" t="s">
        <v>64</v>
      </c>
      <c r="D49" s="66">
        <v>219.03491970012516</v>
      </c>
      <c r="E49" s="68"/>
      <c r="F49" s="100" t="s">
        <v>500</v>
      </c>
      <c r="G49" s="65"/>
      <c r="H49" s="69" t="s">
        <v>252</v>
      </c>
      <c r="I49" s="70"/>
      <c r="J49" s="70"/>
      <c r="K49" s="69" t="s">
        <v>1640</v>
      </c>
      <c r="L49" s="73">
        <v>1846.0956569823495</v>
      </c>
      <c r="M49" s="74">
        <v>1641.948974609375</v>
      </c>
      <c r="N49" s="74">
        <v>6456.73876953125</v>
      </c>
      <c r="O49" s="75"/>
      <c r="P49" s="76"/>
      <c r="Q49" s="76"/>
      <c r="R49" s="86"/>
      <c r="S49" s="48">
        <v>30</v>
      </c>
      <c r="T49" s="48">
        <v>3</v>
      </c>
      <c r="U49" s="49">
        <v>2425</v>
      </c>
      <c r="V49" s="49">
        <v>0.003571</v>
      </c>
      <c r="W49" s="49">
        <v>0.054645</v>
      </c>
      <c r="X49" s="49">
        <v>9.021885</v>
      </c>
      <c r="Y49" s="49">
        <v>0.024731182795698924</v>
      </c>
      <c r="Z49" s="49">
        <v>0</v>
      </c>
      <c r="AA49" s="71">
        <v>49</v>
      </c>
      <c r="AB49" s="71"/>
      <c r="AC49" s="72"/>
      <c r="AD49" s="78" t="s">
        <v>884</v>
      </c>
      <c r="AE49" s="78">
        <v>8208</v>
      </c>
      <c r="AF49" s="78">
        <v>28662</v>
      </c>
      <c r="AG49" s="78">
        <v>28910</v>
      </c>
      <c r="AH49" s="78">
        <v>24047</v>
      </c>
      <c r="AI49" s="78"/>
      <c r="AJ49" s="78" t="s">
        <v>1016</v>
      </c>
      <c r="AK49" s="78" t="s">
        <v>1131</v>
      </c>
      <c r="AL49" s="82" t="s">
        <v>1212</v>
      </c>
      <c r="AM49" s="78"/>
      <c r="AN49" s="80">
        <v>39861.90899305556</v>
      </c>
      <c r="AO49" s="82" t="s">
        <v>1314</v>
      </c>
      <c r="AP49" s="78" t="b">
        <v>0</v>
      </c>
      <c r="AQ49" s="78" t="b">
        <v>0</v>
      </c>
      <c r="AR49" s="78" t="b">
        <v>0</v>
      </c>
      <c r="AS49" s="78" t="s">
        <v>787</v>
      </c>
      <c r="AT49" s="78">
        <v>1020</v>
      </c>
      <c r="AU49" s="82" t="s">
        <v>1397</v>
      </c>
      <c r="AV49" s="78" t="b">
        <v>1</v>
      </c>
      <c r="AW49" s="78" t="s">
        <v>1457</v>
      </c>
      <c r="AX49" s="82" t="s">
        <v>1504</v>
      </c>
      <c r="AY49" s="78" t="s">
        <v>66</v>
      </c>
      <c r="AZ49" s="78" t="str">
        <f>REPLACE(INDEX(GroupVertices[Group],MATCH(Vertices[[#This Row],[Vertex]],GroupVertices[Vertex],0)),1,1,"")</f>
        <v>1</v>
      </c>
      <c r="BA49" s="48" t="s">
        <v>2073</v>
      </c>
      <c r="BB49" s="48" t="s">
        <v>2073</v>
      </c>
      <c r="BC49" s="48" t="s">
        <v>2078</v>
      </c>
      <c r="BD49" s="48" t="s">
        <v>2080</v>
      </c>
      <c r="BE49" s="48"/>
      <c r="BF49" s="48"/>
      <c r="BG49" s="120" t="s">
        <v>2105</v>
      </c>
      <c r="BH49" s="120" t="s">
        <v>2105</v>
      </c>
      <c r="BI49" s="120" t="s">
        <v>2152</v>
      </c>
      <c r="BJ49" s="120" t="s">
        <v>2152</v>
      </c>
      <c r="BK49" s="120">
        <v>5</v>
      </c>
      <c r="BL49" s="123">
        <v>6.097560975609756</v>
      </c>
      <c r="BM49" s="120">
        <v>1</v>
      </c>
      <c r="BN49" s="123">
        <v>1.2195121951219512</v>
      </c>
      <c r="BO49" s="120">
        <v>0</v>
      </c>
      <c r="BP49" s="123">
        <v>0</v>
      </c>
      <c r="BQ49" s="120">
        <v>76</v>
      </c>
      <c r="BR49" s="123">
        <v>92.6829268292683</v>
      </c>
      <c r="BS49" s="120">
        <v>82</v>
      </c>
      <c r="BT49" s="2"/>
      <c r="BU49" s="3"/>
      <c r="BV49" s="3"/>
      <c r="BW49" s="3"/>
      <c r="BX49" s="3"/>
    </row>
    <row r="50" spans="1:76" ht="15">
      <c r="A50" s="64" t="s">
        <v>231</v>
      </c>
      <c r="B50" s="65"/>
      <c r="C50" s="65" t="s">
        <v>64</v>
      </c>
      <c r="D50" s="66">
        <v>269.877010465224</v>
      </c>
      <c r="E50" s="68"/>
      <c r="F50" s="100" t="s">
        <v>480</v>
      </c>
      <c r="G50" s="65"/>
      <c r="H50" s="69" t="s">
        <v>231</v>
      </c>
      <c r="I50" s="70"/>
      <c r="J50" s="70"/>
      <c r="K50" s="69" t="s">
        <v>1641</v>
      </c>
      <c r="L50" s="73">
        <v>1</v>
      </c>
      <c r="M50" s="74">
        <v>2673.746826171875</v>
      </c>
      <c r="N50" s="74">
        <v>5818.94775390625</v>
      </c>
      <c r="O50" s="75"/>
      <c r="P50" s="76"/>
      <c r="Q50" s="76"/>
      <c r="R50" s="86"/>
      <c r="S50" s="48">
        <v>0</v>
      </c>
      <c r="T50" s="48">
        <v>2</v>
      </c>
      <c r="U50" s="49">
        <v>0</v>
      </c>
      <c r="V50" s="49">
        <v>0.003058</v>
      </c>
      <c r="W50" s="49">
        <v>0.01469</v>
      </c>
      <c r="X50" s="49">
        <v>0.623171</v>
      </c>
      <c r="Y50" s="49">
        <v>0.5</v>
      </c>
      <c r="Z50" s="49">
        <v>0</v>
      </c>
      <c r="AA50" s="71">
        <v>50</v>
      </c>
      <c r="AB50" s="71"/>
      <c r="AC50" s="72"/>
      <c r="AD50" s="78" t="s">
        <v>885</v>
      </c>
      <c r="AE50" s="78">
        <v>2316</v>
      </c>
      <c r="AF50" s="78">
        <v>54211</v>
      </c>
      <c r="AG50" s="78">
        <v>67797</v>
      </c>
      <c r="AH50" s="78">
        <v>85453</v>
      </c>
      <c r="AI50" s="78"/>
      <c r="AJ50" s="78" t="s">
        <v>1017</v>
      </c>
      <c r="AK50" s="78" t="s">
        <v>1132</v>
      </c>
      <c r="AL50" s="82" t="s">
        <v>1213</v>
      </c>
      <c r="AM50" s="78"/>
      <c r="AN50" s="80">
        <v>41127.06494212963</v>
      </c>
      <c r="AO50" s="82" t="s">
        <v>1315</v>
      </c>
      <c r="AP50" s="78" t="b">
        <v>0</v>
      </c>
      <c r="AQ50" s="78" t="b">
        <v>0</v>
      </c>
      <c r="AR50" s="78" t="b">
        <v>0</v>
      </c>
      <c r="AS50" s="78" t="s">
        <v>787</v>
      </c>
      <c r="AT50" s="78">
        <v>840</v>
      </c>
      <c r="AU50" s="82" t="s">
        <v>1403</v>
      </c>
      <c r="AV50" s="78" t="b">
        <v>1</v>
      </c>
      <c r="AW50" s="78" t="s">
        <v>1457</v>
      </c>
      <c r="AX50" s="82" t="s">
        <v>1505</v>
      </c>
      <c r="AY50" s="78" t="s">
        <v>66</v>
      </c>
      <c r="AZ50" s="78" t="str">
        <f>REPLACE(INDEX(GroupVertices[Group],MATCH(Vertices[[#This Row],[Vertex]],GroupVertices[Vertex],0)),1,1,"")</f>
        <v>1</v>
      </c>
      <c r="BA50" s="48"/>
      <c r="BB50" s="48"/>
      <c r="BC50" s="48"/>
      <c r="BD50" s="48"/>
      <c r="BE50" s="48"/>
      <c r="BF50" s="48"/>
      <c r="BG50" s="120" t="s">
        <v>2104</v>
      </c>
      <c r="BH50" s="120" t="s">
        <v>2104</v>
      </c>
      <c r="BI50" s="120" t="s">
        <v>2151</v>
      </c>
      <c r="BJ50" s="120" t="s">
        <v>2151</v>
      </c>
      <c r="BK50" s="120">
        <v>2</v>
      </c>
      <c r="BL50" s="123">
        <v>9.523809523809524</v>
      </c>
      <c r="BM50" s="120">
        <v>0</v>
      </c>
      <c r="BN50" s="123">
        <v>0</v>
      </c>
      <c r="BO50" s="120">
        <v>0</v>
      </c>
      <c r="BP50" s="123">
        <v>0</v>
      </c>
      <c r="BQ50" s="120">
        <v>19</v>
      </c>
      <c r="BR50" s="123">
        <v>90.47619047619048</v>
      </c>
      <c r="BS50" s="120">
        <v>21</v>
      </c>
      <c r="BT50" s="2"/>
      <c r="BU50" s="3"/>
      <c r="BV50" s="3"/>
      <c r="BW50" s="3"/>
      <c r="BX50" s="3"/>
    </row>
    <row r="51" spans="1:76" ht="15">
      <c r="A51" s="64" t="s">
        <v>232</v>
      </c>
      <c r="B51" s="65"/>
      <c r="C51" s="65" t="s">
        <v>64</v>
      </c>
      <c r="D51" s="66">
        <v>162.06765944209218</v>
      </c>
      <c r="E51" s="68"/>
      <c r="F51" s="100" t="s">
        <v>481</v>
      </c>
      <c r="G51" s="65"/>
      <c r="H51" s="69" t="s">
        <v>232</v>
      </c>
      <c r="I51" s="70"/>
      <c r="J51" s="70"/>
      <c r="K51" s="69" t="s">
        <v>1642</v>
      </c>
      <c r="L51" s="73">
        <v>1</v>
      </c>
      <c r="M51" s="74">
        <v>7215.03662109375</v>
      </c>
      <c r="N51" s="74">
        <v>352.9058837890625</v>
      </c>
      <c r="O51" s="75"/>
      <c r="P51" s="76"/>
      <c r="Q51" s="76"/>
      <c r="R51" s="86"/>
      <c r="S51" s="48">
        <v>0</v>
      </c>
      <c r="T51" s="48">
        <v>2</v>
      </c>
      <c r="U51" s="49">
        <v>0</v>
      </c>
      <c r="V51" s="49">
        <v>0.1</v>
      </c>
      <c r="W51" s="49">
        <v>0</v>
      </c>
      <c r="X51" s="49">
        <v>0.66829</v>
      </c>
      <c r="Y51" s="49">
        <v>1</v>
      </c>
      <c r="Z51" s="49">
        <v>0</v>
      </c>
      <c r="AA51" s="71">
        <v>51</v>
      </c>
      <c r="AB51" s="71"/>
      <c r="AC51" s="72"/>
      <c r="AD51" s="78" t="s">
        <v>886</v>
      </c>
      <c r="AE51" s="78">
        <v>174</v>
      </c>
      <c r="AF51" s="78">
        <v>35</v>
      </c>
      <c r="AG51" s="78">
        <v>26</v>
      </c>
      <c r="AH51" s="78">
        <v>39</v>
      </c>
      <c r="AI51" s="78"/>
      <c r="AJ51" s="78" t="s">
        <v>1018</v>
      </c>
      <c r="AK51" s="78" t="s">
        <v>1125</v>
      </c>
      <c r="AL51" s="78"/>
      <c r="AM51" s="78"/>
      <c r="AN51" s="80">
        <v>43161.202523148146</v>
      </c>
      <c r="AO51" s="82" t="s">
        <v>1316</v>
      </c>
      <c r="AP51" s="78" t="b">
        <v>1</v>
      </c>
      <c r="AQ51" s="78" t="b">
        <v>0</v>
      </c>
      <c r="AR51" s="78" t="b">
        <v>0</v>
      </c>
      <c r="AS51" s="78" t="s">
        <v>787</v>
      </c>
      <c r="AT51" s="78">
        <v>0</v>
      </c>
      <c r="AU51" s="78"/>
      <c r="AV51" s="78" t="b">
        <v>0</v>
      </c>
      <c r="AW51" s="78" t="s">
        <v>1457</v>
      </c>
      <c r="AX51" s="82" t="s">
        <v>1506</v>
      </c>
      <c r="AY51" s="78" t="s">
        <v>66</v>
      </c>
      <c r="AZ51" s="78" t="str">
        <f>REPLACE(INDEX(GroupVertices[Group],MATCH(Vertices[[#This Row],[Vertex]],GroupVertices[Vertex],0)),1,1,"")</f>
        <v>7</v>
      </c>
      <c r="BA51" s="48"/>
      <c r="BB51" s="48"/>
      <c r="BC51" s="48"/>
      <c r="BD51" s="48"/>
      <c r="BE51" s="48"/>
      <c r="BF51" s="48"/>
      <c r="BG51" s="120" t="s">
        <v>2100</v>
      </c>
      <c r="BH51" s="120" t="s">
        <v>2100</v>
      </c>
      <c r="BI51" s="120" t="s">
        <v>2147</v>
      </c>
      <c r="BJ51" s="120" t="s">
        <v>2147</v>
      </c>
      <c r="BK51" s="120">
        <v>1</v>
      </c>
      <c r="BL51" s="123">
        <v>4.761904761904762</v>
      </c>
      <c r="BM51" s="120">
        <v>2</v>
      </c>
      <c r="BN51" s="123">
        <v>9.523809523809524</v>
      </c>
      <c r="BO51" s="120">
        <v>0</v>
      </c>
      <c r="BP51" s="123">
        <v>0</v>
      </c>
      <c r="BQ51" s="120">
        <v>18</v>
      </c>
      <c r="BR51" s="123">
        <v>85.71428571428571</v>
      </c>
      <c r="BS51" s="120">
        <v>21</v>
      </c>
      <c r="BT51" s="2"/>
      <c r="BU51" s="3"/>
      <c r="BV51" s="3"/>
      <c r="BW51" s="3"/>
      <c r="BX51" s="3"/>
    </row>
    <row r="52" spans="1:76" ht="15">
      <c r="A52" s="64" t="s">
        <v>233</v>
      </c>
      <c r="B52" s="65"/>
      <c r="C52" s="65" t="s">
        <v>64</v>
      </c>
      <c r="D52" s="66">
        <v>180.61430650971602</v>
      </c>
      <c r="E52" s="68"/>
      <c r="F52" s="100" t="s">
        <v>482</v>
      </c>
      <c r="G52" s="65"/>
      <c r="H52" s="69" t="s">
        <v>233</v>
      </c>
      <c r="I52" s="70"/>
      <c r="J52" s="70"/>
      <c r="K52" s="69" t="s">
        <v>1643</v>
      </c>
      <c r="L52" s="73">
        <v>1</v>
      </c>
      <c r="M52" s="74">
        <v>1809.472412109375</v>
      </c>
      <c r="N52" s="74">
        <v>4802.9755859375</v>
      </c>
      <c r="O52" s="75"/>
      <c r="P52" s="76"/>
      <c r="Q52" s="76"/>
      <c r="R52" s="86"/>
      <c r="S52" s="48">
        <v>0</v>
      </c>
      <c r="T52" s="48">
        <v>2</v>
      </c>
      <c r="U52" s="49">
        <v>0</v>
      </c>
      <c r="V52" s="49">
        <v>0.003058</v>
      </c>
      <c r="W52" s="49">
        <v>0.01469</v>
      </c>
      <c r="X52" s="49">
        <v>0.623171</v>
      </c>
      <c r="Y52" s="49">
        <v>0.5</v>
      </c>
      <c r="Z52" s="49">
        <v>0</v>
      </c>
      <c r="AA52" s="71">
        <v>52</v>
      </c>
      <c r="AB52" s="71"/>
      <c r="AC52" s="72"/>
      <c r="AD52" s="78" t="s">
        <v>887</v>
      </c>
      <c r="AE52" s="78">
        <v>2944</v>
      </c>
      <c r="AF52" s="78">
        <v>9355</v>
      </c>
      <c r="AG52" s="78">
        <v>11460</v>
      </c>
      <c r="AH52" s="78">
        <v>7491</v>
      </c>
      <c r="AI52" s="78"/>
      <c r="AJ52" s="78" t="s">
        <v>1019</v>
      </c>
      <c r="AK52" s="78" t="s">
        <v>1133</v>
      </c>
      <c r="AL52" s="82" t="s">
        <v>1214</v>
      </c>
      <c r="AM52" s="78"/>
      <c r="AN52" s="80">
        <v>40138.82293981482</v>
      </c>
      <c r="AO52" s="78"/>
      <c r="AP52" s="78" t="b">
        <v>0</v>
      </c>
      <c r="AQ52" s="78" t="b">
        <v>0</v>
      </c>
      <c r="AR52" s="78" t="b">
        <v>1</v>
      </c>
      <c r="AS52" s="78" t="s">
        <v>787</v>
      </c>
      <c r="AT52" s="78">
        <v>279</v>
      </c>
      <c r="AU52" s="82" t="s">
        <v>1404</v>
      </c>
      <c r="AV52" s="78" t="b">
        <v>1</v>
      </c>
      <c r="AW52" s="78" t="s">
        <v>1457</v>
      </c>
      <c r="AX52" s="82" t="s">
        <v>1507</v>
      </c>
      <c r="AY52" s="78" t="s">
        <v>66</v>
      </c>
      <c r="AZ52" s="78" t="str">
        <f>REPLACE(INDEX(GroupVertices[Group],MATCH(Vertices[[#This Row],[Vertex]],GroupVertices[Vertex],0)),1,1,"")</f>
        <v>1</v>
      </c>
      <c r="BA52" s="48"/>
      <c r="BB52" s="48"/>
      <c r="BC52" s="48"/>
      <c r="BD52" s="48"/>
      <c r="BE52" s="48"/>
      <c r="BF52" s="48"/>
      <c r="BG52" s="120" t="s">
        <v>2104</v>
      </c>
      <c r="BH52" s="120" t="s">
        <v>2104</v>
      </c>
      <c r="BI52" s="120" t="s">
        <v>2151</v>
      </c>
      <c r="BJ52" s="120" t="s">
        <v>2151</v>
      </c>
      <c r="BK52" s="120">
        <v>2</v>
      </c>
      <c r="BL52" s="123">
        <v>9.523809523809524</v>
      </c>
      <c r="BM52" s="120">
        <v>0</v>
      </c>
      <c r="BN52" s="123">
        <v>0</v>
      </c>
      <c r="BO52" s="120">
        <v>0</v>
      </c>
      <c r="BP52" s="123">
        <v>0</v>
      </c>
      <c r="BQ52" s="120">
        <v>19</v>
      </c>
      <c r="BR52" s="123">
        <v>90.47619047619048</v>
      </c>
      <c r="BS52" s="120">
        <v>21</v>
      </c>
      <c r="BT52" s="2"/>
      <c r="BU52" s="3"/>
      <c r="BV52" s="3"/>
      <c r="BW52" s="3"/>
      <c r="BX52" s="3"/>
    </row>
    <row r="53" spans="1:76" ht="15">
      <c r="A53" s="64" t="s">
        <v>234</v>
      </c>
      <c r="B53" s="65"/>
      <c r="C53" s="65" t="s">
        <v>64</v>
      </c>
      <c r="D53" s="66">
        <v>162.22685812936794</v>
      </c>
      <c r="E53" s="68"/>
      <c r="F53" s="100" t="s">
        <v>483</v>
      </c>
      <c r="G53" s="65"/>
      <c r="H53" s="69" t="s">
        <v>234</v>
      </c>
      <c r="I53" s="70"/>
      <c r="J53" s="70"/>
      <c r="K53" s="69" t="s">
        <v>1644</v>
      </c>
      <c r="L53" s="73">
        <v>1</v>
      </c>
      <c r="M53" s="74">
        <v>1557.1697998046875</v>
      </c>
      <c r="N53" s="74">
        <v>7009.26611328125</v>
      </c>
      <c r="O53" s="75"/>
      <c r="P53" s="76"/>
      <c r="Q53" s="76"/>
      <c r="R53" s="86"/>
      <c r="S53" s="48">
        <v>0</v>
      </c>
      <c r="T53" s="48">
        <v>2</v>
      </c>
      <c r="U53" s="49">
        <v>0</v>
      </c>
      <c r="V53" s="49">
        <v>0.003058</v>
      </c>
      <c r="W53" s="49">
        <v>0.01469</v>
      </c>
      <c r="X53" s="49">
        <v>0.623171</v>
      </c>
      <c r="Y53" s="49">
        <v>0.5</v>
      </c>
      <c r="Z53" s="49">
        <v>0</v>
      </c>
      <c r="AA53" s="71">
        <v>53</v>
      </c>
      <c r="AB53" s="71"/>
      <c r="AC53" s="72"/>
      <c r="AD53" s="78" t="s">
        <v>888</v>
      </c>
      <c r="AE53" s="78">
        <v>811</v>
      </c>
      <c r="AF53" s="78">
        <v>115</v>
      </c>
      <c r="AG53" s="78">
        <v>817</v>
      </c>
      <c r="AH53" s="78">
        <v>1533</v>
      </c>
      <c r="AI53" s="78"/>
      <c r="AJ53" s="78" t="s">
        <v>1020</v>
      </c>
      <c r="AK53" s="78" t="s">
        <v>1134</v>
      </c>
      <c r="AL53" s="82" t="s">
        <v>1215</v>
      </c>
      <c r="AM53" s="78"/>
      <c r="AN53" s="80">
        <v>40196.9040625</v>
      </c>
      <c r="AO53" s="82" t="s">
        <v>1317</v>
      </c>
      <c r="AP53" s="78" t="b">
        <v>1</v>
      </c>
      <c r="AQ53" s="78" t="b">
        <v>0</v>
      </c>
      <c r="AR53" s="78" t="b">
        <v>0</v>
      </c>
      <c r="AS53" s="78" t="s">
        <v>787</v>
      </c>
      <c r="AT53" s="78">
        <v>3</v>
      </c>
      <c r="AU53" s="82" t="s">
        <v>1397</v>
      </c>
      <c r="AV53" s="78" t="b">
        <v>0</v>
      </c>
      <c r="AW53" s="78" t="s">
        <v>1457</v>
      </c>
      <c r="AX53" s="82" t="s">
        <v>1508</v>
      </c>
      <c r="AY53" s="78" t="s">
        <v>66</v>
      </c>
      <c r="AZ53" s="78" t="str">
        <f>REPLACE(INDEX(GroupVertices[Group],MATCH(Vertices[[#This Row],[Vertex]],GroupVertices[Vertex],0)),1,1,"")</f>
        <v>1</v>
      </c>
      <c r="BA53" s="48"/>
      <c r="BB53" s="48"/>
      <c r="BC53" s="48"/>
      <c r="BD53" s="48"/>
      <c r="BE53" s="48"/>
      <c r="BF53" s="48"/>
      <c r="BG53" s="120" t="s">
        <v>2104</v>
      </c>
      <c r="BH53" s="120" t="s">
        <v>2104</v>
      </c>
      <c r="BI53" s="120" t="s">
        <v>2151</v>
      </c>
      <c r="BJ53" s="120" t="s">
        <v>2151</v>
      </c>
      <c r="BK53" s="120">
        <v>2</v>
      </c>
      <c r="BL53" s="123">
        <v>9.523809523809524</v>
      </c>
      <c r="BM53" s="120">
        <v>0</v>
      </c>
      <c r="BN53" s="123">
        <v>0</v>
      </c>
      <c r="BO53" s="120">
        <v>0</v>
      </c>
      <c r="BP53" s="123">
        <v>0</v>
      </c>
      <c r="BQ53" s="120">
        <v>19</v>
      </c>
      <c r="BR53" s="123">
        <v>90.47619047619048</v>
      </c>
      <c r="BS53" s="120">
        <v>21</v>
      </c>
      <c r="BT53" s="2"/>
      <c r="BU53" s="3"/>
      <c r="BV53" s="3"/>
      <c r="BW53" s="3"/>
      <c r="BX53" s="3"/>
    </row>
    <row r="54" spans="1:76" ht="15">
      <c r="A54" s="64" t="s">
        <v>235</v>
      </c>
      <c r="B54" s="65"/>
      <c r="C54" s="65" t="s">
        <v>64</v>
      </c>
      <c r="D54" s="66">
        <v>190.34930623662757</v>
      </c>
      <c r="E54" s="68"/>
      <c r="F54" s="100" t="s">
        <v>484</v>
      </c>
      <c r="G54" s="65"/>
      <c r="H54" s="69" t="s">
        <v>235</v>
      </c>
      <c r="I54" s="70"/>
      <c r="J54" s="70"/>
      <c r="K54" s="69" t="s">
        <v>1645</v>
      </c>
      <c r="L54" s="73">
        <v>1</v>
      </c>
      <c r="M54" s="74">
        <v>823.0066528320312</v>
      </c>
      <c r="N54" s="74">
        <v>4783.505859375</v>
      </c>
      <c r="O54" s="75"/>
      <c r="P54" s="76"/>
      <c r="Q54" s="76"/>
      <c r="R54" s="86"/>
      <c r="S54" s="48">
        <v>0</v>
      </c>
      <c r="T54" s="48">
        <v>2</v>
      </c>
      <c r="U54" s="49">
        <v>0</v>
      </c>
      <c r="V54" s="49">
        <v>0.003058</v>
      </c>
      <c r="W54" s="49">
        <v>0.01469</v>
      </c>
      <c r="X54" s="49">
        <v>0.623171</v>
      </c>
      <c r="Y54" s="49">
        <v>0.5</v>
      </c>
      <c r="Z54" s="49">
        <v>0</v>
      </c>
      <c r="AA54" s="71">
        <v>54</v>
      </c>
      <c r="AB54" s="71"/>
      <c r="AC54" s="72"/>
      <c r="AD54" s="78" t="s">
        <v>889</v>
      </c>
      <c r="AE54" s="78">
        <v>1645</v>
      </c>
      <c r="AF54" s="78">
        <v>14247</v>
      </c>
      <c r="AG54" s="78">
        <v>120814</v>
      </c>
      <c r="AH54" s="78">
        <v>99925</v>
      </c>
      <c r="AI54" s="78"/>
      <c r="AJ54" s="78" t="s">
        <v>1021</v>
      </c>
      <c r="AK54" s="78" t="s">
        <v>1135</v>
      </c>
      <c r="AL54" s="82" t="s">
        <v>1216</v>
      </c>
      <c r="AM54" s="78"/>
      <c r="AN54" s="80">
        <v>39960.117743055554</v>
      </c>
      <c r="AO54" s="82" t="s">
        <v>1318</v>
      </c>
      <c r="AP54" s="78" t="b">
        <v>0</v>
      </c>
      <c r="AQ54" s="78" t="b">
        <v>0</v>
      </c>
      <c r="AR54" s="78" t="b">
        <v>1</v>
      </c>
      <c r="AS54" s="78" t="s">
        <v>787</v>
      </c>
      <c r="AT54" s="78">
        <v>422</v>
      </c>
      <c r="AU54" s="82" t="s">
        <v>1400</v>
      </c>
      <c r="AV54" s="78" t="b">
        <v>1</v>
      </c>
      <c r="AW54" s="78" t="s">
        <v>1457</v>
      </c>
      <c r="AX54" s="82" t="s">
        <v>1509</v>
      </c>
      <c r="AY54" s="78" t="s">
        <v>66</v>
      </c>
      <c r="AZ54" s="78" t="str">
        <f>REPLACE(INDEX(GroupVertices[Group],MATCH(Vertices[[#This Row],[Vertex]],GroupVertices[Vertex],0)),1,1,"")</f>
        <v>1</v>
      </c>
      <c r="BA54" s="48"/>
      <c r="BB54" s="48"/>
      <c r="BC54" s="48"/>
      <c r="BD54" s="48"/>
      <c r="BE54" s="48"/>
      <c r="BF54" s="48"/>
      <c r="BG54" s="120" t="s">
        <v>2104</v>
      </c>
      <c r="BH54" s="120" t="s">
        <v>2104</v>
      </c>
      <c r="BI54" s="120" t="s">
        <v>2151</v>
      </c>
      <c r="BJ54" s="120" t="s">
        <v>2151</v>
      </c>
      <c r="BK54" s="120">
        <v>2</v>
      </c>
      <c r="BL54" s="123">
        <v>9.523809523809524</v>
      </c>
      <c r="BM54" s="120">
        <v>0</v>
      </c>
      <c r="BN54" s="123">
        <v>0</v>
      </c>
      <c r="BO54" s="120">
        <v>0</v>
      </c>
      <c r="BP54" s="123">
        <v>0</v>
      </c>
      <c r="BQ54" s="120">
        <v>19</v>
      </c>
      <c r="BR54" s="123">
        <v>90.47619047619048</v>
      </c>
      <c r="BS54" s="120">
        <v>21</v>
      </c>
      <c r="BT54" s="2"/>
      <c r="BU54" s="3"/>
      <c r="BV54" s="3"/>
      <c r="BW54" s="3"/>
      <c r="BX54" s="3"/>
    </row>
    <row r="55" spans="1:76" ht="15">
      <c r="A55" s="64" t="s">
        <v>236</v>
      </c>
      <c r="B55" s="65"/>
      <c r="C55" s="65" t="s">
        <v>64</v>
      </c>
      <c r="D55" s="66">
        <v>164.7143376180514</v>
      </c>
      <c r="E55" s="68"/>
      <c r="F55" s="100" t="s">
        <v>485</v>
      </c>
      <c r="G55" s="65"/>
      <c r="H55" s="69" t="s">
        <v>236</v>
      </c>
      <c r="I55" s="70"/>
      <c r="J55" s="70"/>
      <c r="K55" s="69" t="s">
        <v>1646</v>
      </c>
      <c r="L55" s="73">
        <v>1</v>
      </c>
      <c r="M55" s="74">
        <v>1439.00927734375</v>
      </c>
      <c r="N55" s="74">
        <v>4827.44873046875</v>
      </c>
      <c r="O55" s="75"/>
      <c r="P55" s="76"/>
      <c r="Q55" s="76"/>
      <c r="R55" s="86"/>
      <c r="S55" s="48">
        <v>0</v>
      </c>
      <c r="T55" s="48">
        <v>2</v>
      </c>
      <c r="U55" s="49">
        <v>0</v>
      </c>
      <c r="V55" s="49">
        <v>0.003058</v>
      </c>
      <c r="W55" s="49">
        <v>0.01469</v>
      </c>
      <c r="X55" s="49">
        <v>0.623171</v>
      </c>
      <c r="Y55" s="49">
        <v>0.5</v>
      </c>
      <c r="Z55" s="49">
        <v>0</v>
      </c>
      <c r="AA55" s="71">
        <v>55</v>
      </c>
      <c r="AB55" s="71"/>
      <c r="AC55" s="72"/>
      <c r="AD55" s="78" t="s">
        <v>890</v>
      </c>
      <c r="AE55" s="78">
        <v>1547</v>
      </c>
      <c r="AF55" s="78">
        <v>1365</v>
      </c>
      <c r="AG55" s="78">
        <v>55696</v>
      </c>
      <c r="AH55" s="78">
        <v>14880</v>
      </c>
      <c r="AI55" s="78"/>
      <c r="AJ55" s="78" t="s">
        <v>1022</v>
      </c>
      <c r="AK55" s="78" t="s">
        <v>1136</v>
      </c>
      <c r="AL55" s="82" t="s">
        <v>1217</v>
      </c>
      <c r="AM55" s="78"/>
      <c r="AN55" s="80">
        <v>39396.902766203704</v>
      </c>
      <c r="AO55" s="82" t="s">
        <v>1319</v>
      </c>
      <c r="AP55" s="78" t="b">
        <v>0</v>
      </c>
      <c r="AQ55" s="78" t="b">
        <v>0</v>
      </c>
      <c r="AR55" s="78" t="b">
        <v>0</v>
      </c>
      <c r="AS55" s="78" t="s">
        <v>787</v>
      </c>
      <c r="AT55" s="78">
        <v>159</v>
      </c>
      <c r="AU55" s="82" t="s">
        <v>1397</v>
      </c>
      <c r="AV55" s="78" t="b">
        <v>0</v>
      </c>
      <c r="AW55" s="78" t="s">
        <v>1457</v>
      </c>
      <c r="AX55" s="82" t="s">
        <v>1510</v>
      </c>
      <c r="AY55" s="78" t="s">
        <v>66</v>
      </c>
      <c r="AZ55" s="78" t="str">
        <f>REPLACE(INDEX(GroupVertices[Group],MATCH(Vertices[[#This Row],[Vertex]],GroupVertices[Vertex],0)),1,1,"")</f>
        <v>1</v>
      </c>
      <c r="BA55" s="48"/>
      <c r="BB55" s="48"/>
      <c r="BC55" s="48"/>
      <c r="BD55" s="48"/>
      <c r="BE55" s="48"/>
      <c r="BF55" s="48"/>
      <c r="BG55" s="120" t="s">
        <v>2104</v>
      </c>
      <c r="BH55" s="120" t="s">
        <v>2104</v>
      </c>
      <c r="BI55" s="120" t="s">
        <v>2151</v>
      </c>
      <c r="BJ55" s="120" t="s">
        <v>2151</v>
      </c>
      <c r="BK55" s="120">
        <v>2</v>
      </c>
      <c r="BL55" s="123">
        <v>9.523809523809524</v>
      </c>
      <c r="BM55" s="120">
        <v>0</v>
      </c>
      <c r="BN55" s="123">
        <v>0</v>
      </c>
      <c r="BO55" s="120">
        <v>0</v>
      </c>
      <c r="BP55" s="123">
        <v>0</v>
      </c>
      <c r="BQ55" s="120">
        <v>19</v>
      </c>
      <c r="BR55" s="123">
        <v>90.47619047619048</v>
      </c>
      <c r="BS55" s="120">
        <v>21</v>
      </c>
      <c r="BT55" s="2"/>
      <c r="BU55" s="3"/>
      <c r="BV55" s="3"/>
      <c r="BW55" s="3"/>
      <c r="BX55" s="3"/>
    </row>
    <row r="56" spans="1:76" ht="15">
      <c r="A56" s="64" t="s">
        <v>237</v>
      </c>
      <c r="B56" s="65"/>
      <c r="C56" s="65" t="s">
        <v>64</v>
      </c>
      <c r="D56" s="66">
        <v>163.66163629844056</v>
      </c>
      <c r="E56" s="68"/>
      <c r="F56" s="100" t="s">
        <v>486</v>
      </c>
      <c r="G56" s="65"/>
      <c r="H56" s="69" t="s">
        <v>237</v>
      </c>
      <c r="I56" s="70"/>
      <c r="J56" s="70"/>
      <c r="K56" s="69" t="s">
        <v>1647</v>
      </c>
      <c r="L56" s="73">
        <v>1</v>
      </c>
      <c r="M56" s="74">
        <v>1273.5474853515625</v>
      </c>
      <c r="N56" s="74">
        <v>9598.119140625</v>
      </c>
      <c r="O56" s="75"/>
      <c r="P56" s="76"/>
      <c r="Q56" s="76"/>
      <c r="R56" s="86"/>
      <c r="S56" s="48">
        <v>0</v>
      </c>
      <c r="T56" s="48">
        <v>1</v>
      </c>
      <c r="U56" s="49">
        <v>0</v>
      </c>
      <c r="V56" s="49">
        <v>0.002469</v>
      </c>
      <c r="W56" s="49">
        <v>0.005868</v>
      </c>
      <c r="X56" s="49">
        <v>0.389644</v>
      </c>
      <c r="Y56" s="49">
        <v>0</v>
      </c>
      <c r="Z56" s="49">
        <v>0</v>
      </c>
      <c r="AA56" s="71">
        <v>56</v>
      </c>
      <c r="AB56" s="71"/>
      <c r="AC56" s="72"/>
      <c r="AD56" s="78" t="s">
        <v>891</v>
      </c>
      <c r="AE56" s="78">
        <v>1138</v>
      </c>
      <c r="AF56" s="78">
        <v>836</v>
      </c>
      <c r="AG56" s="78">
        <v>15359</v>
      </c>
      <c r="AH56" s="78">
        <v>43002</v>
      </c>
      <c r="AI56" s="78"/>
      <c r="AJ56" s="78" t="s">
        <v>1023</v>
      </c>
      <c r="AK56" s="78" t="s">
        <v>1137</v>
      </c>
      <c r="AL56" s="78"/>
      <c r="AM56" s="78"/>
      <c r="AN56" s="80">
        <v>39818.13180555555</v>
      </c>
      <c r="AO56" s="82" t="s">
        <v>1320</v>
      </c>
      <c r="AP56" s="78" t="b">
        <v>0</v>
      </c>
      <c r="AQ56" s="78" t="b">
        <v>0</v>
      </c>
      <c r="AR56" s="78" t="b">
        <v>1</v>
      </c>
      <c r="AS56" s="78" t="s">
        <v>787</v>
      </c>
      <c r="AT56" s="78">
        <v>44</v>
      </c>
      <c r="AU56" s="82" t="s">
        <v>1397</v>
      </c>
      <c r="AV56" s="78" t="b">
        <v>0</v>
      </c>
      <c r="AW56" s="78" t="s">
        <v>1457</v>
      </c>
      <c r="AX56" s="82" t="s">
        <v>1511</v>
      </c>
      <c r="AY56" s="78" t="s">
        <v>66</v>
      </c>
      <c r="AZ56" s="78" t="str">
        <f>REPLACE(INDEX(GroupVertices[Group],MATCH(Vertices[[#This Row],[Vertex]],GroupVertices[Vertex],0)),1,1,"")</f>
        <v>1</v>
      </c>
      <c r="BA56" s="48"/>
      <c r="BB56" s="48"/>
      <c r="BC56" s="48"/>
      <c r="BD56" s="48"/>
      <c r="BE56" s="48"/>
      <c r="BF56" s="48"/>
      <c r="BG56" s="120" t="s">
        <v>2106</v>
      </c>
      <c r="BH56" s="120" t="s">
        <v>2106</v>
      </c>
      <c r="BI56" s="120" t="s">
        <v>2153</v>
      </c>
      <c r="BJ56" s="120" t="s">
        <v>2153</v>
      </c>
      <c r="BK56" s="120">
        <v>0</v>
      </c>
      <c r="BL56" s="123">
        <v>0</v>
      </c>
      <c r="BM56" s="120">
        <v>1</v>
      </c>
      <c r="BN56" s="123">
        <v>4</v>
      </c>
      <c r="BO56" s="120">
        <v>0</v>
      </c>
      <c r="BP56" s="123">
        <v>0</v>
      </c>
      <c r="BQ56" s="120">
        <v>24</v>
      </c>
      <c r="BR56" s="123">
        <v>96</v>
      </c>
      <c r="BS56" s="120">
        <v>25</v>
      </c>
      <c r="BT56" s="2"/>
      <c r="BU56" s="3"/>
      <c r="BV56" s="3"/>
      <c r="BW56" s="3"/>
      <c r="BX56" s="3"/>
    </row>
    <row r="57" spans="1:76" ht="15">
      <c r="A57" s="64" t="s">
        <v>238</v>
      </c>
      <c r="B57" s="65"/>
      <c r="C57" s="65" t="s">
        <v>64</v>
      </c>
      <c r="D57" s="66">
        <v>163.39895846443557</v>
      </c>
      <c r="E57" s="68"/>
      <c r="F57" s="100" t="s">
        <v>487</v>
      </c>
      <c r="G57" s="65"/>
      <c r="H57" s="69" t="s">
        <v>238</v>
      </c>
      <c r="I57" s="70"/>
      <c r="J57" s="70"/>
      <c r="K57" s="69" t="s">
        <v>1648</v>
      </c>
      <c r="L57" s="73">
        <v>1</v>
      </c>
      <c r="M57" s="74">
        <v>640.8240356445312</v>
      </c>
      <c r="N57" s="74">
        <v>8916.5185546875</v>
      </c>
      <c r="O57" s="75"/>
      <c r="P57" s="76"/>
      <c r="Q57" s="76"/>
      <c r="R57" s="86"/>
      <c r="S57" s="48">
        <v>0</v>
      </c>
      <c r="T57" s="48">
        <v>1</v>
      </c>
      <c r="U57" s="49">
        <v>0</v>
      </c>
      <c r="V57" s="49">
        <v>0.002469</v>
      </c>
      <c r="W57" s="49">
        <v>0.005868</v>
      </c>
      <c r="X57" s="49">
        <v>0.389644</v>
      </c>
      <c r="Y57" s="49">
        <v>0</v>
      </c>
      <c r="Z57" s="49">
        <v>0</v>
      </c>
      <c r="AA57" s="71">
        <v>57</v>
      </c>
      <c r="AB57" s="71"/>
      <c r="AC57" s="72"/>
      <c r="AD57" s="78" t="s">
        <v>892</v>
      </c>
      <c r="AE57" s="78">
        <v>1562</v>
      </c>
      <c r="AF57" s="78">
        <v>704</v>
      </c>
      <c r="AG57" s="78">
        <v>66385</v>
      </c>
      <c r="AH57" s="78">
        <v>4843</v>
      </c>
      <c r="AI57" s="78"/>
      <c r="AJ57" s="78" t="s">
        <v>1024</v>
      </c>
      <c r="AK57" s="78" t="s">
        <v>1138</v>
      </c>
      <c r="AL57" s="78"/>
      <c r="AM57" s="78"/>
      <c r="AN57" s="80">
        <v>39640.762870370374</v>
      </c>
      <c r="AO57" s="82" t="s">
        <v>1321</v>
      </c>
      <c r="AP57" s="78" t="b">
        <v>0</v>
      </c>
      <c r="AQ57" s="78" t="b">
        <v>0</v>
      </c>
      <c r="AR57" s="78" t="b">
        <v>0</v>
      </c>
      <c r="AS57" s="78" t="s">
        <v>787</v>
      </c>
      <c r="AT57" s="78">
        <v>48</v>
      </c>
      <c r="AU57" s="82" t="s">
        <v>1405</v>
      </c>
      <c r="AV57" s="78" t="b">
        <v>0</v>
      </c>
      <c r="AW57" s="78" t="s">
        <v>1457</v>
      </c>
      <c r="AX57" s="82" t="s">
        <v>1512</v>
      </c>
      <c r="AY57" s="78" t="s">
        <v>66</v>
      </c>
      <c r="AZ57" s="78" t="str">
        <f>REPLACE(INDEX(GroupVertices[Group],MATCH(Vertices[[#This Row],[Vertex]],GroupVertices[Vertex],0)),1,1,"")</f>
        <v>1</v>
      </c>
      <c r="BA57" s="48"/>
      <c r="BB57" s="48"/>
      <c r="BC57" s="48"/>
      <c r="BD57" s="48"/>
      <c r="BE57" s="48"/>
      <c r="BF57" s="48"/>
      <c r="BG57" s="120" t="s">
        <v>2106</v>
      </c>
      <c r="BH57" s="120" t="s">
        <v>2106</v>
      </c>
      <c r="BI57" s="120" t="s">
        <v>2153</v>
      </c>
      <c r="BJ57" s="120" t="s">
        <v>2153</v>
      </c>
      <c r="BK57" s="120">
        <v>0</v>
      </c>
      <c r="BL57" s="123">
        <v>0</v>
      </c>
      <c r="BM57" s="120">
        <v>1</v>
      </c>
      <c r="BN57" s="123">
        <v>4</v>
      </c>
      <c r="BO57" s="120">
        <v>0</v>
      </c>
      <c r="BP57" s="123">
        <v>0</v>
      </c>
      <c r="BQ57" s="120">
        <v>24</v>
      </c>
      <c r="BR57" s="123">
        <v>96</v>
      </c>
      <c r="BS57" s="120">
        <v>25</v>
      </c>
      <c r="BT57" s="2"/>
      <c r="BU57" s="3"/>
      <c r="BV57" s="3"/>
      <c r="BW57" s="3"/>
      <c r="BX57" s="3"/>
    </row>
    <row r="58" spans="1:76" ht="15">
      <c r="A58" s="64" t="s">
        <v>239</v>
      </c>
      <c r="B58" s="65"/>
      <c r="C58" s="65" t="s">
        <v>64</v>
      </c>
      <c r="D58" s="66">
        <v>173.21554751857596</v>
      </c>
      <c r="E58" s="68"/>
      <c r="F58" s="100" t="s">
        <v>488</v>
      </c>
      <c r="G58" s="65"/>
      <c r="H58" s="69" t="s">
        <v>239</v>
      </c>
      <c r="I58" s="70"/>
      <c r="J58" s="70"/>
      <c r="K58" s="69" t="s">
        <v>1649</v>
      </c>
      <c r="L58" s="73">
        <v>1</v>
      </c>
      <c r="M58" s="74">
        <v>2755.206298828125</v>
      </c>
      <c r="N58" s="74">
        <v>8416.3662109375</v>
      </c>
      <c r="O58" s="75"/>
      <c r="P58" s="76"/>
      <c r="Q58" s="76"/>
      <c r="R58" s="86"/>
      <c r="S58" s="48">
        <v>0</v>
      </c>
      <c r="T58" s="48">
        <v>1</v>
      </c>
      <c r="U58" s="49">
        <v>0</v>
      </c>
      <c r="V58" s="49">
        <v>0.002469</v>
      </c>
      <c r="W58" s="49">
        <v>0.005868</v>
      </c>
      <c r="X58" s="49">
        <v>0.389644</v>
      </c>
      <c r="Y58" s="49">
        <v>0</v>
      </c>
      <c r="Z58" s="49">
        <v>0</v>
      </c>
      <c r="AA58" s="71">
        <v>58</v>
      </c>
      <c r="AB58" s="71"/>
      <c r="AC58" s="72"/>
      <c r="AD58" s="78" t="s">
        <v>893</v>
      </c>
      <c r="AE58" s="78">
        <v>2066</v>
      </c>
      <c r="AF58" s="78">
        <v>5637</v>
      </c>
      <c r="AG58" s="78">
        <v>5818</v>
      </c>
      <c r="AH58" s="78">
        <v>5847</v>
      </c>
      <c r="AI58" s="78"/>
      <c r="AJ58" s="78" t="s">
        <v>1025</v>
      </c>
      <c r="AK58" s="78" t="s">
        <v>1139</v>
      </c>
      <c r="AL58" s="82" t="s">
        <v>1218</v>
      </c>
      <c r="AM58" s="78"/>
      <c r="AN58" s="80">
        <v>40561.06175925926</v>
      </c>
      <c r="AO58" s="82" t="s">
        <v>1322</v>
      </c>
      <c r="AP58" s="78" t="b">
        <v>0</v>
      </c>
      <c r="AQ58" s="78" t="b">
        <v>0</v>
      </c>
      <c r="AR58" s="78" t="b">
        <v>1</v>
      </c>
      <c r="AS58" s="78" t="s">
        <v>787</v>
      </c>
      <c r="AT58" s="78">
        <v>186</v>
      </c>
      <c r="AU58" s="82" t="s">
        <v>1406</v>
      </c>
      <c r="AV58" s="78" t="b">
        <v>1</v>
      </c>
      <c r="AW58" s="78" t="s">
        <v>1457</v>
      </c>
      <c r="AX58" s="82" t="s">
        <v>1513</v>
      </c>
      <c r="AY58" s="78" t="s">
        <v>66</v>
      </c>
      <c r="AZ58" s="78" t="str">
        <f>REPLACE(INDEX(GroupVertices[Group],MATCH(Vertices[[#This Row],[Vertex]],GroupVertices[Vertex],0)),1,1,"")</f>
        <v>1</v>
      </c>
      <c r="BA58" s="48"/>
      <c r="BB58" s="48"/>
      <c r="BC58" s="48"/>
      <c r="BD58" s="48"/>
      <c r="BE58" s="48"/>
      <c r="BF58" s="48"/>
      <c r="BG58" s="120" t="s">
        <v>2106</v>
      </c>
      <c r="BH58" s="120" t="s">
        <v>2106</v>
      </c>
      <c r="BI58" s="120" t="s">
        <v>2153</v>
      </c>
      <c r="BJ58" s="120" t="s">
        <v>2153</v>
      </c>
      <c r="BK58" s="120">
        <v>0</v>
      </c>
      <c r="BL58" s="123">
        <v>0</v>
      </c>
      <c r="BM58" s="120">
        <v>1</v>
      </c>
      <c r="BN58" s="123">
        <v>4</v>
      </c>
      <c r="BO58" s="120">
        <v>0</v>
      </c>
      <c r="BP58" s="123">
        <v>0</v>
      </c>
      <c r="BQ58" s="120">
        <v>24</v>
      </c>
      <c r="BR58" s="123">
        <v>96</v>
      </c>
      <c r="BS58" s="120">
        <v>25</v>
      </c>
      <c r="BT58" s="2"/>
      <c r="BU58" s="3"/>
      <c r="BV58" s="3"/>
      <c r="BW58" s="3"/>
      <c r="BX58" s="3"/>
    </row>
    <row r="59" spans="1:76" ht="15">
      <c r="A59" s="64" t="s">
        <v>240</v>
      </c>
      <c r="B59" s="65"/>
      <c r="C59" s="65" t="s">
        <v>64</v>
      </c>
      <c r="D59" s="66">
        <v>163.37507866134422</v>
      </c>
      <c r="E59" s="68"/>
      <c r="F59" s="100" t="s">
        <v>489</v>
      </c>
      <c r="G59" s="65"/>
      <c r="H59" s="69" t="s">
        <v>240</v>
      </c>
      <c r="I59" s="70"/>
      <c r="J59" s="70"/>
      <c r="K59" s="69" t="s">
        <v>1650</v>
      </c>
      <c r="L59" s="73">
        <v>1</v>
      </c>
      <c r="M59" s="74">
        <v>1580.388671875</v>
      </c>
      <c r="N59" s="74">
        <v>9646.09375</v>
      </c>
      <c r="O59" s="75"/>
      <c r="P59" s="76"/>
      <c r="Q59" s="76"/>
      <c r="R59" s="86"/>
      <c r="S59" s="48">
        <v>0</v>
      </c>
      <c r="T59" s="48">
        <v>1</v>
      </c>
      <c r="U59" s="49">
        <v>0</v>
      </c>
      <c r="V59" s="49">
        <v>0.002469</v>
      </c>
      <c r="W59" s="49">
        <v>0.005868</v>
      </c>
      <c r="X59" s="49">
        <v>0.389644</v>
      </c>
      <c r="Y59" s="49">
        <v>0</v>
      </c>
      <c r="Z59" s="49">
        <v>0</v>
      </c>
      <c r="AA59" s="71">
        <v>59</v>
      </c>
      <c r="AB59" s="71"/>
      <c r="AC59" s="72"/>
      <c r="AD59" s="78" t="s">
        <v>894</v>
      </c>
      <c r="AE59" s="78">
        <v>709</v>
      </c>
      <c r="AF59" s="78">
        <v>692</v>
      </c>
      <c r="AG59" s="78">
        <v>4186</v>
      </c>
      <c r="AH59" s="78">
        <v>4023</v>
      </c>
      <c r="AI59" s="78"/>
      <c r="AJ59" s="78" t="s">
        <v>1026</v>
      </c>
      <c r="AK59" s="78" t="s">
        <v>1140</v>
      </c>
      <c r="AL59" s="82" t="s">
        <v>1219</v>
      </c>
      <c r="AM59" s="78"/>
      <c r="AN59" s="80">
        <v>39846.44703703704</v>
      </c>
      <c r="AO59" s="82" t="s">
        <v>1323</v>
      </c>
      <c r="AP59" s="78" t="b">
        <v>0</v>
      </c>
      <c r="AQ59" s="78" t="b">
        <v>0</v>
      </c>
      <c r="AR59" s="78" t="b">
        <v>1</v>
      </c>
      <c r="AS59" s="78" t="s">
        <v>787</v>
      </c>
      <c r="AT59" s="78">
        <v>61</v>
      </c>
      <c r="AU59" s="82" t="s">
        <v>1407</v>
      </c>
      <c r="AV59" s="78" t="b">
        <v>0</v>
      </c>
      <c r="AW59" s="78" t="s">
        <v>1457</v>
      </c>
      <c r="AX59" s="82" t="s">
        <v>1514</v>
      </c>
      <c r="AY59" s="78" t="s">
        <v>66</v>
      </c>
      <c r="AZ59" s="78" t="str">
        <f>REPLACE(INDEX(GroupVertices[Group],MATCH(Vertices[[#This Row],[Vertex]],GroupVertices[Vertex],0)),1,1,"")</f>
        <v>1</v>
      </c>
      <c r="BA59" s="48"/>
      <c r="BB59" s="48"/>
      <c r="BC59" s="48"/>
      <c r="BD59" s="48"/>
      <c r="BE59" s="48"/>
      <c r="BF59" s="48"/>
      <c r="BG59" s="120" t="s">
        <v>2106</v>
      </c>
      <c r="BH59" s="120" t="s">
        <v>2106</v>
      </c>
      <c r="BI59" s="120" t="s">
        <v>2153</v>
      </c>
      <c r="BJ59" s="120" t="s">
        <v>2153</v>
      </c>
      <c r="BK59" s="120">
        <v>0</v>
      </c>
      <c r="BL59" s="123">
        <v>0</v>
      </c>
      <c r="BM59" s="120">
        <v>1</v>
      </c>
      <c r="BN59" s="123">
        <v>4</v>
      </c>
      <c r="BO59" s="120">
        <v>0</v>
      </c>
      <c r="BP59" s="123">
        <v>0</v>
      </c>
      <c r="BQ59" s="120">
        <v>24</v>
      </c>
      <c r="BR59" s="123">
        <v>96</v>
      </c>
      <c r="BS59" s="120">
        <v>25</v>
      </c>
      <c r="BT59" s="2"/>
      <c r="BU59" s="3"/>
      <c r="BV59" s="3"/>
      <c r="BW59" s="3"/>
      <c r="BX59" s="3"/>
    </row>
    <row r="60" spans="1:76" ht="15">
      <c r="A60" s="64" t="s">
        <v>241</v>
      </c>
      <c r="B60" s="65"/>
      <c r="C60" s="65" t="s">
        <v>64</v>
      </c>
      <c r="D60" s="66">
        <v>163.40492841520842</v>
      </c>
      <c r="E60" s="68"/>
      <c r="F60" s="100" t="s">
        <v>490</v>
      </c>
      <c r="G60" s="65"/>
      <c r="H60" s="69" t="s">
        <v>241</v>
      </c>
      <c r="I60" s="70"/>
      <c r="J60" s="70"/>
      <c r="K60" s="69" t="s">
        <v>1651</v>
      </c>
      <c r="L60" s="73">
        <v>1</v>
      </c>
      <c r="M60" s="74">
        <v>423.5054931640625</v>
      </c>
      <c r="N60" s="74">
        <v>5569.3798828125</v>
      </c>
      <c r="O60" s="75"/>
      <c r="P60" s="76"/>
      <c r="Q60" s="76"/>
      <c r="R60" s="86"/>
      <c r="S60" s="48">
        <v>0</v>
      </c>
      <c r="T60" s="48">
        <v>2</v>
      </c>
      <c r="U60" s="49">
        <v>0</v>
      </c>
      <c r="V60" s="49">
        <v>0.003058</v>
      </c>
      <c r="W60" s="49">
        <v>0.01469</v>
      </c>
      <c r="X60" s="49">
        <v>0.623171</v>
      </c>
      <c r="Y60" s="49">
        <v>0.5</v>
      </c>
      <c r="Z60" s="49">
        <v>0</v>
      </c>
      <c r="AA60" s="71">
        <v>60</v>
      </c>
      <c r="AB60" s="71"/>
      <c r="AC60" s="72"/>
      <c r="AD60" s="78" t="s">
        <v>895</v>
      </c>
      <c r="AE60" s="78">
        <v>843</v>
      </c>
      <c r="AF60" s="78">
        <v>707</v>
      </c>
      <c r="AG60" s="78">
        <v>46048</v>
      </c>
      <c r="AH60" s="78">
        <v>74370</v>
      </c>
      <c r="AI60" s="78"/>
      <c r="AJ60" s="78" t="s">
        <v>1027</v>
      </c>
      <c r="AK60" s="78" t="s">
        <v>1141</v>
      </c>
      <c r="AL60" s="78"/>
      <c r="AM60" s="78"/>
      <c r="AN60" s="80">
        <v>41515.81361111111</v>
      </c>
      <c r="AO60" s="82" t="s">
        <v>1324</v>
      </c>
      <c r="AP60" s="78" t="b">
        <v>1</v>
      </c>
      <c r="AQ60" s="78" t="b">
        <v>0</v>
      </c>
      <c r="AR60" s="78" t="b">
        <v>0</v>
      </c>
      <c r="AS60" s="78" t="s">
        <v>787</v>
      </c>
      <c r="AT60" s="78">
        <v>28</v>
      </c>
      <c r="AU60" s="82" t="s">
        <v>1397</v>
      </c>
      <c r="AV60" s="78" t="b">
        <v>0</v>
      </c>
      <c r="AW60" s="78" t="s">
        <v>1457</v>
      </c>
      <c r="AX60" s="82" t="s">
        <v>1515</v>
      </c>
      <c r="AY60" s="78" t="s">
        <v>66</v>
      </c>
      <c r="AZ60" s="78" t="str">
        <f>REPLACE(INDEX(GroupVertices[Group],MATCH(Vertices[[#This Row],[Vertex]],GroupVertices[Vertex],0)),1,1,"")</f>
        <v>1</v>
      </c>
      <c r="BA60" s="48"/>
      <c r="BB60" s="48"/>
      <c r="BC60" s="48"/>
      <c r="BD60" s="48"/>
      <c r="BE60" s="48"/>
      <c r="BF60" s="48"/>
      <c r="BG60" s="120" t="s">
        <v>2107</v>
      </c>
      <c r="BH60" s="120" t="s">
        <v>2130</v>
      </c>
      <c r="BI60" s="120" t="s">
        <v>2153</v>
      </c>
      <c r="BJ60" s="120" t="s">
        <v>2153</v>
      </c>
      <c r="BK60" s="120">
        <v>2</v>
      </c>
      <c r="BL60" s="123">
        <v>4.3478260869565215</v>
      </c>
      <c r="BM60" s="120">
        <v>1</v>
      </c>
      <c r="BN60" s="123">
        <v>2.1739130434782608</v>
      </c>
      <c r="BO60" s="120">
        <v>0</v>
      </c>
      <c r="BP60" s="123">
        <v>0</v>
      </c>
      <c r="BQ60" s="120">
        <v>43</v>
      </c>
      <c r="BR60" s="123">
        <v>93.47826086956522</v>
      </c>
      <c r="BS60" s="120">
        <v>46</v>
      </c>
      <c r="BT60" s="2"/>
      <c r="BU60" s="3"/>
      <c r="BV60" s="3"/>
      <c r="BW60" s="3"/>
      <c r="BX60" s="3"/>
    </row>
    <row r="61" spans="1:76" ht="15">
      <c r="A61" s="64" t="s">
        <v>242</v>
      </c>
      <c r="B61" s="65"/>
      <c r="C61" s="65" t="s">
        <v>64</v>
      </c>
      <c r="D61" s="66">
        <v>162.31043744018768</v>
      </c>
      <c r="E61" s="68"/>
      <c r="F61" s="100" t="s">
        <v>491</v>
      </c>
      <c r="G61" s="65"/>
      <c r="H61" s="69" t="s">
        <v>242</v>
      </c>
      <c r="I61" s="70"/>
      <c r="J61" s="70"/>
      <c r="K61" s="69" t="s">
        <v>1652</v>
      </c>
      <c r="L61" s="73">
        <v>1</v>
      </c>
      <c r="M61" s="74">
        <v>1091.7513427734375</v>
      </c>
      <c r="N61" s="74">
        <v>4227.5322265625</v>
      </c>
      <c r="O61" s="75"/>
      <c r="P61" s="76"/>
      <c r="Q61" s="76"/>
      <c r="R61" s="86"/>
      <c r="S61" s="48">
        <v>0</v>
      </c>
      <c r="T61" s="48">
        <v>2</v>
      </c>
      <c r="U61" s="49">
        <v>0</v>
      </c>
      <c r="V61" s="49">
        <v>0.003058</v>
      </c>
      <c r="W61" s="49">
        <v>0.01469</v>
      </c>
      <c r="X61" s="49">
        <v>0.623171</v>
      </c>
      <c r="Y61" s="49">
        <v>0.5</v>
      </c>
      <c r="Z61" s="49">
        <v>0</v>
      </c>
      <c r="AA61" s="71">
        <v>61</v>
      </c>
      <c r="AB61" s="71"/>
      <c r="AC61" s="72"/>
      <c r="AD61" s="78" t="s">
        <v>896</v>
      </c>
      <c r="AE61" s="78">
        <v>643</v>
      </c>
      <c r="AF61" s="78">
        <v>157</v>
      </c>
      <c r="AG61" s="78">
        <v>6759</v>
      </c>
      <c r="AH61" s="78">
        <v>40006</v>
      </c>
      <c r="AI61" s="78"/>
      <c r="AJ61" s="78" t="s">
        <v>1028</v>
      </c>
      <c r="AK61" s="78" t="s">
        <v>1142</v>
      </c>
      <c r="AL61" s="78"/>
      <c r="AM61" s="78"/>
      <c r="AN61" s="80">
        <v>42615.15513888889</v>
      </c>
      <c r="AO61" s="78"/>
      <c r="AP61" s="78" t="b">
        <v>1</v>
      </c>
      <c r="AQ61" s="78" t="b">
        <v>0</v>
      </c>
      <c r="AR61" s="78" t="b">
        <v>0</v>
      </c>
      <c r="AS61" s="78" t="s">
        <v>787</v>
      </c>
      <c r="AT61" s="78">
        <v>1</v>
      </c>
      <c r="AU61" s="78"/>
      <c r="AV61" s="78" t="b">
        <v>0</v>
      </c>
      <c r="AW61" s="78" t="s">
        <v>1457</v>
      </c>
      <c r="AX61" s="82" t="s">
        <v>1516</v>
      </c>
      <c r="AY61" s="78" t="s">
        <v>66</v>
      </c>
      <c r="AZ61" s="78" t="str">
        <f>REPLACE(INDEX(GroupVertices[Group],MATCH(Vertices[[#This Row],[Vertex]],GroupVertices[Vertex],0)),1,1,"")</f>
        <v>1</v>
      </c>
      <c r="BA61" s="48"/>
      <c r="BB61" s="48"/>
      <c r="BC61" s="48"/>
      <c r="BD61" s="48"/>
      <c r="BE61" s="48"/>
      <c r="BF61" s="48"/>
      <c r="BG61" s="120" t="s">
        <v>2104</v>
      </c>
      <c r="BH61" s="120" t="s">
        <v>2104</v>
      </c>
      <c r="BI61" s="120" t="s">
        <v>2151</v>
      </c>
      <c r="BJ61" s="120" t="s">
        <v>2151</v>
      </c>
      <c r="BK61" s="120">
        <v>2</v>
      </c>
      <c r="BL61" s="123">
        <v>9.523809523809524</v>
      </c>
      <c r="BM61" s="120">
        <v>0</v>
      </c>
      <c r="BN61" s="123">
        <v>0</v>
      </c>
      <c r="BO61" s="120">
        <v>0</v>
      </c>
      <c r="BP61" s="123">
        <v>0</v>
      </c>
      <c r="BQ61" s="120">
        <v>19</v>
      </c>
      <c r="BR61" s="123">
        <v>90.47619047619048</v>
      </c>
      <c r="BS61" s="120">
        <v>21</v>
      </c>
      <c r="BT61" s="2"/>
      <c r="BU61" s="3"/>
      <c r="BV61" s="3"/>
      <c r="BW61" s="3"/>
      <c r="BX61" s="3"/>
    </row>
    <row r="62" spans="1:76" ht="15">
      <c r="A62" s="64" t="s">
        <v>243</v>
      </c>
      <c r="B62" s="65"/>
      <c r="C62" s="65" t="s">
        <v>64</v>
      </c>
      <c r="D62" s="66">
        <v>163.1323006632487</v>
      </c>
      <c r="E62" s="68"/>
      <c r="F62" s="100" t="s">
        <v>492</v>
      </c>
      <c r="G62" s="65"/>
      <c r="H62" s="69" t="s">
        <v>243</v>
      </c>
      <c r="I62" s="70"/>
      <c r="J62" s="70"/>
      <c r="K62" s="69" t="s">
        <v>1653</v>
      </c>
      <c r="L62" s="73">
        <v>1</v>
      </c>
      <c r="M62" s="74">
        <v>2083.601806640625</v>
      </c>
      <c r="N62" s="74">
        <v>3959.5361328125</v>
      </c>
      <c r="O62" s="75"/>
      <c r="P62" s="76"/>
      <c r="Q62" s="76"/>
      <c r="R62" s="86"/>
      <c r="S62" s="48">
        <v>0</v>
      </c>
      <c r="T62" s="48">
        <v>2</v>
      </c>
      <c r="U62" s="49">
        <v>0</v>
      </c>
      <c r="V62" s="49">
        <v>0.003058</v>
      </c>
      <c r="W62" s="49">
        <v>0.01469</v>
      </c>
      <c r="X62" s="49">
        <v>0.623171</v>
      </c>
      <c r="Y62" s="49">
        <v>0.5</v>
      </c>
      <c r="Z62" s="49">
        <v>0</v>
      </c>
      <c r="AA62" s="71">
        <v>62</v>
      </c>
      <c r="AB62" s="71"/>
      <c r="AC62" s="72"/>
      <c r="AD62" s="78" t="s">
        <v>897</v>
      </c>
      <c r="AE62" s="78">
        <v>431</v>
      </c>
      <c r="AF62" s="78">
        <v>570</v>
      </c>
      <c r="AG62" s="78">
        <v>65616</v>
      </c>
      <c r="AH62" s="78">
        <v>41434</v>
      </c>
      <c r="AI62" s="78"/>
      <c r="AJ62" s="78" t="s">
        <v>1029</v>
      </c>
      <c r="AK62" s="78"/>
      <c r="AL62" s="78"/>
      <c r="AM62" s="78"/>
      <c r="AN62" s="80">
        <v>41559.02846064815</v>
      </c>
      <c r="AO62" s="78"/>
      <c r="AP62" s="78" t="b">
        <v>1</v>
      </c>
      <c r="AQ62" s="78" t="b">
        <v>0</v>
      </c>
      <c r="AR62" s="78" t="b">
        <v>0</v>
      </c>
      <c r="AS62" s="78" t="s">
        <v>787</v>
      </c>
      <c r="AT62" s="78">
        <v>56</v>
      </c>
      <c r="AU62" s="82" t="s">
        <v>1397</v>
      </c>
      <c r="AV62" s="78" t="b">
        <v>0</v>
      </c>
      <c r="AW62" s="78" t="s">
        <v>1457</v>
      </c>
      <c r="AX62" s="82" t="s">
        <v>1517</v>
      </c>
      <c r="AY62" s="78" t="s">
        <v>66</v>
      </c>
      <c r="AZ62" s="78" t="str">
        <f>REPLACE(INDEX(GroupVertices[Group],MATCH(Vertices[[#This Row],[Vertex]],GroupVertices[Vertex],0)),1,1,"")</f>
        <v>1</v>
      </c>
      <c r="BA62" s="48"/>
      <c r="BB62" s="48"/>
      <c r="BC62" s="48"/>
      <c r="BD62" s="48"/>
      <c r="BE62" s="48"/>
      <c r="BF62" s="48"/>
      <c r="BG62" s="120" t="s">
        <v>2108</v>
      </c>
      <c r="BH62" s="120" t="s">
        <v>2108</v>
      </c>
      <c r="BI62" s="120" t="s">
        <v>2154</v>
      </c>
      <c r="BJ62" s="120" t="s">
        <v>2154</v>
      </c>
      <c r="BK62" s="120">
        <v>1</v>
      </c>
      <c r="BL62" s="123">
        <v>2.3255813953488373</v>
      </c>
      <c r="BM62" s="120">
        <v>0</v>
      </c>
      <c r="BN62" s="123">
        <v>0</v>
      </c>
      <c r="BO62" s="120">
        <v>0</v>
      </c>
      <c r="BP62" s="123">
        <v>0</v>
      </c>
      <c r="BQ62" s="120">
        <v>42</v>
      </c>
      <c r="BR62" s="123">
        <v>97.67441860465117</v>
      </c>
      <c r="BS62" s="120">
        <v>43</v>
      </c>
      <c r="BT62" s="2"/>
      <c r="BU62" s="3"/>
      <c r="BV62" s="3"/>
      <c r="BW62" s="3"/>
      <c r="BX62" s="3"/>
    </row>
    <row r="63" spans="1:76" ht="15">
      <c r="A63" s="64" t="s">
        <v>244</v>
      </c>
      <c r="B63" s="65"/>
      <c r="C63" s="65" t="s">
        <v>64</v>
      </c>
      <c r="D63" s="66">
        <v>162.41988653768976</v>
      </c>
      <c r="E63" s="68"/>
      <c r="F63" s="100" t="s">
        <v>493</v>
      </c>
      <c r="G63" s="65"/>
      <c r="H63" s="69" t="s">
        <v>244</v>
      </c>
      <c r="I63" s="70"/>
      <c r="J63" s="70"/>
      <c r="K63" s="69" t="s">
        <v>1654</v>
      </c>
      <c r="L63" s="73">
        <v>1</v>
      </c>
      <c r="M63" s="74">
        <v>2203.25830078125</v>
      </c>
      <c r="N63" s="74">
        <v>9338.6103515625</v>
      </c>
      <c r="O63" s="75"/>
      <c r="P63" s="76"/>
      <c r="Q63" s="76"/>
      <c r="R63" s="86"/>
      <c r="S63" s="48">
        <v>0</v>
      </c>
      <c r="T63" s="48">
        <v>2</v>
      </c>
      <c r="U63" s="49">
        <v>0</v>
      </c>
      <c r="V63" s="49">
        <v>0.002475</v>
      </c>
      <c r="W63" s="49">
        <v>0.006574</v>
      </c>
      <c r="X63" s="49">
        <v>0.677641</v>
      </c>
      <c r="Y63" s="49">
        <v>0.5</v>
      </c>
      <c r="Z63" s="49">
        <v>0</v>
      </c>
      <c r="AA63" s="71">
        <v>63</v>
      </c>
      <c r="AB63" s="71"/>
      <c r="AC63" s="72"/>
      <c r="AD63" s="78" t="s">
        <v>898</v>
      </c>
      <c r="AE63" s="78">
        <v>257</v>
      </c>
      <c r="AF63" s="78">
        <v>212</v>
      </c>
      <c r="AG63" s="78">
        <v>40779</v>
      </c>
      <c r="AH63" s="78">
        <v>62230</v>
      </c>
      <c r="AI63" s="78"/>
      <c r="AJ63" s="78" t="s">
        <v>1030</v>
      </c>
      <c r="AK63" s="78" t="s">
        <v>1143</v>
      </c>
      <c r="AL63" s="78"/>
      <c r="AM63" s="78"/>
      <c r="AN63" s="80">
        <v>42845.65394675926</v>
      </c>
      <c r="AO63" s="82" t="s">
        <v>1325</v>
      </c>
      <c r="AP63" s="78" t="b">
        <v>1</v>
      </c>
      <c r="AQ63" s="78" t="b">
        <v>0</v>
      </c>
      <c r="AR63" s="78" t="b">
        <v>0</v>
      </c>
      <c r="AS63" s="78" t="s">
        <v>787</v>
      </c>
      <c r="AT63" s="78">
        <v>2</v>
      </c>
      <c r="AU63" s="78"/>
      <c r="AV63" s="78" t="b">
        <v>0</v>
      </c>
      <c r="AW63" s="78" t="s">
        <v>1457</v>
      </c>
      <c r="AX63" s="82" t="s">
        <v>1518</v>
      </c>
      <c r="AY63" s="78" t="s">
        <v>66</v>
      </c>
      <c r="AZ63" s="78" t="str">
        <f>REPLACE(INDEX(GroupVertices[Group],MATCH(Vertices[[#This Row],[Vertex]],GroupVertices[Vertex],0)),1,1,"")</f>
        <v>1</v>
      </c>
      <c r="BA63" s="48"/>
      <c r="BB63" s="48"/>
      <c r="BC63" s="48"/>
      <c r="BD63" s="48"/>
      <c r="BE63" s="48"/>
      <c r="BF63" s="48"/>
      <c r="BG63" s="120" t="s">
        <v>2109</v>
      </c>
      <c r="BH63" s="120" t="s">
        <v>2131</v>
      </c>
      <c r="BI63" s="120" t="s">
        <v>2155</v>
      </c>
      <c r="BJ63" s="120" t="s">
        <v>2155</v>
      </c>
      <c r="BK63" s="120">
        <v>1</v>
      </c>
      <c r="BL63" s="123">
        <v>2.2222222222222223</v>
      </c>
      <c r="BM63" s="120">
        <v>1</v>
      </c>
      <c r="BN63" s="123">
        <v>2.2222222222222223</v>
      </c>
      <c r="BO63" s="120">
        <v>0</v>
      </c>
      <c r="BP63" s="123">
        <v>0</v>
      </c>
      <c r="BQ63" s="120">
        <v>43</v>
      </c>
      <c r="BR63" s="123">
        <v>95.55555555555556</v>
      </c>
      <c r="BS63" s="120">
        <v>45</v>
      </c>
      <c r="BT63" s="2"/>
      <c r="BU63" s="3"/>
      <c r="BV63" s="3"/>
      <c r="BW63" s="3"/>
      <c r="BX63" s="3"/>
    </row>
    <row r="64" spans="1:76" ht="15">
      <c r="A64" s="64" t="s">
        <v>327</v>
      </c>
      <c r="B64" s="65"/>
      <c r="C64" s="65" t="s">
        <v>64</v>
      </c>
      <c r="D64" s="66">
        <v>559.1768449498823</v>
      </c>
      <c r="E64" s="68"/>
      <c r="F64" s="100" t="s">
        <v>1434</v>
      </c>
      <c r="G64" s="65"/>
      <c r="H64" s="69" t="s">
        <v>327</v>
      </c>
      <c r="I64" s="70"/>
      <c r="J64" s="70"/>
      <c r="K64" s="69" t="s">
        <v>1655</v>
      </c>
      <c r="L64" s="73">
        <v>1</v>
      </c>
      <c r="M64" s="74">
        <v>2446.415283203125</v>
      </c>
      <c r="N64" s="74">
        <v>9010.326171875</v>
      </c>
      <c r="O64" s="75"/>
      <c r="P64" s="76"/>
      <c r="Q64" s="76"/>
      <c r="R64" s="86"/>
      <c r="S64" s="48">
        <v>2</v>
      </c>
      <c r="T64" s="48">
        <v>0</v>
      </c>
      <c r="U64" s="49">
        <v>0</v>
      </c>
      <c r="V64" s="49">
        <v>0.002475</v>
      </c>
      <c r="W64" s="49">
        <v>0.006574</v>
      </c>
      <c r="X64" s="49">
        <v>0.677641</v>
      </c>
      <c r="Y64" s="49">
        <v>0.5</v>
      </c>
      <c r="Z64" s="49">
        <v>0</v>
      </c>
      <c r="AA64" s="71">
        <v>64</v>
      </c>
      <c r="AB64" s="71"/>
      <c r="AC64" s="72"/>
      <c r="AD64" s="78" t="s">
        <v>899</v>
      </c>
      <c r="AE64" s="78">
        <v>728</v>
      </c>
      <c r="AF64" s="78">
        <v>199589</v>
      </c>
      <c r="AG64" s="78">
        <v>206518</v>
      </c>
      <c r="AH64" s="78">
        <v>1809</v>
      </c>
      <c r="AI64" s="78"/>
      <c r="AJ64" s="78" t="s">
        <v>1031</v>
      </c>
      <c r="AK64" s="78" t="s">
        <v>805</v>
      </c>
      <c r="AL64" s="82" t="s">
        <v>1220</v>
      </c>
      <c r="AM64" s="78"/>
      <c r="AN64" s="80">
        <v>39689.61953703704</v>
      </c>
      <c r="AO64" s="82" t="s">
        <v>1326</v>
      </c>
      <c r="AP64" s="78" t="b">
        <v>0</v>
      </c>
      <c r="AQ64" s="78" t="b">
        <v>0</v>
      </c>
      <c r="AR64" s="78" t="b">
        <v>1</v>
      </c>
      <c r="AS64" s="78" t="s">
        <v>787</v>
      </c>
      <c r="AT64" s="78">
        <v>6156</v>
      </c>
      <c r="AU64" s="82" t="s">
        <v>1397</v>
      </c>
      <c r="AV64" s="78" t="b">
        <v>1</v>
      </c>
      <c r="AW64" s="78" t="s">
        <v>1457</v>
      </c>
      <c r="AX64" s="82" t="s">
        <v>1519</v>
      </c>
      <c r="AY64" s="78" t="s">
        <v>65</v>
      </c>
      <c r="AZ64" s="78" t="str">
        <f>REPLACE(INDEX(GroupVertices[Group],MATCH(Vertices[[#This Row],[Vertex]],GroupVertices[Vertex],0)),1,1,"")</f>
        <v>1</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245</v>
      </c>
      <c r="B65" s="65"/>
      <c r="C65" s="65" t="s">
        <v>64</v>
      </c>
      <c r="D65" s="66">
        <v>165.51431102161197</v>
      </c>
      <c r="E65" s="68"/>
      <c r="F65" s="100" t="s">
        <v>1435</v>
      </c>
      <c r="G65" s="65"/>
      <c r="H65" s="69" t="s">
        <v>245</v>
      </c>
      <c r="I65" s="70"/>
      <c r="J65" s="70"/>
      <c r="K65" s="69" t="s">
        <v>1656</v>
      </c>
      <c r="L65" s="73">
        <v>191.2160471115824</v>
      </c>
      <c r="M65" s="74">
        <v>9524.7138671875</v>
      </c>
      <c r="N65" s="74">
        <v>705.811767578125</v>
      </c>
      <c r="O65" s="75"/>
      <c r="P65" s="76"/>
      <c r="Q65" s="76"/>
      <c r="R65" s="86"/>
      <c r="S65" s="48">
        <v>0</v>
      </c>
      <c r="T65" s="48">
        <v>2</v>
      </c>
      <c r="U65" s="49">
        <v>250</v>
      </c>
      <c r="V65" s="49">
        <v>0.002994</v>
      </c>
      <c r="W65" s="49">
        <v>0.008925</v>
      </c>
      <c r="X65" s="49">
        <v>0.800042</v>
      </c>
      <c r="Y65" s="49">
        <v>0</v>
      </c>
      <c r="Z65" s="49">
        <v>0</v>
      </c>
      <c r="AA65" s="71">
        <v>65</v>
      </c>
      <c r="AB65" s="71"/>
      <c r="AC65" s="72"/>
      <c r="AD65" s="78" t="s">
        <v>900</v>
      </c>
      <c r="AE65" s="78">
        <v>1638</v>
      </c>
      <c r="AF65" s="78">
        <v>1767</v>
      </c>
      <c r="AG65" s="78">
        <v>25332</v>
      </c>
      <c r="AH65" s="78">
        <v>20654</v>
      </c>
      <c r="AI65" s="78"/>
      <c r="AJ65" s="78" t="s">
        <v>1032</v>
      </c>
      <c r="AK65" s="78" t="s">
        <v>1144</v>
      </c>
      <c r="AL65" s="82" t="s">
        <v>1221</v>
      </c>
      <c r="AM65" s="78"/>
      <c r="AN65" s="80">
        <v>40062.710486111115</v>
      </c>
      <c r="AO65" s="82" t="s">
        <v>1327</v>
      </c>
      <c r="AP65" s="78" t="b">
        <v>0</v>
      </c>
      <c r="AQ65" s="78" t="b">
        <v>0</v>
      </c>
      <c r="AR65" s="78" t="b">
        <v>1</v>
      </c>
      <c r="AS65" s="78" t="s">
        <v>787</v>
      </c>
      <c r="AT65" s="78">
        <v>99</v>
      </c>
      <c r="AU65" s="82" t="s">
        <v>1397</v>
      </c>
      <c r="AV65" s="78" t="b">
        <v>0</v>
      </c>
      <c r="AW65" s="78" t="s">
        <v>1457</v>
      </c>
      <c r="AX65" s="82" t="s">
        <v>1520</v>
      </c>
      <c r="AY65" s="78" t="s">
        <v>66</v>
      </c>
      <c r="AZ65" s="78" t="str">
        <f>REPLACE(INDEX(GroupVertices[Group],MATCH(Vertices[[#This Row],[Vertex]],GroupVertices[Vertex],0)),1,1,"")</f>
        <v>11</v>
      </c>
      <c r="BA65" s="48"/>
      <c r="BB65" s="48"/>
      <c r="BC65" s="48"/>
      <c r="BD65" s="48"/>
      <c r="BE65" s="48" t="s">
        <v>447</v>
      </c>
      <c r="BF65" s="48" t="s">
        <v>447</v>
      </c>
      <c r="BG65" s="120" t="s">
        <v>2110</v>
      </c>
      <c r="BH65" s="120" t="s">
        <v>2110</v>
      </c>
      <c r="BI65" s="120" t="s">
        <v>2156</v>
      </c>
      <c r="BJ65" s="120" t="s">
        <v>2156</v>
      </c>
      <c r="BK65" s="120">
        <v>0</v>
      </c>
      <c r="BL65" s="123">
        <v>0</v>
      </c>
      <c r="BM65" s="120">
        <v>0</v>
      </c>
      <c r="BN65" s="123">
        <v>0</v>
      </c>
      <c r="BO65" s="120">
        <v>0</v>
      </c>
      <c r="BP65" s="123">
        <v>0</v>
      </c>
      <c r="BQ65" s="120">
        <v>18</v>
      </c>
      <c r="BR65" s="123">
        <v>100</v>
      </c>
      <c r="BS65" s="120">
        <v>18</v>
      </c>
      <c r="BT65" s="2"/>
      <c r="BU65" s="3"/>
      <c r="BV65" s="3"/>
      <c r="BW65" s="3"/>
      <c r="BX65" s="3"/>
    </row>
    <row r="66" spans="1:76" ht="15">
      <c r="A66" s="64" t="s">
        <v>328</v>
      </c>
      <c r="B66" s="65"/>
      <c r="C66" s="65" t="s">
        <v>64</v>
      </c>
      <c r="D66" s="66">
        <v>466.79782669095175</v>
      </c>
      <c r="E66" s="68"/>
      <c r="F66" s="100" t="s">
        <v>1436</v>
      </c>
      <c r="G66" s="65"/>
      <c r="H66" s="69" t="s">
        <v>328</v>
      </c>
      <c r="I66" s="70"/>
      <c r="J66" s="70"/>
      <c r="K66" s="69" t="s">
        <v>1657</v>
      </c>
      <c r="L66" s="73">
        <v>1</v>
      </c>
      <c r="M66" s="74">
        <v>8965.96484375</v>
      </c>
      <c r="N66" s="74">
        <v>705.811767578125</v>
      </c>
      <c r="O66" s="75"/>
      <c r="P66" s="76"/>
      <c r="Q66" s="76"/>
      <c r="R66" s="86"/>
      <c r="S66" s="48">
        <v>1</v>
      </c>
      <c r="T66" s="48">
        <v>0</v>
      </c>
      <c r="U66" s="49">
        <v>0</v>
      </c>
      <c r="V66" s="49">
        <v>0.002179</v>
      </c>
      <c r="W66" s="49">
        <v>0.000958</v>
      </c>
      <c r="X66" s="49">
        <v>0.490017</v>
      </c>
      <c r="Y66" s="49">
        <v>0</v>
      </c>
      <c r="Z66" s="49">
        <v>0</v>
      </c>
      <c r="AA66" s="71">
        <v>66</v>
      </c>
      <c r="AB66" s="71"/>
      <c r="AC66" s="72"/>
      <c r="AD66" s="78" t="s">
        <v>901</v>
      </c>
      <c r="AE66" s="78">
        <v>1205</v>
      </c>
      <c r="AF66" s="78">
        <v>153167</v>
      </c>
      <c r="AG66" s="78">
        <v>139434</v>
      </c>
      <c r="AH66" s="78">
        <v>3653</v>
      </c>
      <c r="AI66" s="78"/>
      <c r="AJ66" s="78" t="s">
        <v>1033</v>
      </c>
      <c r="AK66" s="78" t="s">
        <v>1144</v>
      </c>
      <c r="AL66" s="82" t="s">
        <v>1221</v>
      </c>
      <c r="AM66" s="78"/>
      <c r="AN66" s="80">
        <v>39818.92469907407</v>
      </c>
      <c r="AO66" s="82" t="s">
        <v>1328</v>
      </c>
      <c r="AP66" s="78" t="b">
        <v>0</v>
      </c>
      <c r="AQ66" s="78" t="b">
        <v>0</v>
      </c>
      <c r="AR66" s="78" t="b">
        <v>1</v>
      </c>
      <c r="AS66" s="78" t="s">
        <v>787</v>
      </c>
      <c r="AT66" s="78">
        <v>1321</v>
      </c>
      <c r="AU66" s="82" t="s">
        <v>1403</v>
      </c>
      <c r="AV66" s="78" t="b">
        <v>1</v>
      </c>
      <c r="AW66" s="78" t="s">
        <v>1457</v>
      </c>
      <c r="AX66" s="82" t="s">
        <v>1521</v>
      </c>
      <c r="AY66" s="78" t="s">
        <v>65</v>
      </c>
      <c r="AZ66" s="78" t="str">
        <f>REPLACE(INDEX(GroupVertices[Group],MATCH(Vertices[[#This Row],[Vertex]],GroupVertices[Vertex],0)),1,1,"")</f>
        <v>11</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246</v>
      </c>
      <c r="B67" s="65"/>
      <c r="C67" s="65" t="s">
        <v>64</v>
      </c>
      <c r="D67" s="66">
        <v>173.54389481108217</v>
      </c>
      <c r="E67" s="68"/>
      <c r="F67" s="100" t="s">
        <v>494</v>
      </c>
      <c r="G67" s="65"/>
      <c r="H67" s="69" t="s">
        <v>246</v>
      </c>
      <c r="I67" s="70"/>
      <c r="J67" s="70"/>
      <c r="K67" s="69" t="s">
        <v>1658</v>
      </c>
      <c r="L67" s="73">
        <v>219.74845417831978</v>
      </c>
      <c r="M67" s="74">
        <v>4176.94580078125</v>
      </c>
      <c r="N67" s="74">
        <v>1639.4830322265625</v>
      </c>
      <c r="O67" s="75"/>
      <c r="P67" s="76"/>
      <c r="Q67" s="76"/>
      <c r="R67" s="86"/>
      <c r="S67" s="48">
        <v>0</v>
      </c>
      <c r="T67" s="48">
        <v>7</v>
      </c>
      <c r="U67" s="49">
        <v>287.5</v>
      </c>
      <c r="V67" s="49">
        <v>0.003125</v>
      </c>
      <c r="W67" s="49">
        <v>0.014473</v>
      </c>
      <c r="X67" s="49">
        <v>1.558316</v>
      </c>
      <c r="Y67" s="49">
        <v>0.14285714285714285</v>
      </c>
      <c r="Z67" s="49">
        <v>0</v>
      </c>
      <c r="AA67" s="71">
        <v>67</v>
      </c>
      <c r="AB67" s="71"/>
      <c r="AC67" s="72"/>
      <c r="AD67" s="78" t="s">
        <v>902</v>
      </c>
      <c r="AE67" s="78">
        <v>2735</v>
      </c>
      <c r="AF67" s="78">
        <v>5802</v>
      </c>
      <c r="AG67" s="78">
        <v>18288</v>
      </c>
      <c r="AH67" s="78">
        <v>7098</v>
      </c>
      <c r="AI67" s="78"/>
      <c r="AJ67" s="78" t="s">
        <v>1034</v>
      </c>
      <c r="AK67" s="78" t="s">
        <v>1145</v>
      </c>
      <c r="AL67" s="82" t="s">
        <v>1222</v>
      </c>
      <c r="AM67" s="78"/>
      <c r="AN67" s="80">
        <v>41298.02758101852</v>
      </c>
      <c r="AO67" s="82" t="s">
        <v>1329</v>
      </c>
      <c r="AP67" s="78" t="b">
        <v>0</v>
      </c>
      <c r="AQ67" s="78" t="b">
        <v>0</v>
      </c>
      <c r="AR67" s="78" t="b">
        <v>1</v>
      </c>
      <c r="AS67" s="78" t="s">
        <v>787</v>
      </c>
      <c r="AT67" s="78">
        <v>308</v>
      </c>
      <c r="AU67" s="82" t="s">
        <v>1397</v>
      </c>
      <c r="AV67" s="78" t="b">
        <v>1</v>
      </c>
      <c r="AW67" s="78" t="s">
        <v>1457</v>
      </c>
      <c r="AX67" s="82" t="s">
        <v>1522</v>
      </c>
      <c r="AY67" s="78" t="s">
        <v>66</v>
      </c>
      <c r="AZ67" s="78" t="str">
        <f>REPLACE(INDEX(GroupVertices[Group],MATCH(Vertices[[#This Row],[Vertex]],GroupVertices[Vertex],0)),1,1,"")</f>
        <v>3</v>
      </c>
      <c r="BA67" s="48"/>
      <c r="BB67" s="48"/>
      <c r="BC67" s="48"/>
      <c r="BD67" s="48"/>
      <c r="BE67" s="48" t="s">
        <v>448</v>
      </c>
      <c r="BF67" s="48" t="s">
        <v>448</v>
      </c>
      <c r="BG67" s="120" t="s">
        <v>2111</v>
      </c>
      <c r="BH67" s="120" t="s">
        <v>2111</v>
      </c>
      <c r="BI67" s="120" t="s">
        <v>2157</v>
      </c>
      <c r="BJ67" s="120" t="s">
        <v>2157</v>
      </c>
      <c r="BK67" s="120">
        <v>0</v>
      </c>
      <c r="BL67" s="123">
        <v>0</v>
      </c>
      <c r="BM67" s="120">
        <v>0</v>
      </c>
      <c r="BN67" s="123">
        <v>0</v>
      </c>
      <c r="BO67" s="120">
        <v>0</v>
      </c>
      <c r="BP67" s="123">
        <v>0</v>
      </c>
      <c r="BQ67" s="120">
        <v>17</v>
      </c>
      <c r="BR67" s="123">
        <v>100</v>
      </c>
      <c r="BS67" s="120">
        <v>17</v>
      </c>
      <c r="BT67" s="2"/>
      <c r="BU67" s="3"/>
      <c r="BV67" s="3"/>
      <c r="BW67" s="3"/>
      <c r="BX67" s="3"/>
    </row>
    <row r="68" spans="1:76" ht="15">
      <c r="A68" s="64" t="s">
        <v>329</v>
      </c>
      <c r="B68" s="65"/>
      <c r="C68" s="65" t="s">
        <v>64</v>
      </c>
      <c r="D68" s="66">
        <v>1000</v>
      </c>
      <c r="E68" s="68"/>
      <c r="F68" s="100" t="s">
        <v>1437</v>
      </c>
      <c r="G68" s="65"/>
      <c r="H68" s="69" t="s">
        <v>329</v>
      </c>
      <c r="I68" s="70"/>
      <c r="J68" s="70"/>
      <c r="K68" s="69" t="s">
        <v>1659</v>
      </c>
      <c r="L68" s="73">
        <v>1.6249959094512803</v>
      </c>
      <c r="M68" s="74">
        <v>5055.42578125</v>
      </c>
      <c r="N68" s="74">
        <v>3145.18115234375</v>
      </c>
      <c r="O68" s="75"/>
      <c r="P68" s="76"/>
      <c r="Q68" s="76"/>
      <c r="R68" s="86"/>
      <c r="S68" s="48">
        <v>4</v>
      </c>
      <c r="T68" s="48">
        <v>0</v>
      </c>
      <c r="U68" s="49">
        <v>0.821429</v>
      </c>
      <c r="V68" s="49">
        <v>0.002299</v>
      </c>
      <c r="W68" s="49">
        <v>0.006789</v>
      </c>
      <c r="X68" s="49">
        <v>0.915832</v>
      </c>
      <c r="Y68" s="49">
        <v>0.25</v>
      </c>
      <c r="Z68" s="49">
        <v>0</v>
      </c>
      <c r="AA68" s="71">
        <v>68</v>
      </c>
      <c r="AB68" s="71"/>
      <c r="AC68" s="72"/>
      <c r="AD68" s="78" t="s">
        <v>903</v>
      </c>
      <c r="AE68" s="78">
        <v>71236</v>
      </c>
      <c r="AF68" s="78">
        <v>7678465</v>
      </c>
      <c r="AG68" s="78">
        <v>170337</v>
      </c>
      <c r="AH68" s="78">
        <v>2446</v>
      </c>
      <c r="AI68" s="78"/>
      <c r="AJ68" s="78" t="s">
        <v>1035</v>
      </c>
      <c r="AK68" s="78"/>
      <c r="AL68" s="82" t="s">
        <v>1223</v>
      </c>
      <c r="AM68" s="78"/>
      <c r="AN68" s="80">
        <v>39194.21545138889</v>
      </c>
      <c r="AO68" s="82" t="s">
        <v>1330</v>
      </c>
      <c r="AP68" s="78" t="b">
        <v>0</v>
      </c>
      <c r="AQ68" s="78" t="b">
        <v>0</v>
      </c>
      <c r="AR68" s="78" t="b">
        <v>0</v>
      </c>
      <c r="AS68" s="78" t="s">
        <v>787</v>
      </c>
      <c r="AT68" s="78">
        <v>66360</v>
      </c>
      <c r="AU68" s="82" t="s">
        <v>1397</v>
      </c>
      <c r="AV68" s="78" t="b">
        <v>1</v>
      </c>
      <c r="AW68" s="78" t="s">
        <v>1457</v>
      </c>
      <c r="AX68" s="82" t="s">
        <v>1523</v>
      </c>
      <c r="AY68" s="78" t="s">
        <v>65</v>
      </c>
      <c r="AZ68" s="78" t="str">
        <f>REPLACE(INDEX(GroupVertices[Group],MATCH(Vertices[[#This Row],[Vertex]],GroupVertices[Vertex],0)),1,1,"")</f>
        <v>3</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330</v>
      </c>
      <c r="B69" s="65"/>
      <c r="C69" s="65" t="s">
        <v>64</v>
      </c>
      <c r="D69" s="66">
        <v>1000</v>
      </c>
      <c r="E69" s="68"/>
      <c r="F69" s="100" t="s">
        <v>1438</v>
      </c>
      <c r="G69" s="65"/>
      <c r="H69" s="69" t="s">
        <v>330</v>
      </c>
      <c r="I69" s="70"/>
      <c r="J69" s="70"/>
      <c r="K69" s="69" t="s">
        <v>1660</v>
      </c>
      <c r="L69" s="73">
        <v>1.6249959094512803</v>
      </c>
      <c r="M69" s="74">
        <v>3800.78955078125</v>
      </c>
      <c r="N69" s="74">
        <v>2236.00537109375</v>
      </c>
      <c r="O69" s="75"/>
      <c r="P69" s="76"/>
      <c r="Q69" s="76"/>
      <c r="R69" s="86"/>
      <c r="S69" s="48">
        <v>4</v>
      </c>
      <c r="T69" s="48">
        <v>0</v>
      </c>
      <c r="U69" s="49">
        <v>0.821429</v>
      </c>
      <c r="V69" s="49">
        <v>0.002299</v>
      </c>
      <c r="W69" s="49">
        <v>0.006789</v>
      </c>
      <c r="X69" s="49">
        <v>0.915832</v>
      </c>
      <c r="Y69" s="49">
        <v>0.25</v>
      </c>
      <c r="Z69" s="49">
        <v>0</v>
      </c>
      <c r="AA69" s="71">
        <v>69</v>
      </c>
      <c r="AB69" s="71"/>
      <c r="AC69" s="72"/>
      <c r="AD69" s="78" t="s">
        <v>904</v>
      </c>
      <c r="AE69" s="78">
        <v>929</v>
      </c>
      <c r="AF69" s="78">
        <v>421110</v>
      </c>
      <c r="AG69" s="78">
        <v>181559</v>
      </c>
      <c r="AH69" s="78">
        <v>592</v>
      </c>
      <c r="AI69" s="78"/>
      <c r="AJ69" s="78" t="s">
        <v>1036</v>
      </c>
      <c r="AK69" s="78" t="s">
        <v>1110</v>
      </c>
      <c r="AL69" s="82" t="s">
        <v>1224</v>
      </c>
      <c r="AM69" s="78"/>
      <c r="AN69" s="80">
        <v>39512.87783564815</v>
      </c>
      <c r="AO69" s="82" t="s">
        <v>1331</v>
      </c>
      <c r="AP69" s="78" t="b">
        <v>0</v>
      </c>
      <c r="AQ69" s="78" t="b">
        <v>0</v>
      </c>
      <c r="AR69" s="78" t="b">
        <v>1</v>
      </c>
      <c r="AS69" s="78" t="s">
        <v>787</v>
      </c>
      <c r="AT69" s="78">
        <v>6439</v>
      </c>
      <c r="AU69" s="82" t="s">
        <v>1397</v>
      </c>
      <c r="AV69" s="78" t="b">
        <v>1</v>
      </c>
      <c r="AW69" s="78" t="s">
        <v>1457</v>
      </c>
      <c r="AX69" s="82" t="s">
        <v>1524</v>
      </c>
      <c r="AY69" s="78" t="s">
        <v>65</v>
      </c>
      <c r="AZ69" s="78" t="str">
        <f>REPLACE(INDEX(GroupVertices[Group],MATCH(Vertices[[#This Row],[Vertex]],GroupVertices[Vertex],0)),1,1,"")</f>
        <v>3</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331</v>
      </c>
      <c r="B70" s="65"/>
      <c r="C70" s="65" t="s">
        <v>64</v>
      </c>
      <c r="D70" s="66">
        <v>166.58890216072322</v>
      </c>
      <c r="E70" s="68"/>
      <c r="F70" s="100" t="s">
        <v>1439</v>
      </c>
      <c r="G70" s="65"/>
      <c r="H70" s="69" t="s">
        <v>331</v>
      </c>
      <c r="I70" s="70"/>
      <c r="J70" s="70"/>
      <c r="K70" s="69" t="s">
        <v>1661</v>
      </c>
      <c r="L70" s="73">
        <v>1.6249959094512803</v>
      </c>
      <c r="M70" s="74">
        <v>4258.66015625</v>
      </c>
      <c r="N70" s="74">
        <v>929.1141967773438</v>
      </c>
      <c r="O70" s="75"/>
      <c r="P70" s="76"/>
      <c r="Q70" s="76"/>
      <c r="R70" s="86"/>
      <c r="S70" s="48">
        <v>4</v>
      </c>
      <c r="T70" s="48">
        <v>0</v>
      </c>
      <c r="U70" s="49">
        <v>0.821429</v>
      </c>
      <c r="V70" s="49">
        <v>0.002299</v>
      </c>
      <c r="W70" s="49">
        <v>0.006789</v>
      </c>
      <c r="X70" s="49">
        <v>0.915832</v>
      </c>
      <c r="Y70" s="49">
        <v>0.25</v>
      </c>
      <c r="Z70" s="49">
        <v>0</v>
      </c>
      <c r="AA70" s="71">
        <v>70</v>
      </c>
      <c r="AB70" s="71"/>
      <c r="AC70" s="72"/>
      <c r="AD70" s="78" t="s">
        <v>905</v>
      </c>
      <c r="AE70" s="78">
        <v>587</v>
      </c>
      <c r="AF70" s="78">
        <v>2307</v>
      </c>
      <c r="AG70" s="78">
        <v>5955</v>
      </c>
      <c r="AH70" s="78">
        <v>621</v>
      </c>
      <c r="AI70" s="78"/>
      <c r="AJ70" s="78" t="s">
        <v>1037</v>
      </c>
      <c r="AK70" s="78" t="s">
        <v>1146</v>
      </c>
      <c r="AL70" s="82" t="s">
        <v>1225</v>
      </c>
      <c r="AM70" s="78"/>
      <c r="AN70" s="80">
        <v>40584.89319444444</v>
      </c>
      <c r="AO70" s="82" t="s">
        <v>1332</v>
      </c>
      <c r="AP70" s="78" t="b">
        <v>1</v>
      </c>
      <c r="AQ70" s="78" t="b">
        <v>0</v>
      </c>
      <c r="AR70" s="78" t="b">
        <v>1</v>
      </c>
      <c r="AS70" s="78" t="s">
        <v>787</v>
      </c>
      <c r="AT70" s="78">
        <v>93</v>
      </c>
      <c r="AU70" s="82" t="s">
        <v>1397</v>
      </c>
      <c r="AV70" s="78" t="b">
        <v>0</v>
      </c>
      <c r="AW70" s="78" t="s">
        <v>1457</v>
      </c>
      <c r="AX70" s="82" t="s">
        <v>1525</v>
      </c>
      <c r="AY70" s="78" t="s">
        <v>65</v>
      </c>
      <c r="AZ70" s="78" t="str">
        <f>REPLACE(INDEX(GroupVertices[Group],MATCH(Vertices[[#This Row],[Vertex]],GroupVertices[Vertex],0)),1,1,"")</f>
        <v>3</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332</v>
      </c>
      <c r="B71" s="65"/>
      <c r="C71" s="65" t="s">
        <v>64</v>
      </c>
      <c r="D71" s="66">
        <v>164.15117226181346</v>
      </c>
      <c r="E71" s="68"/>
      <c r="F71" s="100" t="s">
        <v>1440</v>
      </c>
      <c r="G71" s="65"/>
      <c r="H71" s="69" t="s">
        <v>332</v>
      </c>
      <c r="I71" s="70"/>
      <c r="J71" s="70"/>
      <c r="K71" s="69" t="s">
        <v>1662</v>
      </c>
      <c r="L71" s="73">
        <v>1.6249959094512803</v>
      </c>
      <c r="M71" s="74">
        <v>4782.228515625</v>
      </c>
      <c r="N71" s="74">
        <v>1154.4312744140625</v>
      </c>
      <c r="O71" s="75"/>
      <c r="P71" s="76"/>
      <c r="Q71" s="76"/>
      <c r="R71" s="86"/>
      <c r="S71" s="48">
        <v>4</v>
      </c>
      <c r="T71" s="48">
        <v>0</v>
      </c>
      <c r="U71" s="49">
        <v>0.821429</v>
      </c>
      <c r="V71" s="49">
        <v>0.002299</v>
      </c>
      <c r="W71" s="49">
        <v>0.006789</v>
      </c>
      <c r="X71" s="49">
        <v>0.915832</v>
      </c>
      <c r="Y71" s="49">
        <v>0.25</v>
      </c>
      <c r="Z71" s="49">
        <v>0</v>
      </c>
      <c r="AA71" s="71">
        <v>71</v>
      </c>
      <c r="AB71" s="71"/>
      <c r="AC71" s="72"/>
      <c r="AD71" s="78" t="s">
        <v>906</v>
      </c>
      <c r="AE71" s="78">
        <v>485</v>
      </c>
      <c r="AF71" s="78">
        <v>1082</v>
      </c>
      <c r="AG71" s="78">
        <v>3322</v>
      </c>
      <c r="AH71" s="78">
        <v>488</v>
      </c>
      <c r="AI71" s="78"/>
      <c r="AJ71" s="78" t="s">
        <v>1038</v>
      </c>
      <c r="AK71" s="78" t="s">
        <v>1147</v>
      </c>
      <c r="AL71" s="82" t="s">
        <v>1226</v>
      </c>
      <c r="AM71" s="78"/>
      <c r="AN71" s="80">
        <v>40876.77546296296</v>
      </c>
      <c r="AO71" s="82" t="s">
        <v>1333</v>
      </c>
      <c r="AP71" s="78" t="b">
        <v>0</v>
      </c>
      <c r="AQ71" s="78" t="b">
        <v>0</v>
      </c>
      <c r="AR71" s="78" t="b">
        <v>1</v>
      </c>
      <c r="AS71" s="78" t="s">
        <v>787</v>
      </c>
      <c r="AT71" s="78">
        <v>67</v>
      </c>
      <c r="AU71" s="82" t="s">
        <v>1407</v>
      </c>
      <c r="AV71" s="78" t="b">
        <v>1</v>
      </c>
      <c r="AW71" s="78" t="s">
        <v>1457</v>
      </c>
      <c r="AX71" s="82" t="s">
        <v>1526</v>
      </c>
      <c r="AY71" s="78" t="s">
        <v>65</v>
      </c>
      <c r="AZ71" s="78" t="str">
        <f>REPLACE(INDEX(GroupVertices[Group],MATCH(Vertices[[#This Row],[Vertex]],GroupVertices[Vertex],0)),1,1,"")</f>
        <v>3</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333</v>
      </c>
      <c r="B72" s="65"/>
      <c r="C72" s="65" t="s">
        <v>64</v>
      </c>
      <c r="D72" s="66">
        <v>679.1648955496083</v>
      </c>
      <c r="E72" s="68"/>
      <c r="F72" s="100" t="s">
        <v>1441</v>
      </c>
      <c r="G72" s="65"/>
      <c r="H72" s="69" t="s">
        <v>333</v>
      </c>
      <c r="I72" s="70"/>
      <c r="J72" s="70"/>
      <c r="K72" s="69" t="s">
        <v>1663</v>
      </c>
      <c r="L72" s="73">
        <v>1.6249959094512803</v>
      </c>
      <c r="M72" s="74">
        <v>4005.36572265625</v>
      </c>
      <c r="N72" s="74">
        <v>3304.578857421875</v>
      </c>
      <c r="O72" s="75"/>
      <c r="P72" s="76"/>
      <c r="Q72" s="76"/>
      <c r="R72" s="86"/>
      <c r="S72" s="48">
        <v>4</v>
      </c>
      <c r="T72" s="48">
        <v>0</v>
      </c>
      <c r="U72" s="49">
        <v>0.821429</v>
      </c>
      <c r="V72" s="49">
        <v>0.002299</v>
      </c>
      <c r="W72" s="49">
        <v>0.006789</v>
      </c>
      <c r="X72" s="49">
        <v>0.915832</v>
      </c>
      <c r="Y72" s="49">
        <v>0.25</v>
      </c>
      <c r="Z72" s="49">
        <v>0</v>
      </c>
      <c r="AA72" s="71">
        <v>72</v>
      </c>
      <c r="AB72" s="71"/>
      <c r="AC72" s="72"/>
      <c r="AD72" s="78" t="s">
        <v>907</v>
      </c>
      <c r="AE72" s="78">
        <v>12158</v>
      </c>
      <c r="AF72" s="78">
        <v>259885</v>
      </c>
      <c r="AG72" s="78">
        <v>136330</v>
      </c>
      <c r="AH72" s="78">
        <v>1136</v>
      </c>
      <c r="AI72" s="78"/>
      <c r="AJ72" s="78" t="s">
        <v>1039</v>
      </c>
      <c r="AK72" s="78" t="s">
        <v>1148</v>
      </c>
      <c r="AL72" s="82" t="s">
        <v>1227</v>
      </c>
      <c r="AM72" s="78"/>
      <c r="AN72" s="80">
        <v>39472.92842592593</v>
      </c>
      <c r="AO72" s="82" t="s">
        <v>1334</v>
      </c>
      <c r="AP72" s="78" t="b">
        <v>0</v>
      </c>
      <c r="AQ72" s="78" t="b">
        <v>0</v>
      </c>
      <c r="AR72" s="78" t="b">
        <v>1</v>
      </c>
      <c r="AS72" s="78" t="s">
        <v>787</v>
      </c>
      <c r="AT72" s="78">
        <v>2735</v>
      </c>
      <c r="AU72" s="82" t="s">
        <v>1403</v>
      </c>
      <c r="AV72" s="78" t="b">
        <v>1</v>
      </c>
      <c r="AW72" s="78" t="s">
        <v>1457</v>
      </c>
      <c r="AX72" s="82" t="s">
        <v>1527</v>
      </c>
      <c r="AY72" s="78" t="s">
        <v>65</v>
      </c>
      <c r="AZ72" s="78" t="str">
        <f>REPLACE(INDEX(GroupVertices[Group],MATCH(Vertices[[#This Row],[Vertex]],GroupVertices[Vertex],0)),1,1,"")</f>
        <v>3</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267</v>
      </c>
      <c r="B73" s="65"/>
      <c r="C73" s="65" t="s">
        <v>64</v>
      </c>
      <c r="D73" s="66">
        <v>163.61188670866687</v>
      </c>
      <c r="E73" s="68"/>
      <c r="F73" s="100" t="s">
        <v>514</v>
      </c>
      <c r="G73" s="65"/>
      <c r="H73" s="69" t="s">
        <v>267</v>
      </c>
      <c r="I73" s="70"/>
      <c r="J73" s="70"/>
      <c r="K73" s="69" t="s">
        <v>1664</v>
      </c>
      <c r="L73" s="73">
        <v>1033.4836456335058</v>
      </c>
      <c r="M73" s="74">
        <v>4996.140625</v>
      </c>
      <c r="N73" s="74">
        <v>2185.35400390625</v>
      </c>
      <c r="O73" s="75"/>
      <c r="P73" s="76"/>
      <c r="Q73" s="76"/>
      <c r="R73" s="86"/>
      <c r="S73" s="48">
        <v>3</v>
      </c>
      <c r="T73" s="48">
        <v>11</v>
      </c>
      <c r="U73" s="49">
        <v>1356.988095</v>
      </c>
      <c r="V73" s="49">
        <v>0.003195</v>
      </c>
      <c r="W73" s="49">
        <v>0.018675</v>
      </c>
      <c r="X73" s="49">
        <v>3.322426</v>
      </c>
      <c r="Y73" s="49">
        <v>0.10989010989010989</v>
      </c>
      <c r="Z73" s="49">
        <v>0</v>
      </c>
      <c r="AA73" s="71">
        <v>73</v>
      </c>
      <c r="AB73" s="71"/>
      <c r="AC73" s="72"/>
      <c r="AD73" s="78" t="s">
        <v>908</v>
      </c>
      <c r="AE73" s="78">
        <v>106</v>
      </c>
      <c r="AF73" s="78">
        <v>811</v>
      </c>
      <c r="AG73" s="78">
        <v>304</v>
      </c>
      <c r="AH73" s="78">
        <v>135</v>
      </c>
      <c r="AI73" s="78"/>
      <c r="AJ73" s="78" t="s">
        <v>1040</v>
      </c>
      <c r="AK73" s="78" t="s">
        <v>1149</v>
      </c>
      <c r="AL73" s="82" t="s">
        <v>1228</v>
      </c>
      <c r="AM73" s="78"/>
      <c r="AN73" s="80">
        <v>43186.72587962963</v>
      </c>
      <c r="AO73" s="82" t="s">
        <v>1335</v>
      </c>
      <c r="AP73" s="78" t="b">
        <v>0</v>
      </c>
      <c r="AQ73" s="78" t="b">
        <v>0</v>
      </c>
      <c r="AR73" s="78" t="b">
        <v>0</v>
      </c>
      <c r="AS73" s="78" t="s">
        <v>787</v>
      </c>
      <c r="AT73" s="78">
        <v>20</v>
      </c>
      <c r="AU73" s="82" t="s">
        <v>1397</v>
      </c>
      <c r="AV73" s="78" t="b">
        <v>0</v>
      </c>
      <c r="AW73" s="78" t="s">
        <v>1457</v>
      </c>
      <c r="AX73" s="82" t="s">
        <v>1528</v>
      </c>
      <c r="AY73" s="78" t="s">
        <v>66</v>
      </c>
      <c r="AZ73" s="78" t="str">
        <f>REPLACE(INDEX(GroupVertices[Group],MATCH(Vertices[[#This Row],[Vertex]],GroupVertices[Vertex],0)),1,1,"")</f>
        <v>3</v>
      </c>
      <c r="BA73" s="48" t="s">
        <v>2074</v>
      </c>
      <c r="BB73" s="48" t="s">
        <v>2074</v>
      </c>
      <c r="BC73" s="48" t="s">
        <v>1847</v>
      </c>
      <c r="BD73" s="48" t="s">
        <v>1847</v>
      </c>
      <c r="BE73" s="48" t="s">
        <v>2083</v>
      </c>
      <c r="BF73" s="48" t="s">
        <v>2083</v>
      </c>
      <c r="BG73" s="120" t="s">
        <v>2112</v>
      </c>
      <c r="BH73" s="120" t="s">
        <v>2132</v>
      </c>
      <c r="BI73" s="120" t="s">
        <v>2158</v>
      </c>
      <c r="BJ73" s="120" t="s">
        <v>2173</v>
      </c>
      <c r="BK73" s="120">
        <v>0</v>
      </c>
      <c r="BL73" s="123">
        <v>0</v>
      </c>
      <c r="BM73" s="120">
        <v>1</v>
      </c>
      <c r="BN73" s="123">
        <v>0.8</v>
      </c>
      <c r="BO73" s="120">
        <v>0</v>
      </c>
      <c r="BP73" s="123">
        <v>0</v>
      </c>
      <c r="BQ73" s="120">
        <v>124</v>
      </c>
      <c r="BR73" s="123">
        <v>99.2</v>
      </c>
      <c r="BS73" s="120">
        <v>125</v>
      </c>
      <c r="BT73" s="2"/>
      <c r="BU73" s="3"/>
      <c r="BV73" s="3"/>
      <c r="BW73" s="3"/>
      <c r="BX73" s="3"/>
    </row>
    <row r="74" spans="1:76" ht="15">
      <c r="A74" s="64" t="s">
        <v>247</v>
      </c>
      <c r="B74" s="65"/>
      <c r="C74" s="65" t="s">
        <v>64</v>
      </c>
      <c r="D74" s="66">
        <v>162.111439081093</v>
      </c>
      <c r="E74" s="68"/>
      <c r="F74" s="100" t="s">
        <v>495</v>
      </c>
      <c r="G74" s="65"/>
      <c r="H74" s="69" t="s">
        <v>247</v>
      </c>
      <c r="I74" s="70"/>
      <c r="J74" s="70"/>
      <c r="K74" s="69" t="s">
        <v>1665</v>
      </c>
      <c r="L74" s="73">
        <v>1</v>
      </c>
      <c r="M74" s="74">
        <v>538.9154663085938</v>
      </c>
      <c r="N74" s="74">
        <v>4887.7177734375</v>
      </c>
      <c r="O74" s="75"/>
      <c r="P74" s="76"/>
      <c r="Q74" s="76"/>
      <c r="R74" s="86"/>
      <c r="S74" s="48">
        <v>0</v>
      </c>
      <c r="T74" s="48">
        <v>2</v>
      </c>
      <c r="U74" s="49">
        <v>0</v>
      </c>
      <c r="V74" s="49">
        <v>0.003058</v>
      </c>
      <c r="W74" s="49">
        <v>0.01469</v>
      </c>
      <c r="X74" s="49">
        <v>0.623171</v>
      </c>
      <c r="Y74" s="49">
        <v>0.5</v>
      </c>
      <c r="Z74" s="49">
        <v>0</v>
      </c>
      <c r="AA74" s="71">
        <v>74</v>
      </c>
      <c r="AB74" s="71"/>
      <c r="AC74" s="72"/>
      <c r="AD74" s="78" t="s">
        <v>909</v>
      </c>
      <c r="AE74" s="78">
        <v>156</v>
      </c>
      <c r="AF74" s="78">
        <v>57</v>
      </c>
      <c r="AG74" s="78">
        <v>8234</v>
      </c>
      <c r="AH74" s="78">
        <v>30330</v>
      </c>
      <c r="AI74" s="78"/>
      <c r="AJ74" s="78" t="s">
        <v>1041</v>
      </c>
      <c r="AK74" s="78" t="s">
        <v>1150</v>
      </c>
      <c r="AL74" s="78"/>
      <c r="AM74" s="78"/>
      <c r="AN74" s="80">
        <v>40576.49758101852</v>
      </c>
      <c r="AO74" s="82" t="s">
        <v>1336</v>
      </c>
      <c r="AP74" s="78" t="b">
        <v>0</v>
      </c>
      <c r="AQ74" s="78" t="b">
        <v>0</v>
      </c>
      <c r="AR74" s="78" t="b">
        <v>0</v>
      </c>
      <c r="AS74" s="78" t="s">
        <v>787</v>
      </c>
      <c r="AT74" s="78">
        <v>0</v>
      </c>
      <c r="AU74" s="82" t="s">
        <v>1405</v>
      </c>
      <c r="AV74" s="78" t="b">
        <v>0</v>
      </c>
      <c r="AW74" s="78" t="s">
        <v>1457</v>
      </c>
      <c r="AX74" s="82" t="s">
        <v>1529</v>
      </c>
      <c r="AY74" s="78" t="s">
        <v>66</v>
      </c>
      <c r="AZ74" s="78" t="str">
        <f>REPLACE(INDEX(GroupVertices[Group],MATCH(Vertices[[#This Row],[Vertex]],GroupVertices[Vertex],0)),1,1,"")</f>
        <v>1</v>
      </c>
      <c r="BA74" s="48"/>
      <c r="BB74" s="48"/>
      <c r="BC74" s="48"/>
      <c r="BD74" s="48"/>
      <c r="BE74" s="48"/>
      <c r="BF74" s="48"/>
      <c r="BG74" s="120" t="s">
        <v>2104</v>
      </c>
      <c r="BH74" s="120" t="s">
        <v>2104</v>
      </c>
      <c r="BI74" s="120" t="s">
        <v>2151</v>
      </c>
      <c r="BJ74" s="120" t="s">
        <v>2151</v>
      </c>
      <c r="BK74" s="120">
        <v>2</v>
      </c>
      <c r="BL74" s="123">
        <v>9.523809523809524</v>
      </c>
      <c r="BM74" s="120">
        <v>0</v>
      </c>
      <c r="BN74" s="123">
        <v>0</v>
      </c>
      <c r="BO74" s="120">
        <v>0</v>
      </c>
      <c r="BP74" s="123">
        <v>0</v>
      </c>
      <c r="BQ74" s="120">
        <v>19</v>
      </c>
      <c r="BR74" s="123">
        <v>90.47619047619048</v>
      </c>
      <c r="BS74" s="120">
        <v>21</v>
      </c>
      <c r="BT74" s="2"/>
      <c r="BU74" s="3"/>
      <c r="BV74" s="3"/>
      <c r="BW74" s="3"/>
      <c r="BX74" s="3"/>
    </row>
    <row r="75" spans="1:76" ht="15">
      <c r="A75" s="64" t="s">
        <v>248</v>
      </c>
      <c r="B75" s="65"/>
      <c r="C75" s="65" t="s">
        <v>64</v>
      </c>
      <c r="D75" s="66">
        <v>162.1412888349572</v>
      </c>
      <c r="E75" s="68"/>
      <c r="F75" s="100" t="s">
        <v>496</v>
      </c>
      <c r="G75" s="65"/>
      <c r="H75" s="69" t="s">
        <v>248</v>
      </c>
      <c r="I75" s="70"/>
      <c r="J75" s="70"/>
      <c r="K75" s="69" t="s">
        <v>1666</v>
      </c>
      <c r="L75" s="73">
        <v>1</v>
      </c>
      <c r="M75" s="74">
        <v>2029.1285400390625</v>
      </c>
      <c r="N75" s="74">
        <v>1800.3958740234375</v>
      </c>
      <c r="O75" s="75"/>
      <c r="P75" s="76"/>
      <c r="Q75" s="76"/>
      <c r="R75" s="86"/>
      <c r="S75" s="48">
        <v>0</v>
      </c>
      <c r="T75" s="48">
        <v>2</v>
      </c>
      <c r="U75" s="49">
        <v>0</v>
      </c>
      <c r="V75" s="49">
        <v>0.002985</v>
      </c>
      <c r="W75" s="49">
        <v>0.010367</v>
      </c>
      <c r="X75" s="49">
        <v>0.626446</v>
      </c>
      <c r="Y75" s="49">
        <v>0.5</v>
      </c>
      <c r="Z75" s="49">
        <v>0</v>
      </c>
      <c r="AA75" s="71">
        <v>75</v>
      </c>
      <c r="AB75" s="71"/>
      <c r="AC75" s="72"/>
      <c r="AD75" s="78" t="s">
        <v>910</v>
      </c>
      <c r="AE75" s="78">
        <v>327</v>
      </c>
      <c r="AF75" s="78">
        <v>72</v>
      </c>
      <c r="AG75" s="78">
        <v>420</v>
      </c>
      <c r="AH75" s="78">
        <v>4345</v>
      </c>
      <c r="AI75" s="78"/>
      <c r="AJ75" s="78" t="s">
        <v>1042</v>
      </c>
      <c r="AK75" s="78" t="s">
        <v>1128</v>
      </c>
      <c r="AL75" s="78"/>
      <c r="AM75" s="78"/>
      <c r="AN75" s="80">
        <v>42665.734988425924</v>
      </c>
      <c r="AO75" s="82" t="s">
        <v>1337</v>
      </c>
      <c r="AP75" s="78" t="b">
        <v>0</v>
      </c>
      <c r="AQ75" s="78" t="b">
        <v>0</v>
      </c>
      <c r="AR75" s="78" t="b">
        <v>1</v>
      </c>
      <c r="AS75" s="78" t="s">
        <v>787</v>
      </c>
      <c r="AT75" s="78">
        <v>1</v>
      </c>
      <c r="AU75" s="82" t="s">
        <v>1397</v>
      </c>
      <c r="AV75" s="78" t="b">
        <v>0</v>
      </c>
      <c r="AW75" s="78" t="s">
        <v>1457</v>
      </c>
      <c r="AX75" s="82" t="s">
        <v>1530</v>
      </c>
      <c r="AY75" s="78" t="s">
        <v>66</v>
      </c>
      <c r="AZ75" s="78" t="str">
        <f>REPLACE(INDEX(GroupVertices[Group],MATCH(Vertices[[#This Row],[Vertex]],GroupVertices[Vertex],0)),1,1,"")</f>
        <v>1</v>
      </c>
      <c r="BA75" s="48"/>
      <c r="BB75" s="48"/>
      <c r="BC75" s="48"/>
      <c r="BD75" s="48"/>
      <c r="BE75" s="48" t="s">
        <v>446</v>
      </c>
      <c r="BF75" s="48" t="s">
        <v>446</v>
      </c>
      <c r="BG75" s="120" t="s">
        <v>2102</v>
      </c>
      <c r="BH75" s="120" t="s">
        <v>2102</v>
      </c>
      <c r="BI75" s="120" t="s">
        <v>2149</v>
      </c>
      <c r="BJ75" s="120" t="s">
        <v>2149</v>
      </c>
      <c r="BK75" s="120">
        <v>0</v>
      </c>
      <c r="BL75" s="123">
        <v>0</v>
      </c>
      <c r="BM75" s="120">
        <v>0</v>
      </c>
      <c r="BN75" s="123">
        <v>0</v>
      </c>
      <c r="BO75" s="120">
        <v>0</v>
      </c>
      <c r="BP75" s="123">
        <v>0</v>
      </c>
      <c r="BQ75" s="120">
        <v>10</v>
      </c>
      <c r="BR75" s="123">
        <v>100</v>
      </c>
      <c r="BS75" s="120">
        <v>10</v>
      </c>
      <c r="BT75" s="2"/>
      <c r="BU75" s="3"/>
      <c r="BV75" s="3"/>
      <c r="BW75" s="3"/>
      <c r="BX75" s="3"/>
    </row>
    <row r="76" spans="1:76" ht="15">
      <c r="A76" s="64" t="s">
        <v>249</v>
      </c>
      <c r="B76" s="65"/>
      <c r="C76" s="65" t="s">
        <v>64</v>
      </c>
      <c r="D76" s="66">
        <v>223.40492366584425</v>
      </c>
      <c r="E76" s="68"/>
      <c r="F76" s="100" t="s">
        <v>497</v>
      </c>
      <c r="G76" s="65"/>
      <c r="H76" s="69" t="s">
        <v>249</v>
      </c>
      <c r="I76" s="70"/>
      <c r="J76" s="70"/>
      <c r="K76" s="69" t="s">
        <v>1667</v>
      </c>
      <c r="L76" s="73">
        <v>1</v>
      </c>
      <c r="M76" s="74">
        <v>1975.6962890625</v>
      </c>
      <c r="N76" s="74">
        <v>6590.6103515625</v>
      </c>
      <c r="O76" s="75"/>
      <c r="P76" s="76"/>
      <c r="Q76" s="76"/>
      <c r="R76" s="86"/>
      <c r="S76" s="48">
        <v>0</v>
      </c>
      <c r="T76" s="48">
        <v>2</v>
      </c>
      <c r="U76" s="49">
        <v>0</v>
      </c>
      <c r="V76" s="49">
        <v>0.003058</v>
      </c>
      <c r="W76" s="49">
        <v>0.01469</v>
      </c>
      <c r="X76" s="49">
        <v>0.623171</v>
      </c>
      <c r="Y76" s="49">
        <v>0.5</v>
      </c>
      <c r="Z76" s="49">
        <v>0</v>
      </c>
      <c r="AA76" s="71">
        <v>76</v>
      </c>
      <c r="AB76" s="71"/>
      <c r="AC76" s="72"/>
      <c r="AD76" s="78" t="s">
        <v>911</v>
      </c>
      <c r="AE76" s="78">
        <v>1313</v>
      </c>
      <c r="AF76" s="78">
        <v>30858</v>
      </c>
      <c r="AG76" s="78">
        <v>18024</v>
      </c>
      <c r="AH76" s="78">
        <v>16722</v>
      </c>
      <c r="AI76" s="78"/>
      <c r="AJ76" s="78" t="s">
        <v>1043</v>
      </c>
      <c r="AK76" s="78" t="s">
        <v>1151</v>
      </c>
      <c r="AL76" s="82" t="s">
        <v>1220</v>
      </c>
      <c r="AM76" s="78"/>
      <c r="AN76" s="80">
        <v>40942.05332175926</v>
      </c>
      <c r="AO76" s="82" t="s">
        <v>1338</v>
      </c>
      <c r="AP76" s="78" t="b">
        <v>0</v>
      </c>
      <c r="AQ76" s="78" t="b">
        <v>0</v>
      </c>
      <c r="AR76" s="78" t="b">
        <v>0</v>
      </c>
      <c r="AS76" s="78" t="s">
        <v>787</v>
      </c>
      <c r="AT76" s="78">
        <v>915</v>
      </c>
      <c r="AU76" s="82" t="s">
        <v>1397</v>
      </c>
      <c r="AV76" s="78" t="b">
        <v>1</v>
      </c>
      <c r="AW76" s="78" t="s">
        <v>1457</v>
      </c>
      <c r="AX76" s="82" t="s">
        <v>1531</v>
      </c>
      <c r="AY76" s="78" t="s">
        <v>66</v>
      </c>
      <c r="AZ76" s="78" t="str">
        <f>REPLACE(INDEX(GroupVertices[Group],MATCH(Vertices[[#This Row],[Vertex]],GroupVertices[Vertex],0)),1,1,"")</f>
        <v>1</v>
      </c>
      <c r="BA76" s="48"/>
      <c r="BB76" s="48"/>
      <c r="BC76" s="48"/>
      <c r="BD76" s="48"/>
      <c r="BE76" s="48"/>
      <c r="BF76" s="48"/>
      <c r="BG76" s="120" t="s">
        <v>2104</v>
      </c>
      <c r="BH76" s="120" t="s">
        <v>2104</v>
      </c>
      <c r="BI76" s="120" t="s">
        <v>2151</v>
      </c>
      <c r="BJ76" s="120" t="s">
        <v>2151</v>
      </c>
      <c r="BK76" s="120">
        <v>2</v>
      </c>
      <c r="BL76" s="123">
        <v>9.523809523809524</v>
      </c>
      <c r="BM76" s="120">
        <v>0</v>
      </c>
      <c r="BN76" s="123">
        <v>0</v>
      </c>
      <c r="BO76" s="120">
        <v>0</v>
      </c>
      <c r="BP76" s="123">
        <v>0</v>
      </c>
      <c r="BQ76" s="120">
        <v>19</v>
      </c>
      <c r="BR76" s="123">
        <v>90.47619047619048</v>
      </c>
      <c r="BS76" s="120">
        <v>21</v>
      </c>
      <c r="BT76" s="2"/>
      <c r="BU76" s="3"/>
      <c r="BV76" s="3"/>
      <c r="BW76" s="3"/>
      <c r="BX76" s="3"/>
    </row>
    <row r="77" spans="1:76" ht="15">
      <c r="A77" s="64" t="s">
        <v>250</v>
      </c>
      <c r="B77" s="65"/>
      <c r="C77" s="65" t="s">
        <v>64</v>
      </c>
      <c r="D77" s="66">
        <v>177.86215920343665</v>
      </c>
      <c r="E77" s="68"/>
      <c r="F77" s="100" t="s">
        <v>498</v>
      </c>
      <c r="G77" s="65"/>
      <c r="H77" s="69" t="s">
        <v>250</v>
      </c>
      <c r="I77" s="70"/>
      <c r="J77" s="70"/>
      <c r="K77" s="69" t="s">
        <v>1668</v>
      </c>
      <c r="L77" s="73">
        <v>1</v>
      </c>
      <c r="M77" s="74">
        <v>2433.6455078125</v>
      </c>
      <c r="N77" s="74">
        <v>5869.4140625</v>
      </c>
      <c r="O77" s="75"/>
      <c r="P77" s="76"/>
      <c r="Q77" s="76"/>
      <c r="R77" s="86"/>
      <c r="S77" s="48">
        <v>0</v>
      </c>
      <c r="T77" s="48">
        <v>2</v>
      </c>
      <c r="U77" s="49">
        <v>0</v>
      </c>
      <c r="V77" s="49">
        <v>0.003058</v>
      </c>
      <c r="W77" s="49">
        <v>0.01469</v>
      </c>
      <c r="X77" s="49">
        <v>0.623171</v>
      </c>
      <c r="Y77" s="49">
        <v>0.5</v>
      </c>
      <c r="Z77" s="49">
        <v>0</v>
      </c>
      <c r="AA77" s="71">
        <v>77</v>
      </c>
      <c r="AB77" s="71"/>
      <c r="AC77" s="72"/>
      <c r="AD77" s="78" t="s">
        <v>912</v>
      </c>
      <c r="AE77" s="78">
        <v>3229</v>
      </c>
      <c r="AF77" s="78">
        <v>7972</v>
      </c>
      <c r="AG77" s="78">
        <v>6578</v>
      </c>
      <c r="AH77" s="78">
        <v>2707</v>
      </c>
      <c r="AI77" s="78"/>
      <c r="AJ77" s="78" t="s">
        <v>1044</v>
      </c>
      <c r="AK77" s="78" t="s">
        <v>1151</v>
      </c>
      <c r="AL77" s="82" t="s">
        <v>1229</v>
      </c>
      <c r="AM77" s="78"/>
      <c r="AN77" s="80">
        <v>40333.09619212963</v>
      </c>
      <c r="AO77" s="82" t="s">
        <v>1339</v>
      </c>
      <c r="AP77" s="78" t="b">
        <v>1</v>
      </c>
      <c r="AQ77" s="78" t="b">
        <v>0</v>
      </c>
      <c r="AR77" s="78" t="b">
        <v>0</v>
      </c>
      <c r="AS77" s="78" t="s">
        <v>787</v>
      </c>
      <c r="AT77" s="78">
        <v>329</v>
      </c>
      <c r="AU77" s="82" t="s">
        <v>1397</v>
      </c>
      <c r="AV77" s="78" t="b">
        <v>1</v>
      </c>
      <c r="AW77" s="78" t="s">
        <v>1457</v>
      </c>
      <c r="AX77" s="82" t="s">
        <v>1532</v>
      </c>
      <c r="AY77" s="78" t="s">
        <v>66</v>
      </c>
      <c r="AZ77" s="78" t="str">
        <f>REPLACE(INDEX(GroupVertices[Group],MATCH(Vertices[[#This Row],[Vertex]],GroupVertices[Vertex],0)),1,1,"")</f>
        <v>1</v>
      </c>
      <c r="BA77" s="48"/>
      <c r="BB77" s="48"/>
      <c r="BC77" s="48"/>
      <c r="BD77" s="48"/>
      <c r="BE77" s="48"/>
      <c r="BF77" s="48"/>
      <c r="BG77" s="120" t="s">
        <v>2104</v>
      </c>
      <c r="BH77" s="120" t="s">
        <v>2104</v>
      </c>
      <c r="BI77" s="120" t="s">
        <v>2151</v>
      </c>
      <c r="BJ77" s="120" t="s">
        <v>2151</v>
      </c>
      <c r="BK77" s="120">
        <v>2</v>
      </c>
      <c r="BL77" s="123">
        <v>9.523809523809524</v>
      </c>
      <c r="BM77" s="120">
        <v>0</v>
      </c>
      <c r="BN77" s="123">
        <v>0</v>
      </c>
      <c r="BO77" s="120">
        <v>0</v>
      </c>
      <c r="BP77" s="123">
        <v>0</v>
      </c>
      <c r="BQ77" s="120">
        <v>19</v>
      </c>
      <c r="BR77" s="123">
        <v>90.47619047619048</v>
      </c>
      <c r="BS77" s="120">
        <v>21</v>
      </c>
      <c r="BT77" s="2"/>
      <c r="BU77" s="3"/>
      <c r="BV77" s="3"/>
      <c r="BW77" s="3"/>
      <c r="BX77" s="3"/>
    </row>
    <row r="78" spans="1:76" ht="15">
      <c r="A78" s="64" t="s">
        <v>251</v>
      </c>
      <c r="B78" s="65"/>
      <c r="C78" s="65" t="s">
        <v>64</v>
      </c>
      <c r="D78" s="66">
        <v>163.7710853959426</v>
      </c>
      <c r="E78" s="68"/>
      <c r="F78" s="100" t="s">
        <v>499</v>
      </c>
      <c r="G78" s="65"/>
      <c r="H78" s="69" t="s">
        <v>251</v>
      </c>
      <c r="I78" s="70"/>
      <c r="J78" s="70"/>
      <c r="K78" s="69" t="s">
        <v>1669</v>
      </c>
      <c r="L78" s="73">
        <v>1</v>
      </c>
      <c r="M78" s="74">
        <v>955.3245849609375</v>
      </c>
      <c r="N78" s="74">
        <v>9337.7001953125</v>
      </c>
      <c r="O78" s="75"/>
      <c r="P78" s="76"/>
      <c r="Q78" s="76"/>
      <c r="R78" s="86"/>
      <c r="S78" s="48">
        <v>0</v>
      </c>
      <c r="T78" s="48">
        <v>1</v>
      </c>
      <c r="U78" s="49">
        <v>0</v>
      </c>
      <c r="V78" s="49">
        <v>0.002469</v>
      </c>
      <c r="W78" s="49">
        <v>0.005868</v>
      </c>
      <c r="X78" s="49">
        <v>0.389644</v>
      </c>
      <c r="Y78" s="49">
        <v>0</v>
      </c>
      <c r="Z78" s="49">
        <v>0</v>
      </c>
      <c r="AA78" s="71">
        <v>78</v>
      </c>
      <c r="AB78" s="71"/>
      <c r="AC78" s="72"/>
      <c r="AD78" s="78" t="s">
        <v>913</v>
      </c>
      <c r="AE78" s="78">
        <v>3510</v>
      </c>
      <c r="AF78" s="78">
        <v>891</v>
      </c>
      <c r="AG78" s="78">
        <v>29575</v>
      </c>
      <c r="AH78" s="78">
        <v>91979</v>
      </c>
      <c r="AI78" s="78"/>
      <c r="AJ78" s="78" t="s">
        <v>1045</v>
      </c>
      <c r="AK78" s="78" t="s">
        <v>1152</v>
      </c>
      <c r="AL78" s="78"/>
      <c r="AM78" s="78"/>
      <c r="AN78" s="80">
        <v>41412.332233796296</v>
      </c>
      <c r="AO78" s="82" t="s">
        <v>1340</v>
      </c>
      <c r="AP78" s="78" t="b">
        <v>0</v>
      </c>
      <c r="AQ78" s="78" t="b">
        <v>0</v>
      </c>
      <c r="AR78" s="78" t="b">
        <v>0</v>
      </c>
      <c r="AS78" s="78" t="s">
        <v>787</v>
      </c>
      <c r="AT78" s="78">
        <v>34</v>
      </c>
      <c r="AU78" s="82" t="s">
        <v>1397</v>
      </c>
      <c r="AV78" s="78" t="b">
        <v>0</v>
      </c>
      <c r="AW78" s="78" t="s">
        <v>1457</v>
      </c>
      <c r="AX78" s="82" t="s">
        <v>1533</v>
      </c>
      <c r="AY78" s="78" t="s">
        <v>66</v>
      </c>
      <c r="AZ78" s="78" t="str">
        <f>REPLACE(INDEX(GroupVertices[Group],MATCH(Vertices[[#This Row],[Vertex]],GroupVertices[Vertex],0)),1,1,"")</f>
        <v>1</v>
      </c>
      <c r="BA78" s="48"/>
      <c r="BB78" s="48"/>
      <c r="BC78" s="48"/>
      <c r="BD78" s="48"/>
      <c r="BE78" s="48"/>
      <c r="BF78" s="48"/>
      <c r="BG78" s="120" t="s">
        <v>2106</v>
      </c>
      <c r="BH78" s="120" t="s">
        <v>2106</v>
      </c>
      <c r="BI78" s="120" t="s">
        <v>2153</v>
      </c>
      <c r="BJ78" s="120" t="s">
        <v>2153</v>
      </c>
      <c r="BK78" s="120">
        <v>0</v>
      </c>
      <c r="BL78" s="123">
        <v>0</v>
      </c>
      <c r="BM78" s="120">
        <v>1</v>
      </c>
      <c r="BN78" s="123">
        <v>4</v>
      </c>
      <c r="BO78" s="120">
        <v>0</v>
      </c>
      <c r="BP78" s="123">
        <v>0</v>
      </c>
      <c r="BQ78" s="120">
        <v>24</v>
      </c>
      <c r="BR78" s="123">
        <v>96</v>
      </c>
      <c r="BS78" s="120">
        <v>25</v>
      </c>
      <c r="BT78" s="2"/>
      <c r="BU78" s="3"/>
      <c r="BV78" s="3"/>
      <c r="BW78" s="3"/>
      <c r="BX78" s="3"/>
    </row>
    <row r="79" spans="1:76" ht="15">
      <c r="A79" s="64" t="s">
        <v>253</v>
      </c>
      <c r="B79" s="65"/>
      <c r="C79" s="65" t="s">
        <v>64</v>
      </c>
      <c r="D79" s="66">
        <v>164.06162300022083</v>
      </c>
      <c r="E79" s="68"/>
      <c r="F79" s="100" t="s">
        <v>501</v>
      </c>
      <c r="G79" s="65"/>
      <c r="H79" s="69" t="s">
        <v>253</v>
      </c>
      <c r="I79" s="70"/>
      <c r="J79" s="70"/>
      <c r="K79" s="69" t="s">
        <v>1670</v>
      </c>
      <c r="L79" s="73">
        <v>1</v>
      </c>
      <c r="M79" s="74">
        <v>2723.269287109375</v>
      </c>
      <c r="N79" s="74">
        <v>5129.2158203125</v>
      </c>
      <c r="O79" s="75"/>
      <c r="P79" s="76"/>
      <c r="Q79" s="76"/>
      <c r="R79" s="86"/>
      <c r="S79" s="48">
        <v>0</v>
      </c>
      <c r="T79" s="48">
        <v>2</v>
      </c>
      <c r="U79" s="49">
        <v>0</v>
      </c>
      <c r="V79" s="49">
        <v>0.003058</v>
      </c>
      <c r="W79" s="49">
        <v>0.01469</v>
      </c>
      <c r="X79" s="49">
        <v>0.623171</v>
      </c>
      <c r="Y79" s="49">
        <v>0.5</v>
      </c>
      <c r="Z79" s="49">
        <v>0</v>
      </c>
      <c r="AA79" s="71">
        <v>79</v>
      </c>
      <c r="AB79" s="71"/>
      <c r="AC79" s="72"/>
      <c r="AD79" s="78" t="s">
        <v>914</v>
      </c>
      <c r="AE79" s="78">
        <v>1947</v>
      </c>
      <c r="AF79" s="78">
        <v>1037</v>
      </c>
      <c r="AG79" s="78">
        <v>33356</v>
      </c>
      <c r="AH79" s="78">
        <v>62176</v>
      </c>
      <c r="AI79" s="78"/>
      <c r="AJ79" s="78" t="s">
        <v>1046</v>
      </c>
      <c r="AK79" s="78" t="s">
        <v>1153</v>
      </c>
      <c r="AL79" s="82" t="s">
        <v>1230</v>
      </c>
      <c r="AM79" s="78"/>
      <c r="AN79" s="80">
        <v>40000.33766203704</v>
      </c>
      <c r="AO79" s="82" t="s">
        <v>1341</v>
      </c>
      <c r="AP79" s="78" t="b">
        <v>0</v>
      </c>
      <c r="AQ79" s="78" t="b">
        <v>0</v>
      </c>
      <c r="AR79" s="78" t="b">
        <v>1</v>
      </c>
      <c r="AS79" s="78" t="s">
        <v>787</v>
      </c>
      <c r="AT79" s="78">
        <v>52</v>
      </c>
      <c r="AU79" s="82" t="s">
        <v>1404</v>
      </c>
      <c r="AV79" s="78" t="b">
        <v>0</v>
      </c>
      <c r="AW79" s="78" t="s">
        <v>1457</v>
      </c>
      <c r="AX79" s="82" t="s">
        <v>1534</v>
      </c>
      <c r="AY79" s="78" t="s">
        <v>66</v>
      </c>
      <c r="AZ79" s="78" t="str">
        <f>REPLACE(INDEX(GroupVertices[Group],MATCH(Vertices[[#This Row],[Vertex]],GroupVertices[Vertex],0)),1,1,"")</f>
        <v>1</v>
      </c>
      <c r="BA79" s="48"/>
      <c r="BB79" s="48"/>
      <c r="BC79" s="48"/>
      <c r="BD79" s="48"/>
      <c r="BE79" s="48"/>
      <c r="BF79" s="48"/>
      <c r="BG79" s="120" t="s">
        <v>2104</v>
      </c>
      <c r="BH79" s="120" t="s">
        <v>2104</v>
      </c>
      <c r="BI79" s="120" t="s">
        <v>2151</v>
      </c>
      <c r="BJ79" s="120" t="s">
        <v>2151</v>
      </c>
      <c r="BK79" s="120">
        <v>2</v>
      </c>
      <c r="BL79" s="123">
        <v>9.523809523809524</v>
      </c>
      <c r="BM79" s="120">
        <v>0</v>
      </c>
      <c r="BN79" s="123">
        <v>0</v>
      </c>
      <c r="BO79" s="120">
        <v>0</v>
      </c>
      <c r="BP79" s="123">
        <v>0</v>
      </c>
      <c r="BQ79" s="120">
        <v>19</v>
      </c>
      <c r="BR79" s="123">
        <v>90.47619047619048</v>
      </c>
      <c r="BS79" s="120">
        <v>21</v>
      </c>
      <c r="BT79" s="2"/>
      <c r="BU79" s="3"/>
      <c r="BV79" s="3"/>
      <c r="BW79" s="3"/>
      <c r="BX79" s="3"/>
    </row>
    <row r="80" spans="1:76" ht="15">
      <c r="A80" s="64" t="s">
        <v>254</v>
      </c>
      <c r="B80" s="65"/>
      <c r="C80" s="65" t="s">
        <v>64</v>
      </c>
      <c r="D80" s="66">
        <v>170.6007090800719</v>
      </c>
      <c r="E80" s="68"/>
      <c r="F80" s="100" t="s">
        <v>502</v>
      </c>
      <c r="G80" s="65"/>
      <c r="H80" s="69" t="s">
        <v>254</v>
      </c>
      <c r="I80" s="70"/>
      <c r="J80" s="70"/>
      <c r="K80" s="69" t="s">
        <v>1671</v>
      </c>
      <c r="L80" s="73">
        <v>1</v>
      </c>
      <c r="M80" s="74">
        <v>965.2337646484375</v>
      </c>
      <c r="N80" s="74">
        <v>6457.6103515625</v>
      </c>
      <c r="O80" s="75"/>
      <c r="P80" s="76"/>
      <c r="Q80" s="76"/>
      <c r="R80" s="86"/>
      <c r="S80" s="48">
        <v>0</v>
      </c>
      <c r="T80" s="48">
        <v>2</v>
      </c>
      <c r="U80" s="49">
        <v>0</v>
      </c>
      <c r="V80" s="49">
        <v>0.003058</v>
      </c>
      <c r="W80" s="49">
        <v>0.01469</v>
      </c>
      <c r="X80" s="49">
        <v>0.623171</v>
      </c>
      <c r="Y80" s="49">
        <v>0.5</v>
      </c>
      <c r="Z80" s="49">
        <v>0</v>
      </c>
      <c r="AA80" s="71">
        <v>80</v>
      </c>
      <c r="AB80" s="71"/>
      <c r="AC80" s="72"/>
      <c r="AD80" s="78" t="s">
        <v>915</v>
      </c>
      <c r="AE80" s="78">
        <v>2342</v>
      </c>
      <c r="AF80" s="78">
        <v>4323</v>
      </c>
      <c r="AG80" s="78">
        <v>15984</v>
      </c>
      <c r="AH80" s="78">
        <v>12470</v>
      </c>
      <c r="AI80" s="78"/>
      <c r="AJ80" s="78" t="s">
        <v>1047</v>
      </c>
      <c r="AK80" s="78"/>
      <c r="AL80" s="82" t="s">
        <v>1231</v>
      </c>
      <c r="AM80" s="78"/>
      <c r="AN80" s="80">
        <v>41166.94479166667</v>
      </c>
      <c r="AO80" s="82" t="s">
        <v>1342</v>
      </c>
      <c r="AP80" s="78" t="b">
        <v>0</v>
      </c>
      <c r="AQ80" s="78" t="b">
        <v>0</v>
      </c>
      <c r="AR80" s="78" t="b">
        <v>0</v>
      </c>
      <c r="AS80" s="78" t="s">
        <v>787</v>
      </c>
      <c r="AT80" s="78">
        <v>181</v>
      </c>
      <c r="AU80" s="82" t="s">
        <v>1397</v>
      </c>
      <c r="AV80" s="78" t="b">
        <v>0</v>
      </c>
      <c r="AW80" s="78" t="s">
        <v>1457</v>
      </c>
      <c r="AX80" s="82" t="s">
        <v>1535</v>
      </c>
      <c r="AY80" s="78" t="s">
        <v>66</v>
      </c>
      <c r="AZ80" s="78" t="str">
        <f>REPLACE(INDEX(GroupVertices[Group],MATCH(Vertices[[#This Row],[Vertex]],GroupVertices[Vertex],0)),1,1,"")</f>
        <v>1</v>
      </c>
      <c r="BA80" s="48"/>
      <c r="BB80" s="48"/>
      <c r="BC80" s="48"/>
      <c r="BD80" s="48"/>
      <c r="BE80" s="48"/>
      <c r="BF80" s="48"/>
      <c r="BG80" s="120" t="s">
        <v>2104</v>
      </c>
      <c r="BH80" s="120" t="s">
        <v>2104</v>
      </c>
      <c r="BI80" s="120" t="s">
        <v>2151</v>
      </c>
      <c r="BJ80" s="120" t="s">
        <v>2151</v>
      </c>
      <c r="BK80" s="120">
        <v>2</v>
      </c>
      <c r="BL80" s="123">
        <v>9.523809523809524</v>
      </c>
      <c r="BM80" s="120">
        <v>0</v>
      </c>
      <c r="BN80" s="123">
        <v>0</v>
      </c>
      <c r="BO80" s="120">
        <v>0</v>
      </c>
      <c r="BP80" s="123">
        <v>0</v>
      </c>
      <c r="BQ80" s="120">
        <v>19</v>
      </c>
      <c r="BR80" s="123">
        <v>90.47619047619048</v>
      </c>
      <c r="BS80" s="120">
        <v>21</v>
      </c>
      <c r="BT80" s="2"/>
      <c r="BU80" s="3"/>
      <c r="BV80" s="3"/>
      <c r="BW80" s="3"/>
      <c r="BX80" s="3"/>
    </row>
    <row r="81" spans="1:76" ht="15">
      <c r="A81" s="64" t="s">
        <v>255</v>
      </c>
      <c r="B81" s="65"/>
      <c r="C81" s="65" t="s">
        <v>64</v>
      </c>
      <c r="D81" s="66">
        <v>162.35222709559758</v>
      </c>
      <c r="E81" s="68"/>
      <c r="F81" s="100" t="s">
        <v>503</v>
      </c>
      <c r="G81" s="65"/>
      <c r="H81" s="69" t="s">
        <v>255</v>
      </c>
      <c r="I81" s="70"/>
      <c r="J81" s="70"/>
      <c r="K81" s="69" t="s">
        <v>1672</v>
      </c>
      <c r="L81" s="73">
        <v>2.5217283768926597</v>
      </c>
      <c r="M81" s="74">
        <v>7664.087890625</v>
      </c>
      <c r="N81" s="74">
        <v>8638.7890625</v>
      </c>
      <c r="O81" s="75"/>
      <c r="P81" s="76"/>
      <c r="Q81" s="76"/>
      <c r="R81" s="86"/>
      <c r="S81" s="48">
        <v>0</v>
      </c>
      <c r="T81" s="48">
        <v>2</v>
      </c>
      <c r="U81" s="49">
        <v>2</v>
      </c>
      <c r="V81" s="49">
        <v>0.002227</v>
      </c>
      <c r="W81" s="49">
        <v>0.001659</v>
      </c>
      <c r="X81" s="49">
        <v>0.631137</v>
      </c>
      <c r="Y81" s="49">
        <v>0</v>
      </c>
      <c r="Z81" s="49">
        <v>0</v>
      </c>
      <c r="AA81" s="71">
        <v>81</v>
      </c>
      <c r="AB81" s="71"/>
      <c r="AC81" s="72"/>
      <c r="AD81" s="78" t="s">
        <v>255</v>
      </c>
      <c r="AE81" s="78">
        <v>353</v>
      </c>
      <c r="AF81" s="78">
        <v>178</v>
      </c>
      <c r="AG81" s="78">
        <v>598</v>
      </c>
      <c r="AH81" s="78">
        <v>85</v>
      </c>
      <c r="AI81" s="78"/>
      <c r="AJ81" s="78" t="s">
        <v>1048</v>
      </c>
      <c r="AK81" s="78"/>
      <c r="AL81" s="78"/>
      <c r="AM81" s="78"/>
      <c r="AN81" s="80">
        <v>39777.08253472222</v>
      </c>
      <c r="AO81" s="82" t="s">
        <v>1343</v>
      </c>
      <c r="AP81" s="78" t="b">
        <v>1</v>
      </c>
      <c r="AQ81" s="78" t="b">
        <v>0</v>
      </c>
      <c r="AR81" s="78" t="b">
        <v>0</v>
      </c>
      <c r="AS81" s="78" t="s">
        <v>787</v>
      </c>
      <c r="AT81" s="78">
        <v>12</v>
      </c>
      <c r="AU81" s="82" t="s">
        <v>1397</v>
      </c>
      <c r="AV81" s="78" t="b">
        <v>0</v>
      </c>
      <c r="AW81" s="78" t="s">
        <v>1457</v>
      </c>
      <c r="AX81" s="82" t="s">
        <v>1536</v>
      </c>
      <c r="AY81" s="78" t="s">
        <v>66</v>
      </c>
      <c r="AZ81" s="78" t="str">
        <f>REPLACE(INDEX(GroupVertices[Group],MATCH(Vertices[[#This Row],[Vertex]],GroupVertices[Vertex],0)),1,1,"")</f>
        <v>4</v>
      </c>
      <c r="BA81" s="48"/>
      <c r="BB81" s="48"/>
      <c r="BC81" s="48"/>
      <c r="BD81" s="48"/>
      <c r="BE81" s="48"/>
      <c r="BF81" s="48"/>
      <c r="BG81" s="120" t="s">
        <v>2113</v>
      </c>
      <c r="BH81" s="120" t="s">
        <v>2113</v>
      </c>
      <c r="BI81" s="120" t="s">
        <v>2159</v>
      </c>
      <c r="BJ81" s="120" t="s">
        <v>2159</v>
      </c>
      <c r="BK81" s="120">
        <v>0</v>
      </c>
      <c r="BL81" s="123">
        <v>0</v>
      </c>
      <c r="BM81" s="120">
        <v>0</v>
      </c>
      <c r="BN81" s="123">
        <v>0</v>
      </c>
      <c r="BO81" s="120">
        <v>0</v>
      </c>
      <c r="BP81" s="123">
        <v>0</v>
      </c>
      <c r="BQ81" s="120">
        <v>25</v>
      </c>
      <c r="BR81" s="123">
        <v>100</v>
      </c>
      <c r="BS81" s="120">
        <v>25</v>
      </c>
      <c r="BT81" s="2"/>
      <c r="BU81" s="3"/>
      <c r="BV81" s="3"/>
      <c r="BW81" s="3"/>
      <c r="BX81" s="3"/>
    </row>
    <row r="82" spans="1:76" ht="15">
      <c r="A82" s="64" t="s">
        <v>256</v>
      </c>
      <c r="B82" s="65"/>
      <c r="C82" s="65" t="s">
        <v>64</v>
      </c>
      <c r="D82" s="66">
        <v>335.12061247800455</v>
      </c>
      <c r="E82" s="68"/>
      <c r="F82" s="100" t="s">
        <v>504</v>
      </c>
      <c r="G82" s="65"/>
      <c r="H82" s="69" t="s">
        <v>256</v>
      </c>
      <c r="I82" s="70"/>
      <c r="J82" s="70"/>
      <c r="K82" s="69" t="s">
        <v>1673</v>
      </c>
      <c r="L82" s="73">
        <v>169.91184983508518</v>
      </c>
      <c r="M82" s="74">
        <v>8108.35107421875</v>
      </c>
      <c r="N82" s="74">
        <v>9001.3603515625</v>
      </c>
      <c r="O82" s="75"/>
      <c r="P82" s="76"/>
      <c r="Q82" s="76"/>
      <c r="R82" s="86"/>
      <c r="S82" s="48">
        <v>2</v>
      </c>
      <c r="T82" s="48">
        <v>2</v>
      </c>
      <c r="U82" s="49">
        <v>222</v>
      </c>
      <c r="V82" s="49">
        <v>0.003003</v>
      </c>
      <c r="W82" s="49">
        <v>0.010083</v>
      </c>
      <c r="X82" s="49">
        <v>0.909432</v>
      </c>
      <c r="Y82" s="49">
        <v>0</v>
      </c>
      <c r="Z82" s="49">
        <v>0</v>
      </c>
      <c r="AA82" s="71">
        <v>82</v>
      </c>
      <c r="AB82" s="71"/>
      <c r="AC82" s="72"/>
      <c r="AD82" s="78" t="s">
        <v>916</v>
      </c>
      <c r="AE82" s="78">
        <v>2496</v>
      </c>
      <c r="AF82" s="78">
        <v>86997</v>
      </c>
      <c r="AG82" s="78">
        <v>12144</v>
      </c>
      <c r="AH82" s="78">
        <v>12080</v>
      </c>
      <c r="AI82" s="78"/>
      <c r="AJ82" s="78" t="s">
        <v>1049</v>
      </c>
      <c r="AK82" s="78"/>
      <c r="AL82" s="82" t="s">
        <v>1232</v>
      </c>
      <c r="AM82" s="78"/>
      <c r="AN82" s="80">
        <v>39397.71351851852</v>
      </c>
      <c r="AO82" s="82" t="s">
        <v>1344</v>
      </c>
      <c r="AP82" s="78" t="b">
        <v>0</v>
      </c>
      <c r="AQ82" s="78" t="b">
        <v>0</v>
      </c>
      <c r="AR82" s="78" t="b">
        <v>1</v>
      </c>
      <c r="AS82" s="78" t="s">
        <v>787</v>
      </c>
      <c r="AT82" s="78">
        <v>1624</v>
      </c>
      <c r="AU82" s="82" t="s">
        <v>1397</v>
      </c>
      <c r="AV82" s="78" t="b">
        <v>1</v>
      </c>
      <c r="AW82" s="78" t="s">
        <v>1457</v>
      </c>
      <c r="AX82" s="82" t="s">
        <v>1537</v>
      </c>
      <c r="AY82" s="78" t="s">
        <v>66</v>
      </c>
      <c r="AZ82" s="78" t="str">
        <f>REPLACE(INDEX(GroupVertices[Group],MATCH(Vertices[[#This Row],[Vertex]],GroupVertices[Vertex],0)),1,1,"")</f>
        <v>4</v>
      </c>
      <c r="BA82" s="48" t="s">
        <v>2075</v>
      </c>
      <c r="BB82" s="48" t="s">
        <v>2075</v>
      </c>
      <c r="BC82" s="48" t="s">
        <v>1848</v>
      </c>
      <c r="BD82" s="48" t="s">
        <v>1848</v>
      </c>
      <c r="BE82" s="48"/>
      <c r="BF82" s="48"/>
      <c r="BG82" s="120" t="s">
        <v>2114</v>
      </c>
      <c r="BH82" s="120" t="s">
        <v>2114</v>
      </c>
      <c r="BI82" s="120" t="s">
        <v>2160</v>
      </c>
      <c r="BJ82" s="120" t="s">
        <v>2160</v>
      </c>
      <c r="BK82" s="120">
        <v>0</v>
      </c>
      <c r="BL82" s="123">
        <v>0</v>
      </c>
      <c r="BM82" s="120">
        <v>1</v>
      </c>
      <c r="BN82" s="123">
        <v>3.225806451612903</v>
      </c>
      <c r="BO82" s="120">
        <v>0</v>
      </c>
      <c r="BP82" s="123">
        <v>0</v>
      </c>
      <c r="BQ82" s="120">
        <v>30</v>
      </c>
      <c r="BR82" s="123">
        <v>96.7741935483871</v>
      </c>
      <c r="BS82" s="120">
        <v>31</v>
      </c>
      <c r="BT82" s="2"/>
      <c r="BU82" s="3"/>
      <c r="BV82" s="3"/>
      <c r="BW82" s="3"/>
      <c r="BX82" s="3"/>
    </row>
    <row r="83" spans="1:76" ht="15">
      <c r="A83" s="64" t="s">
        <v>257</v>
      </c>
      <c r="B83" s="65"/>
      <c r="C83" s="65" t="s">
        <v>64</v>
      </c>
      <c r="D83" s="66">
        <v>164.74617735550652</v>
      </c>
      <c r="E83" s="68"/>
      <c r="F83" s="100" t="s">
        <v>505</v>
      </c>
      <c r="G83" s="65"/>
      <c r="H83" s="69" t="s">
        <v>257</v>
      </c>
      <c r="I83" s="70"/>
      <c r="J83" s="70"/>
      <c r="K83" s="69" t="s">
        <v>1674</v>
      </c>
      <c r="L83" s="73">
        <v>1</v>
      </c>
      <c r="M83" s="74">
        <v>6973.10546875</v>
      </c>
      <c r="N83" s="74">
        <v>2976.1728515625</v>
      </c>
      <c r="O83" s="75"/>
      <c r="P83" s="76"/>
      <c r="Q83" s="76"/>
      <c r="R83" s="86"/>
      <c r="S83" s="48">
        <v>0</v>
      </c>
      <c r="T83" s="48">
        <v>2</v>
      </c>
      <c r="U83" s="49">
        <v>0</v>
      </c>
      <c r="V83" s="49">
        <v>0.1</v>
      </c>
      <c r="W83" s="49">
        <v>0</v>
      </c>
      <c r="X83" s="49">
        <v>0.66829</v>
      </c>
      <c r="Y83" s="49">
        <v>1</v>
      </c>
      <c r="Z83" s="49">
        <v>0</v>
      </c>
      <c r="AA83" s="71">
        <v>83</v>
      </c>
      <c r="AB83" s="71"/>
      <c r="AC83" s="72"/>
      <c r="AD83" s="78" t="s">
        <v>917</v>
      </c>
      <c r="AE83" s="78">
        <v>64</v>
      </c>
      <c r="AF83" s="78">
        <v>1381</v>
      </c>
      <c r="AG83" s="78">
        <v>3974</v>
      </c>
      <c r="AH83" s="78">
        <v>1970</v>
      </c>
      <c r="AI83" s="78"/>
      <c r="AJ83" s="78" t="s">
        <v>1050</v>
      </c>
      <c r="AK83" s="78" t="s">
        <v>1112</v>
      </c>
      <c r="AL83" s="82" t="s">
        <v>1233</v>
      </c>
      <c r="AM83" s="78"/>
      <c r="AN83" s="80">
        <v>39985.82984953704</v>
      </c>
      <c r="AO83" s="82" t="s">
        <v>1345</v>
      </c>
      <c r="AP83" s="78" t="b">
        <v>0</v>
      </c>
      <c r="AQ83" s="78" t="b">
        <v>0</v>
      </c>
      <c r="AR83" s="78" t="b">
        <v>1</v>
      </c>
      <c r="AS83" s="78" t="s">
        <v>787</v>
      </c>
      <c r="AT83" s="78">
        <v>19</v>
      </c>
      <c r="AU83" s="82" t="s">
        <v>1399</v>
      </c>
      <c r="AV83" s="78" t="b">
        <v>0</v>
      </c>
      <c r="AW83" s="78" t="s">
        <v>1457</v>
      </c>
      <c r="AX83" s="82" t="s">
        <v>1538</v>
      </c>
      <c r="AY83" s="78" t="s">
        <v>66</v>
      </c>
      <c r="AZ83" s="78" t="str">
        <f>REPLACE(INDEX(GroupVertices[Group],MATCH(Vertices[[#This Row],[Vertex]],GroupVertices[Vertex],0)),1,1,"")</f>
        <v>7</v>
      </c>
      <c r="BA83" s="48"/>
      <c r="BB83" s="48"/>
      <c r="BC83" s="48"/>
      <c r="BD83" s="48"/>
      <c r="BE83" s="48"/>
      <c r="BF83" s="48"/>
      <c r="BG83" s="120" t="s">
        <v>2100</v>
      </c>
      <c r="BH83" s="120" t="s">
        <v>2100</v>
      </c>
      <c r="BI83" s="120" t="s">
        <v>2147</v>
      </c>
      <c r="BJ83" s="120" t="s">
        <v>2147</v>
      </c>
      <c r="BK83" s="120">
        <v>1</v>
      </c>
      <c r="BL83" s="123">
        <v>4.761904761904762</v>
      </c>
      <c r="BM83" s="120">
        <v>2</v>
      </c>
      <c r="BN83" s="123">
        <v>9.523809523809524</v>
      </c>
      <c r="BO83" s="120">
        <v>0</v>
      </c>
      <c r="BP83" s="123">
        <v>0</v>
      </c>
      <c r="BQ83" s="120">
        <v>18</v>
      </c>
      <c r="BR83" s="123">
        <v>85.71428571428571</v>
      </c>
      <c r="BS83" s="120">
        <v>21</v>
      </c>
      <c r="BT83" s="2"/>
      <c r="BU83" s="3"/>
      <c r="BV83" s="3"/>
      <c r="BW83" s="3"/>
      <c r="BX83" s="3"/>
    </row>
    <row r="84" spans="1:76" ht="15">
      <c r="A84" s="64" t="s">
        <v>258</v>
      </c>
      <c r="B84" s="65"/>
      <c r="C84" s="65" t="s">
        <v>64</v>
      </c>
      <c r="D84" s="66">
        <v>163.06663120474747</v>
      </c>
      <c r="E84" s="68"/>
      <c r="F84" s="100" t="s">
        <v>506</v>
      </c>
      <c r="G84" s="65"/>
      <c r="H84" s="69" t="s">
        <v>258</v>
      </c>
      <c r="I84" s="70"/>
      <c r="J84" s="70"/>
      <c r="K84" s="69" t="s">
        <v>1675</v>
      </c>
      <c r="L84" s="73">
        <v>1</v>
      </c>
      <c r="M84" s="74">
        <v>7621.0703125</v>
      </c>
      <c r="N84" s="74">
        <v>1873.2630615234375</v>
      </c>
      <c r="O84" s="75"/>
      <c r="P84" s="76"/>
      <c r="Q84" s="76"/>
      <c r="R84" s="86"/>
      <c r="S84" s="48">
        <v>0</v>
      </c>
      <c r="T84" s="48">
        <v>2</v>
      </c>
      <c r="U84" s="49">
        <v>0</v>
      </c>
      <c r="V84" s="49">
        <v>0.1</v>
      </c>
      <c r="W84" s="49">
        <v>0</v>
      </c>
      <c r="X84" s="49">
        <v>0.66829</v>
      </c>
      <c r="Y84" s="49">
        <v>1</v>
      </c>
      <c r="Z84" s="49">
        <v>0</v>
      </c>
      <c r="AA84" s="71">
        <v>84</v>
      </c>
      <c r="AB84" s="71"/>
      <c r="AC84" s="72"/>
      <c r="AD84" s="78" t="s">
        <v>918</v>
      </c>
      <c r="AE84" s="78">
        <v>339</v>
      </c>
      <c r="AF84" s="78">
        <v>537</v>
      </c>
      <c r="AG84" s="78">
        <v>2099</v>
      </c>
      <c r="AH84" s="78">
        <v>1112</v>
      </c>
      <c r="AI84" s="78"/>
      <c r="AJ84" s="78" t="s">
        <v>1051</v>
      </c>
      <c r="AK84" s="78" t="s">
        <v>1125</v>
      </c>
      <c r="AL84" s="82" t="s">
        <v>1234</v>
      </c>
      <c r="AM84" s="78"/>
      <c r="AN84" s="80">
        <v>42544.735925925925</v>
      </c>
      <c r="AO84" s="82" t="s">
        <v>1346</v>
      </c>
      <c r="AP84" s="78" t="b">
        <v>1</v>
      </c>
      <c r="AQ84" s="78" t="b">
        <v>0</v>
      </c>
      <c r="AR84" s="78" t="b">
        <v>1</v>
      </c>
      <c r="AS84" s="78" t="s">
        <v>787</v>
      </c>
      <c r="AT84" s="78">
        <v>5</v>
      </c>
      <c r="AU84" s="78"/>
      <c r="AV84" s="78" t="b">
        <v>0</v>
      </c>
      <c r="AW84" s="78" t="s">
        <v>1457</v>
      </c>
      <c r="AX84" s="82" t="s">
        <v>1539</v>
      </c>
      <c r="AY84" s="78" t="s">
        <v>66</v>
      </c>
      <c r="AZ84" s="78" t="str">
        <f>REPLACE(INDEX(GroupVertices[Group],MATCH(Vertices[[#This Row],[Vertex]],GroupVertices[Vertex],0)),1,1,"")</f>
        <v>7</v>
      </c>
      <c r="BA84" s="48"/>
      <c r="BB84" s="48"/>
      <c r="BC84" s="48"/>
      <c r="BD84" s="48"/>
      <c r="BE84" s="48"/>
      <c r="BF84" s="48"/>
      <c r="BG84" s="120" t="s">
        <v>2100</v>
      </c>
      <c r="BH84" s="120" t="s">
        <v>2100</v>
      </c>
      <c r="BI84" s="120" t="s">
        <v>2147</v>
      </c>
      <c r="BJ84" s="120" t="s">
        <v>2147</v>
      </c>
      <c r="BK84" s="120">
        <v>1</v>
      </c>
      <c r="BL84" s="123">
        <v>4.761904761904762</v>
      </c>
      <c r="BM84" s="120">
        <v>2</v>
      </c>
      <c r="BN84" s="123">
        <v>9.523809523809524</v>
      </c>
      <c r="BO84" s="120">
        <v>0</v>
      </c>
      <c r="BP84" s="123">
        <v>0</v>
      </c>
      <c r="BQ84" s="120">
        <v>18</v>
      </c>
      <c r="BR84" s="123">
        <v>85.71428571428571</v>
      </c>
      <c r="BS84" s="120">
        <v>21</v>
      </c>
      <c r="BT84" s="2"/>
      <c r="BU84" s="3"/>
      <c r="BV84" s="3"/>
      <c r="BW84" s="3"/>
      <c r="BX84" s="3"/>
    </row>
    <row r="85" spans="1:76" ht="15">
      <c r="A85" s="64" t="s">
        <v>259</v>
      </c>
      <c r="B85" s="65"/>
      <c r="C85" s="65" t="s">
        <v>64</v>
      </c>
      <c r="D85" s="66">
        <v>190.18811756576088</v>
      </c>
      <c r="E85" s="68"/>
      <c r="F85" s="100" t="s">
        <v>507</v>
      </c>
      <c r="G85" s="65"/>
      <c r="H85" s="69" t="s">
        <v>259</v>
      </c>
      <c r="I85" s="70"/>
      <c r="J85" s="70"/>
      <c r="K85" s="69" t="s">
        <v>1676</v>
      </c>
      <c r="L85" s="73">
        <v>1</v>
      </c>
      <c r="M85" s="74">
        <v>1168.522705078125</v>
      </c>
      <c r="N85" s="74">
        <v>5596.708984375</v>
      </c>
      <c r="O85" s="75"/>
      <c r="P85" s="76"/>
      <c r="Q85" s="76"/>
      <c r="R85" s="86"/>
      <c r="S85" s="48">
        <v>0</v>
      </c>
      <c r="T85" s="48">
        <v>2</v>
      </c>
      <c r="U85" s="49">
        <v>0</v>
      </c>
      <c r="V85" s="49">
        <v>0.003058</v>
      </c>
      <c r="W85" s="49">
        <v>0.01469</v>
      </c>
      <c r="X85" s="49">
        <v>0.623171</v>
      </c>
      <c r="Y85" s="49">
        <v>0.5</v>
      </c>
      <c r="Z85" s="49">
        <v>0</v>
      </c>
      <c r="AA85" s="71">
        <v>85</v>
      </c>
      <c r="AB85" s="71"/>
      <c r="AC85" s="72"/>
      <c r="AD85" s="78" t="s">
        <v>919</v>
      </c>
      <c r="AE85" s="78">
        <v>2841</v>
      </c>
      <c r="AF85" s="78">
        <v>14166</v>
      </c>
      <c r="AG85" s="78">
        <v>15169</v>
      </c>
      <c r="AH85" s="78">
        <v>15772</v>
      </c>
      <c r="AI85" s="78"/>
      <c r="AJ85" s="78" t="s">
        <v>1052</v>
      </c>
      <c r="AK85" s="78" t="s">
        <v>1154</v>
      </c>
      <c r="AL85" s="78"/>
      <c r="AM85" s="78"/>
      <c r="AN85" s="80">
        <v>40275.59484953704</v>
      </c>
      <c r="AO85" s="82" t="s">
        <v>1347</v>
      </c>
      <c r="AP85" s="78" t="b">
        <v>0</v>
      </c>
      <c r="AQ85" s="78" t="b">
        <v>0</v>
      </c>
      <c r="AR85" s="78" t="b">
        <v>1</v>
      </c>
      <c r="AS85" s="78" t="s">
        <v>787</v>
      </c>
      <c r="AT85" s="78">
        <v>586</v>
      </c>
      <c r="AU85" s="82" t="s">
        <v>1397</v>
      </c>
      <c r="AV85" s="78" t="b">
        <v>1</v>
      </c>
      <c r="AW85" s="78" t="s">
        <v>1457</v>
      </c>
      <c r="AX85" s="82" t="s">
        <v>1540</v>
      </c>
      <c r="AY85" s="78" t="s">
        <v>66</v>
      </c>
      <c r="AZ85" s="78" t="str">
        <f>REPLACE(INDEX(GroupVertices[Group],MATCH(Vertices[[#This Row],[Vertex]],GroupVertices[Vertex],0)),1,1,"")</f>
        <v>1</v>
      </c>
      <c r="BA85" s="48"/>
      <c r="BB85" s="48"/>
      <c r="BC85" s="48"/>
      <c r="BD85" s="48"/>
      <c r="BE85" s="48"/>
      <c r="BF85" s="48"/>
      <c r="BG85" s="120" t="s">
        <v>2104</v>
      </c>
      <c r="BH85" s="120" t="s">
        <v>2104</v>
      </c>
      <c r="BI85" s="120" t="s">
        <v>2151</v>
      </c>
      <c r="BJ85" s="120" t="s">
        <v>2151</v>
      </c>
      <c r="BK85" s="120">
        <v>2</v>
      </c>
      <c r="BL85" s="123">
        <v>9.523809523809524</v>
      </c>
      <c r="BM85" s="120">
        <v>0</v>
      </c>
      <c r="BN85" s="123">
        <v>0</v>
      </c>
      <c r="BO85" s="120">
        <v>0</v>
      </c>
      <c r="BP85" s="123">
        <v>0</v>
      </c>
      <c r="BQ85" s="120">
        <v>19</v>
      </c>
      <c r="BR85" s="123">
        <v>90.47619047619048</v>
      </c>
      <c r="BS85" s="120">
        <v>21</v>
      </c>
      <c r="BT85" s="2"/>
      <c r="BU85" s="3"/>
      <c r="BV85" s="3"/>
      <c r="BW85" s="3"/>
      <c r="BX85" s="3"/>
    </row>
    <row r="86" spans="1:76" ht="15">
      <c r="A86" s="64" t="s">
        <v>260</v>
      </c>
      <c r="B86" s="65"/>
      <c r="C86" s="65" t="s">
        <v>64</v>
      </c>
      <c r="D86" s="66">
        <v>165.54018080829428</v>
      </c>
      <c r="E86" s="68"/>
      <c r="F86" s="100" t="s">
        <v>508</v>
      </c>
      <c r="G86" s="65"/>
      <c r="H86" s="69" t="s">
        <v>260</v>
      </c>
      <c r="I86" s="70"/>
      <c r="J86" s="70"/>
      <c r="K86" s="69" t="s">
        <v>1677</v>
      </c>
      <c r="L86" s="73">
        <v>1</v>
      </c>
      <c r="M86" s="74">
        <v>2272.079833984375</v>
      </c>
      <c r="N86" s="74">
        <v>6516.884765625</v>
      </c>
      <c r="O86" s="75"/>
      <c r="P86" s="76"/>
      <c r="Q86" s="76"/>
      <c r="R86" s="86"/>
      <c r="S86" s="48">
        <v>0</v>
      </c>
      <c r="T86" s="48">
        <v>2</v>
      </c>
      <c r="U86" s="49">
        <v>0</v>
      </c>
      <c r="V86" s="49">
        <v>0.003058</v>
      </c>
      <c r="W86" s="49">
        <v>0.01469</v>
      </c>
      <c r="X86" s="49">
        <v>0.623171</v>
      </c>
      <c r="Y86" s="49">
        <v>0.5</v>
      </c>
      <c r="Z86" s="49">
        <v>0</v>
      </c>
      <c r="AA86" s="71">
        <v>86</v>
      </c>
      <c r="AB86" s="71"/>
      <c r="AC86" s="72"/>
      <c r="AD86" s="78" t="s">
        <v>920</v>
      </c>
      <c r="AE86" s="78">
        <v>4999</v>
      </c>
      <c r="AF86" s="78">
        <v>1780</v>
      </c>
      <c r="AG86" s="78">
        <v>59903</v>
      </c>
      <c r="AH86" s="78">
        <v>33660</v>
      </c>
      <c r="AI86" s="78"/>
      <c r="AJ86" s="78" t="s">
        <v>1053</v>
      </c>
      <c r="AK86" s="78" t="s">
        <v>1155</v>
      </c>
      <c r="AL86" s="78"/>
      <c r="AM86" s="78"/>
      <c r="AN86" s="80">
        <v>39921.81214120371</v>
      </c>
      <c r="AO86" s="82" t="s">
        <v>1348</v>
      </c>
      <c r="AP86" s="78" t="b">
        <v>0</v>
      </c>
      <c r="AQ86" s="78" t="b">
        <v>0</v>
      </c>
      <c r="AR86" s="78" t="b">
        <v>1</v>
      </c>
      <c r="AS86" s="78" t="s">
        <v>787</v>
      </c>
      <c r="AT86" s="78">
        <v>62</v>
      </c>
      <c r="AU86" s="82" t="s">
        <v>1397</v>
      </c>
      <c r="AV86" s="78" t="b">
        <v>0</v>
      </c>
      <c r="AW86" s="78" t="s">
        <v>1457</v>
      </c>
      <c r="AX86" s="82" t="s">
        <v>1541</v>
      </c>
      <c r="AY86" s="78" t="s">
        <v>66</v>
      </c>
      <c r="AZ86" s="78" t="str">
        <f>REPLACE(INDEX(GroupVertices[Group],MATCH(Vertices[[#This Row],[Vertex]],GroupVertices[Vertex],0)),1,1,"")</f>
        <v>1</v>
      </c>
      <c r="BA86" s="48"/>
      <c r="BB86" s="48"/>
      <c r="BC86" s="48"/>
      <c r="BD86" s="48"/>
      <c r="BE86" s="48"/>
      <c r="BF86" s="48"/>
      <c r="BG86" s="120" t="s">
        <v>2104</v>
      </c>
      <c r="BH86" s="120" t="s">
        <v>2104</v>
      </c>
      <c r="BI86" s="120" t="s">
        <v>2151</v>
      </c>
      <c r="BJ86" s="120" t="s">
        <v>2151</v>
      </c>
      <c r="BK86" s="120">
        <v>2</v>
      </c>
      <c r="BL86" s="123">
        <v>9.523809523809524</v>
      </c>
      <c r="BM86" s="120">
        <v>0</v>
      </c>
      <c r="BN86" s="123">
        <v>0</v>
      </c>
      <c r="BO86" s="120">
        <v>0</v>
      </c>
      <c r="BP86" s="123">
        <v>0</v>
      </c>
      <c r="BQ86" s="120">
        <v>19</v>
      </c>
      <c r="BR86" s="123">
        <v>90.47619047619048</v>
      </c>
      <c r="BS86" s="120">
        <v>21</v>
      </c>
      <c r="BT86" s="2"/>
      <c r="BU86" s="3"/>
      <c r="BV86" s="3"/>
      <c r="BW86" s="3"/>
      <c r="BX86" s="3"/>
    </row>
    <row r="87" spans="1:76" ht="15">
      <c r="A87" s="64" t="s">
        <v>261</v>
      </c>
      <c r="B87" s="65"/>
      <c r="C87" s="65" t="s">
        <v>64</v>
      </c>
      <c r="D87" s="66">
        <v>165.43073171079223</v>
      </c>
      <c r="E87" s="68"/>
      <c r="F87" s="100" t="s">
        <v>509</v>
      </c>
      <c r="G87" s="65"/>
      <c r="H87" s="69" t="s">
        <v>261</v>
      </c>
      <c r="I87" s="70"/>
      <c r="J87" s="70"/>
      <c r="K87" s="69" t="s">
        <v>1678</v>
      </c>
      <c r="L87" s="73">
        <v>279.60310392305246</v>
      </c>
      <c r="M87" s="74">
        <v>4469.67529296875</v>
      </c>
      <c r="N87" s="74">
        <v>3056.463623046875</v>
      </c>
      <c r="O87" s="75"/>
      <c r="P87" s="76"/>
      <c r="Q87" s="76"/>
      <c r="R87" s="86"/>
      <c r="S87" s="48">
        <v>0</v>
      </c>
      <c r="T87" s="48">
        <v>8</v>
      </c>
      <c r="U87" s="49">
        <v>366.166667</v>
      </c>
      <c r="V87" s="49">
        <v>0.003135</v>
      </c>
      <c r="W87" s="49">
        <v>0.015035</v>
      </c>
      <c r="X87" s="49">
        <v>1.764188</v>
      </c>
      <c r="Y87" s="49">
        <v>0.125</v>
      </c>
      <c r="Z87" s="49">
        <v>0</v>
      </c>
      <c r="AA87" s="71">
        <v>87</v>
      </c>
      <c r="AB87" s="71"/>
      <c r="AC87" s="72"/>
      <c r="AD87" s="78" t="s">
        <v>921</v>
      </c>
      <c r="AE87" s="78">
        <v>4008</v>
      </c>
      <c r="AF87" s="78">
        <v>1725</v>
      </c>
      <c r="AG87" s="78">
        <v>56260</v>
      </c>
      <c r="AH87" s="78">
        <v>16013</v>
      </c>
      <c r="AI87" s="78"/>
      <c r="AJ87" s="78" t="s">
        <v>1054</v>
      </c>
      <c r="AK87" s="78" t="s">
        <v>1156</v>
      </c>
      <c r="AL87" s="82" t="s">
        <v>1235</v>
      </c>
      <c r="AM87" s="78"/>
      <c r="AN87" s="80">
        <v>39613.10193287037</v>
      </c>
      <c r="AO87" s="82" t="s">
        <v>1349</v>
      </c>
      <c r="AP87" s="78" t="b">
        <v>0</v>
      </c>
      <c r="AQ87" s="78" t="b">
        <v>0</v>
      </c>
      <c r="AR87" s="78" t="b">
        <v>1</v>
      </c>
      <c r="AS87" s="78" t="s">
        <v>787</v>
      </c>
      <c r="AT87" s="78">
        <v>47</v>
      </c>
      <c r="AU87" s="82" t="s">
        <v>1397</v>
      </c>
      <c r="AV87" s="78" t="b">
        <v>0</v>
      </c>
      <c r="AW87" s="78" t="s">
        <v>1457</v>
      </c>
      <c r="AX87" s="82" t="s">
        <v>1542</v>
      </c>
      <c r="AY87" s="78" t="s">
        <v>66</v>
      </c>
      <c r="AZ87" s="78" t="str">
        <f>REPLACE(INDEX(GroupVertices[Group],MATCH(Vertices[[#This Row],[Vertex]],GroupVertices[Vertex],0)),1,1,"")</f>
        <v>3</v>
      </c>
      <c r="BA87" s="48"/>
      <c r="BB87" s="48"/>
      <c r="BC87" s="48"/>
      <c r="BD87" s="48"/>
      <c r="BE87" s="48" t="s">
        <v>449</v>
      </c>
      <c r="BF87" s="48" t="s">
        <v>449</v>
      </c>
      <c r="BG87" s="120" t="s">
        <v>2115</v>
      </c>
      <c r="BH87" s="120" t="s">
        <v>2115</v>
      </c>
      <c r="BI87" s="120" t="s">
        <v>2161</v>
      </c>
      <c r="BJ87" s="120" t="s">
        <v>2161</v>
      </c>
      <c r="BK87" s="120">
        <v>0</v>
      </c>
      <c r="BL87" s="123">
        <v>0</v>
      </c>
      <c r="BM87" s="120">
        <v>0</v>
      </c>
      <c r="BN87" s="123">
        <v>0</v>
      </c>
      <c r="BO87" s="120">
        <v>0</v>
      </c>
      <c r="BP87" s="123">
        <v>0</v>
      </c>
      <c r="BQ87" s="120">
        <v>15</v>
      </c>
      <c r="BR87" s="123">
        <v>100</v>
      </c>
      <c r="BS87" s="120">
        <v>15</v>
      </c>
      <c r="BT87" s="2"/>
      <c r="BU87" s="3"/>
      <c r="BV87" s="3"/>
      <c r="BW87" s="3"/>
      <c r="BX87" s="3"/>
    </row>
    <row r="88" spans="1:76" ht="15">
      <c r="A88" s="64" t="s">
        <v>334</v>
      </c>
      <c r="B88" s="65"/>
      <c r="C88" s="65" t="s">
        <v>64</v>
      </c>
      <c r="D88" s="66">
        <v>162</v>
      </c>
      <c r="E88" s="68"/>
      <c r="F88" s="100" t="s">
        <v>1442</v>
      </c>
      <c r="G88" s="65"/>
      <c r="H88" s="69" t="s">
        <v>334</v>
      </c>
      <c r="I88" s="70"/>
      <c r="J88" s="70"/>
      <c r="K88" s="69" t="s">
        <v>1679</v>
      </c>
      <c r="L88" s="73">
        <v>1.1902160471115824</v>
      </c>
      <c r="M88" s="74">
        <v>4780.14990234375</v>
      </c>
      <c r="N88" s="74">
        <v>4093.708251953125</v>
      </c>
      <c r="O88" s="75"/>
      <c r="P88" s="76"/>
      <c r="Q88" s="76"/>
      <c r="R88" s="86"/>
      <c r="S88" s="48">
        <v>3</v>
      </c>
      <c r="T88" s="48">
        <v>0</v>
      </c>
      <c r="U88" s="49">
        <v>0.25</v>
      </c>
      <c r="V88" s="49">
        <v>0.002294</v>
      </c>
      <c r="W88" s="49">
        <v>0.005235</v>
      </c>
      <c r="X88" s="49">
        <v>0.726608</v>
      </c>
      <c r="Y88" s="49">
        <v>0.3333333333333333</v>
      </c>
      <c r="Z88" s="49">
        <v>0</v>
      </c>
      <c r="AA88" s="71">
        <v>88</v>
      </c>
      <c r="AB88" s="71"/>
      <c r="AC88" s="72"/>
      <c r="AD88" s="78" t="s">
        <v>922</v>
      </c>
      <c r="AE88" s="78">
        <v>3</v>
      </c>
      <c r="AF88" s="78">
        <v>1</v>
      </c>
      <c r="AG88" s="78">
        <v>0</v>
      </c>
      <c r="AH88" s="78">
        <v>0</v>
      </c>
      <c r="AI88" s="78"/>
      <c r="AJ88" s="78" t="s">
        <v>1055</v>
      </c>
      <c r="AK88" s="78" t="s">
        <v>1157</v>
      </c>
      <c r="AL88" s="82" t="s">
        <v>1236</v>
      </c>
      <c r="AM88" s="78"/>
      <c r="AN88" s="80">
        <v>43318.308171296296</v>
      </c>
      <c r="AO88" s="82" t="s">
        <v>1350</v>
      </c>
      <c r="AP88" s="78" t="b">
        <v>0</v>
      </c>
      <c r="AQ88" s="78" t="b">
        <v>0</v>
      </c>
      <c r="AR88" s="78" t="b">
        <v>0</v>
      </c>
      <c r="AS88" s="78" t="s">
        <v>787</v>
      </c>
      <c r="AT88" s="78">
        <v>0</v>
      </c>
      <c r="AU88" s="82" t="s">
        <v>1397</v>
      </c>
      <c r="AV88" s="78" t="b">
        <v>0</v>
      </c>
      <c r="AW88" s="78" t="s">
        <v>1457</v>
      </c>
      <c r="AX88" s="82" t="s">
        <v>1543</v>
      </c>
      <c r="AY88" s="78" t="s">
        <v>65</v>
      </c>
      <c r="AZ88" s="78" t="str">
        <f>REPLACE(INDEX(GroupVertices[Group],MATCH(Vertices[[#This Row],[Vertex]],GroupVertices[Vertex],0)),1,1,"")</f>
        <v>3</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262</v>
      </c>
      <c r="B89" s="65"/>
      <c r="C89" s="65" t="s">
        <v>64</v>
      </c>
      <c r="D89" s="66">
        <v>166.87744978141052</v>
      </c>
      <c r="E89" s="68"/>
      <c r="F89" s="100" t="s">
        <v>510</v>
      </c>
      <c r="G89" s="65"/>
      <c r="H89" s="69" t="s">
        <v>262</v>
      </c>
      <c r="I89" s="70"/>
      <c r="J89" s="70"/>
      <c r="K89" s="69" t="s">
        <v>1680</v>
      </c>
      <c r="L89" s="73">
        <v>1</v>
      </c>
      <c r="M89" s="74">
        <v>1878.0809326171875</v>
      </c>
      <c r="N89" s="74">
        <v>9552.763671875</v>
      </c>
      <c r="O89" s="75"/>
      <c r="P89" s="76"/>
      <c r="Q89" s="76"/>
      <c r="R89" s="86"/>
      <c r="S89" s="48">
        <v>0</v>
      </c>
      <c r="T89" s="48">
        <v>1</v>
      </c>
      <c r="U89" s="49">
        <v>0</v>
      </c>
      <c r="V89" s="49">
        <v>0.002469</v>
      </c>
      <c r="W89" s="49">
        <v>0.005868</v>
      </c>
      <c r="X89" s="49">
        <v>0.389644</v>
      </c>
      <c r="Y89" s="49">
        <v>0</v>
      </c>
      <c r="Z89" s="49">
        <v>0</v>
      </c>
      <c r="AA89" s="71">
        <v>89</v>
      </c>
      <c r="AB89" s="71"/>
      <c r="AC89" s="72"/>
      <c r="AD89" s="78" t="s">
        <v>923</v>
      </c>
      <c r="AE89" s="78">
        <v>2206</v>
      </c>
      <c r="AF89" s="78">
        <v>2452</v>
      </c>
      <c r="AG89" s="78">
        <v>5091</v>
      </c>
      <c r="AH89" s="78">
        <v>6484</v>
      </c>
      <c r="AI89" s="78"/>
      <c r="AJ89" s="78" t="s">
        <v>1056</v>
      </c>
      <c r="AK89" s="78" t="s">
        <v>1158</v>
      </c>
      <c r="AL89" s="82" t="s">
        <v>1237</v>
      </c>
      <c r="AM89" s="78"/>
      <c r="AN89" s="80">
        <v>39979.849444444444</v>
      </c>
      <c r="AO89" s="82" t="s">
        <v>1351</v>
      </c>
      <c r="AP89" s="78" t="b">
        <v>0</v>
      </c>
      <c r="AQ89" s="78" t="b">
        <v>0</v>
      </c>
      <c r="AR89" s="78" t="b">
        <v>1</v>
      </c>
      <c r="AS89" s="78" t="s">
        <v>787</v>
      </c>
      <c r="AT89" s="78">
        <v>94</v>
      </c>
      <c r="AU89" s="82" t="s">
        <v>1400</v>
      </c>
      <c r="AV89" s="78" t="b">
        <v>1</v>
      </c>
      <c r="AW89" s="78" t="s">
        <v>1457</v>
      </c>
      <c r="AX89" s="82" t="s">
        <v>1544</v>
      </c>
      <c r="AY89" s="78" t="s">
        <v>66</v>
      </c>
      <c r="AZ89" s="78" t="str">
        <f>REPLACE(INDEX(GroupVertices[Group],MATCH(Vertices[[#This Row],[Vertex]],GroupVertices[Vertex],0)),1,1,"")</f>
        <v>1</v>
      </c>
      <c r="BA89" s="48"/>
      <c r="BB89" s="48"/>
      <c r="BC89" s="48"/>
      <c r="BD89" s="48"/>
      <c r="BE89" s="48"/>
      <c r="BF89" s="48"/>
      <c r="BG89" s="120" t="s">
        <v>2106</v>
      </c>
      <c r="BH89" s="120" t="s">
        <v>2106</v>
      </c>
      <c r="BI89" s="120" t="s">
        <v>2153</v>
      </c>
      <c r="BJ89" s="120" t="s">
        <v>2153</v>
      </c>
      <c r="BK89" s="120">
        <v>0</v>
      </c>
      <c r="BL89" s="123">
        <v>0</v>
      </c>
      <c r="BM89" s="120">
        <v>1</v>
      </c>
      <c r="BN89" s="123">
        <v>4</v>
      </c>
      <c r="BO89" s="120">
        <v>0</v>
      </c>
      <c r="BP89" s="123">
        <v>0</v>
      </c>
      <c r="BQ89" s="120">
        <v>24</v>
      </c>
      <c r="BR89" s="123">
        <v>96</v>
      </c>
      <c r="BS89" s="120">
        <v>25</v>
      </c>
      <c r="BT89" s="2"/>
      <c r="BU89" s="3"/>
      <c r="BV89" s="3"/>
      <c r="BW89" s="3"/>
      <c r="BX89" s="3"/>
    </row>
    <row r="90" spans="1:76" ht="15">
      <c r="A90" s="64" t="s">
        <v>263</v>
      </c>
      <c r="B90" s="65"/>
      <c r="C90" s="65" t="s">
        <v>64</v>
      </c>
      <c r="D90" s="66">
        <v>277.7215257807361</v>
      </c>
      <c r="E90" s="68"/>
      <c r="F90" s="100" t="s">
        <v>511</v>
      </c>
      <c r="G90" s="65"/>
      <c r="H90" s="69" t="s">
        <v>263</v>
      </c>
      <c r="I90" s="70"/>
      <c r="J90" s="70"/>
      <c r="K90" s="69" t="s">
        <v>1681</v>
      </c>
      <c r="L90" s="73">
        <v>279.60310392305246</v>
      </c>
      <c r="M90" s="74">
        <v>4443.98291015625</v>
      </c>
      <c r="N90" s="74">
        <v>2412.123779296875</v>
      </c>
      <c r="O90" s="75"/>
      <c r="P90" s="76"/>
      <c r="Q90" s="76"/>
      <c r="R90" s="86"/>
      <c r="S90" s="48">
        <v>0</v>
      </c>
      <c r="T90" s="48">
        <v>8</v>
      </c>
      <c r="U90" s="49">
        <v>366.166667</v>
      </c>
      <c r="V90" s="49">
        <v>0.003135</v>
      </c>
      <c r="W90" s="49">
        <v>0.015035</v>
      </c>
      <c r="X90" s="49">
        <v>1.764188</v>
      </c>
      <c r="Y90" s="49">
        <v>0.125</v>
      </c>
      <c r="Z90" s="49">
        <v>0</v>
      </c>
      <c r="AA90" s="71">
        <v>90</v>
      </c>
      <c r="AB90" s="71"/>
      <c r="AC90" s="72"/>
      <c r="AD90" s="78" t="s">
        <v>924</v>
      </c>
      <c r="AE90" s="78">
        <v>4654</v>
      </c>
      <c r="AF90" s="78">
        <v>58153</v>
      </c>
      <c r="AG90" s="78">
        <v>75274</v>
      </c>
      <c r="AH90" s="78">
        <v>23646</v>
      </c>
      <c r="AI90" s="78"/>
      <c r="AJ90" s="78" t="s">
        <v>1057</v>
      </c>
      <c r="AK90" s="78" t="s">
        <v>1159</v>
      </c>
      <c r="AL90" s="82" t="s">
        <v>1238</v>
      </c>
      <c r="AM90" s="78"/>
      <c r="AN90" s="80">
        <v>39362.68518518518</v>
      </c>
      <c r="AO90" s="82" t="s">
        <v>1352</v>
      </c>
      <c r="AP90" s="78" t="b">
        <v>0</v>
      </c>
      <c r="AQ90" s="78" t="b">
        <v>0</v>
      </c>
      <c r="AR90" s="78" t="b">
        <v>1</v>
      </c>
      <c r="AS90" s="78" t="s">
        <v>787</v>
      </c>
      <c r="AT90" s="78">
        <v>2599</v>
      </c>
      <c r="AU90" s="82" t="s">
        <v>1403</v>
      </c>
      <c r="AV90" s="78" t="b">
        <v>1</v>
      </c>
      <c r="AW90" s="78" t="s">
        <v>1457</v>
      </c>
      <c r="AX90" s="82" t="s">
        <v>1545</v>
      </c>
      <c r="AY90" s="78" t="s">
        <v>66</v>
      </c>
      <c r="AZ90" s="78" t="str">
        <f>REPLACE(INDEX(GroupVertices[Group],MATCH(Vertices[[#This Row],[Vertex]],GroupVertices[Vertex],0)),1,1,"")</f>
        <v>3</v>
      </c>
      <c r="BA90" s="48"/>
      <c r="BB90" s="48"/>
      <c r="BC90" s="48"/>
      <c r="BD90" s="48"/>
      <c r="BE90" s="48" t="s">
        <v>449</v>
      </c>
      <c r="BF90" s="48" t="s">
        <v>449</v>
      </c>
      <c r="BG90" s="120" t="s">
        <v>2115</v>
      </c>
      <c r="BH90" s="120" t="s">
        <v>2115</v>
      </c>
      <c r="BI90" s="120" t="s">
        <v>2161</v>
      </c>
      <c r="BJ90" s="120" t="s">
        <v>2161</v>
      </c>
      <c r="BK90" s="120">
        <v>0</v>
      </c>
      <c r="BL90" s="123">
        <v>0</v>
      </c>
      <c r="BM90" s="120">
        <v>0</v>
      </c>
      <c r="BN90" s="123">
        <v>0</v>
      </c>
      <c r="BO90" s="120">
        <v>0</v>
      </c>
      <c r="BP90" s="123">
        <v>0</v>
      </c>
      <c r="BQ90" s="120">
        <v>15</v>
      </c>
      <c r="BR90" s="123">
        <v>100</v>
      </c>
      <c r="BS90" s="120">
        <v>15</v>
      </c>
      <c r="BT90" s="2"/>
      <c r="BU90" s="3"/>
      <c r="BV90" s="3"/>
      <c r="BW90" s="3"/>
      <c r="BX90" s="3"/>
    </row>
    <row r="91" spans="1:76" ht="15">
      <c r="A91" s="64" t="s">
        <v>264</v>
      </c>
      <c r="B91" s="65"/>
      <c r="C91" s="65" t="s">
        <v>64</v>
      </c>
      <c r="D91" s="66">
        <v>304.0808484264169</v>
      </c>
      <c r="E91" s="68"/>
      <c r="F91" s="100" t="s">
        <v>1443</v>
      </c>
      <c r="G91" s="65"/>
      <c r="H91" s="69" t="s">
        <v>264</v>
      </c>
      <c r="I91" s="70"/>
      <c r="J91" s="70"/>
      <c r="K91" s="69" t="s">
        <v>1682</v>
      </c>
      <c r="L91" s="73">
        <v>1</v>
      </c>
      <c r="M91" s="74">
        <v>2031.9210205078125</v>
      </c>
      <c r="N91" s="74">
        <v>682.9451904296875</v>
      </c>
      <c r="O91" s="75"/>
      <c r="P91" s="76"/>
      <c r="Q91" s="76"/>
      <c r="R91" s="86"/>
      <c r="S91" s="48">
        <v>1</v>
      </c>
      <c r="T91" s="48">
        <v>1</v>
      </c>
      <c r="U91" s="49">
        <v>0</v>
      </c>
      <c r="V91" s="49">
        <v>0.002985</v>
      </c>
      <c r="W91" s="49">
        <v>0.009883</v>
      </c>
      <c r="X91" s="49">
        <v>0.667003</v>
      </c>
      <c r="Y91" s="49">
        <v>0.5</v>
      </c>
      <c r="Z91" s="49">
        <v>0</v>
      </c>
      <c r="AA91" s="71">
        <v>91</v>
      </c>
      <c r="AB91" s="71"/>
      <c r="AC91" s="72"/>
      <c r="AD91" s="78" t="s">
        <v>925</v>
      </c>
      <c r="AE91" s="78">
        <v>279</v>
      </c>
      <c r="AF91" s="78">
        <v>71399</v>
      </c>
      <c r="AG91" s="78">
        <v>973</v>
      </c>
      <c r="AH91" s="78">
        <v>4651</v>
      </c>
      <c r="AI91" s="78"/>
      <c r="AJ91" s="78" t="s">
        <v>1058</v>
      </c>
      <c r="AK91" s="78"/>
      <c r="AL91" s="78"/>
      <c r="AM91" s="78"/>
      <c r="AN91" s="80">
        <v>42991.01144675926</v>
      </c>
      <c r="AO91" s="82" t="s">
        <v>1353</v>
      </c>
      <c r="AP91" s="78" t="b">
        <v>1</v>
      </c>
      <c r="AQ91" s="78" t="b">
        <v>0</v>
      </c>
      <c r="AR91" s="78" t="b">
        <v>1</v>
      </c>
      <c r="AS91" s="78" t="s">
        <v>787</v>
      </c>
      <c r="AT91" s="78">
        <v>357</v>
      </c>
      <c r="AU91" s="78"/>
      <c r="AV91" s="78" t="b">
        <v>1</v>
      </c>
      <c r="AW91" s="78" t="s">
        <v>1457</v>
      </c>
      <c r="AX91" s="82" t="s">
        <v>1546</v>
      </c>
      <c r="AY91" s="78" t="s">
        <v>66</v>
      </c>
      <c r="AZ91" s="78" t="str">
        <f>REPLACE(INDEX(GroupVertices[Group],MATCH(Vertices[[#This Row],[Vertex]],GroupVertices[Vertex],0)),1,1,"")</f>
        <v>1</v>
      </c>
      <c r="BA91" s="48"/>
      <c r="BB91" s="48"/>
      <c r="BC91" s="48"/>
      <c r="BD91" s="48"/>
      <c r="BE91" s="48"/>
      <c r="BF91" s="48"/>
      <c r="BG91" s="120" t="s">
        <v>2116</v>
      </c>
      <c r="BH91" s="120" t="s">
        <v>2116</v>
      </c>
      <c r="BI91" s="120" t="s">
        <v>2162</v>
      </c>
      <c r="BJ91" s="120" t="s">
        <v>2162</v>
      </c>
      <c r="BK91" s="120">
        <v>3</v>
      </c>
      <c r="BL91" s="123">
        <v>5.882352941176471</v>
      </c>
      <c r="BM91" s="120">
        <v>2</v>
      </c>
      <c r="BN91" s="123">
        <v>3.9215686274509802</v>
      </c>
      <c r="BO91" s="120">
        <v>0</v>
      </c>
      <c r="BP91" s="123">
        <v>0</v>
      </c>
      <c r="BQ91" s="120">
        <v>46</v>
      </c>
      <c r="BR91" s="123">
        <v>90.19607843137256</v>
      </c>
      <c r="BS91" s="120">
        <v>51</v>
      </c>
      <c r="BT91" s="2"/>
      <c r="BU91" s="3"/>
      <c r="BV91" s="3"/>
      <c r="BW91" s="3"/>
      <c r="BX91" s="3"/>
    </row>
    <row r="92" spans="1:76" ht="15">
      <c r="A92" s="64" t="s">
        <v>265</v>
      </c>
      <c r="B92" s="65"/>
      <c r="C92" s="65" t="s">
        <v>64</v>
      </c>
      <c r="D92" s="66">
        <v>163.6297965609854</v>
      </c>
      <c r="E92" s="68"/>
      <c r="F92" s="100" t="s">
        <v>512</v>
      </c>
      <c r="G92" s="65"/>
      <c r="H92" s="69" t="s">
        <v>265</v>
      </c>
      <c r="I92" s="70"/>
      <c r="J92" s="70"/>
      <c r="K92" s="69" t="s">
        <v>1683</v>
      </c>
      <c r="L92" s="73">
        <v>1</v>
      </c>
      <c r="M92" s="74">
        <v>1767.7943115234375</v>
      </c>
      <c r="N92" s="74">
        <v>431.84228515625</v>
      </c>
      <c r="O92" s="75"/>
      <c r="P92" s="76"/>
      <c r="Q92" s="76"/>
      <c r="R92" s="86"/>
      <c r="S92" s="48">
        <v>0</v>
      </c>
      <c r="T92" s="48">
        <v>2</v>
      </c>
      <c r="U92" s="49">
        <v>0</v>
      </c>
      <c r="V92" s="49">
        <v>0.002985</v>
      </c>
      <c r="W92" s="49">
        <v>0.009883</v>
      </c>
      <c r="X92" s="49">
        <v>0.667003</v>
      </c>
      <c r="Y92" s="49">
        <v>0.5</v>
      </c>
      <c r="Z92" s="49">
        <v>0</v>
      </c>
      <c r="AA92" s="71">
        <v>92</v>
      </c>
      <c r="AB92" s="71"/>
      <c r="AC92" s="72"/>
      <c r="AD92" s="78" t="s">
        <v>60</v>
      </c>
      <c r="AE92" s="78">
        <v>378</v>
      </c>
      <c r="AF92" s="78">
        <v>820</v>
      </c>
      <c r="AG92" s="78">
        <v>61842</v>
      </c>
      <c r="AH92" s="78">
        <v>98571</v>
      </c>
      <c r="AI92" s="78"/>
      <c r="AJ92" s="82" t="s">
        <v>1059</v>
      </c>
      <c r="AK92" s="78"/>
      <c r="AL92" s="78"/>
      <c r="AM92" s="78"/>
      <c r="AN92" s="80">
        <v>41709.883472222224</v>
      </c>
      <c r="AO92" s="82" t="s">
        <v>1354</v>
      </c>
      <c r="AP92" s="78" t="b">
        <v>1</v>
      </c>
      <c r="AQ92" s="78" t="b">
        <v>0</v>
      </c>
      <c r="AR92" s="78" t="b">
        <v>1</v>
      </c>
      <c r="AS92" s="78" t="s">
        <v>787</v>
      </c>
      <c r="AT92" s="78">
        <v>3</v>
      </c>
      <c r="AU92" s="82" t="s">
        <v>1397</v>
      </c>
      <c r="AV92" s="78" t="b">
        <v>0</v>
      </c>
      <c r="AW92" s="78" t="s">
        <v>1457</v>
      </c>
      <c r="AX92" s="82" t="s">
        <v>1547</v>
      </c>
      <c r="AY92" s="78" t="s">
        <v>66</v>
      </c>
      <c r="AZ92" s="78" t="str">
        <f>REPLACE(INDEX(GroupVertices[Group],MATCH(Vertices[[#This Row],[Vertex]],GroupVertices[Vertex],0)),1,1,"")</f>
        <v>1</v>
      </c>
      <c r="BA92" s="48"/>
      <c r="BB92" s="48"/>
      <c r="BC92" s="48"/>
      <c r="BD92" s="48"/>
      <c r="BE92" s="48"/>
      <c r="BF92" s="48"/>
      <c r="BG92" s="120" t="s">
        <v>2117</v>
      </c>
      <c r="BH92" s="120" t="s">
        <v>2117</v>
      </c>
      <c r="BI92" s="120" t="s">
        <v>2163</v>
      </c>
      <c r="BJ92" s="120" t="s">
        <v>2163</v>
      </c>
      <c r="BK92" s="120">
        <v>1</v>
      </c>
      <c r="BL92" s="123">
        <v>3.8461538461538463</v>
      </c>
      <c r="BM92" s="120">
        <v>2</v>
      </c>
      <c r="BN92" s="123">
        <v>7.6923076923076925</v>
      </c>
      <c r="BO92" s="120">
        <v>0</v>
      </c>
      <c r="BP92" s="123">
        <v>0</v>
      </c>
      <c r="BQ92" s="120">
        <v>23</v>
      </c>
      <c r="BR92" s="123">
        <v>88.46153846153847</v>
      </c>
      <c r="BS92" s="120">
        <v>26</v>
      </c>
      <c r="BT92" s="2"/>
      <c r="BU92" s="3"/>
      <c r="BV92" s="3"/>
      <c r="BW92" s="3"/>
      <c r="BX92" s="3"/>
    </row>
    <row r="93" spans="1:76" ht="15">
      <c r="A93" s="64" t="s">
        <v>266</v>
      </c>
      <c r="B93" s="65"/>
      <c r="C93" s="65" t="s">
        <v>64</v>
      </c>
      <c r="D93" s="66">
        <v>162.92534236979026</v>
      </c>
      <c r="E93" s="68"/>
      <c r="F93" s="100" t="s">
        <v>513</v>
      </c>
      <c r="G93" s="65"/>
      <c r="H93" s="69" t="s">
        <v>266</v>
      </c>
      <c r="I93" s="70"/>
      <c r="J93" s="70"/>
      <c r="K93" s="69" t="s">
        <v>1684</v>
      </c>
      <c r="L93" s="73">
        <v>1</v>
      </c>
      <c r="M93" s="74">
        <v>194.9122772216797</v>
      </c>
      <c r="N93" s="74">
        <v>3598.79638671875</v>
      </c>
      <c r="O93" s="75"/>
      <c r="P93" s="76"/>
      <c r="Q93" s="76"/>
      <c r="R93" s="86"/>
      <c r="S93" s="48">
        <v>0</v>
      </c>
      <c r="T93" s="48">
        <v>1</v>
      </c>
      <c r="U93" s="49">
        <v>0</v>
      </c>
      <c r="V93" s="49">
        <v>0.002976</v>
      </c>
      <c r="W93" s="49">
        <v>0.008822</v>
      </c>
      <c r="X93" s="49">
        <v>0.383527</v>
      </c>
      <c r="Y93" s="49">
        <v>0</v>
      </c>
      <c r="Z93" s="49">
        <v>0</v>
      </c>
      <c r="AA93" s="71">
        <v>93</v>
      </c>
      <c r="AB93" s="71"/>
      <c r="AC93" s="72"/>
      <c r="AD93" s="78" t="s">
        <v>926</v>
      </c>
      <c r="AE93" s="78">
        <v>733</v>
      </c>
      <c r="AF93" s="78">
        <v>466</v>
      </c>
      <c r="AG93" s="78">
        <v>2740</v>
      </c>
      <c r="AH93" s="78">
        <v>3459</v>
      </c>
      <c r="AI93" s="78"/>
      <c r="AJ93" s="78" t="s">
        <v>1060</v>
      </c>
      <c r="AK93" s="78" t="s">
        <v>808</v>
      </c>
      <c r="AL93" s="82" t="s">
        <v>1239</v>
      </c>
      <c r="AM93" s="78"/>
      <c r="AN93" s="80">
        <v>42491.79690972222</v>
      </c>
      <c r="AO93" s="82" t="s">
        <v>1355</v>
      </c>
      <c r="AP93" s="78" t="b">
        <v>1</v>
      </c>
      <c r="AQ93" s="78" t="b">
        <v>0</v>
      </c>
      <c r="AR93" s="78" t="b">
        <v>1</v>
      </c>
      <c r="AS93" s="78" t="s">
        <v>787</v>
      </c>
      <c r="AT93" s="78">
        <v>12</v>
      </c>
      <c r="AU93" s="78"/>
      <c r="AV93" s="78" t="b">
        <v>0</v>
      </c>
      <c r="AW93" s="78" t="s">
        <v>1457</v>
      </c>
      <c r="AX93" s="82" t="s">
        <v>1548</v>
      </c>
      <c r="AY93" s="78" t="s">
        <v>66</v>
      </c>
      <c r="AZ93" s="78" t="str">
        <f>REPLACE(INDEX(GroupVertices[Group],MATCH(Vertices[[#This Row],[Vertex]],GroupVertices[Vertex],0)),1,1,"")</f>
        <v>1</v>
      </c>
      <c r="BA93" s="48" t="s">
        <v>418</v>
      </c>
      <c r="BB93" s="48" t="s">
        <v>418</v>
      </c>
      <c r="BC93" s="48" t="s">
        <v>435</v>
      </c>
      <c r="BD93" s="48" t="s">
        <v>435</v>
      </c>
      <c r="BE93" s="48"/>
      <c r="BF93" s="48"/>
      <c r="BG93" s="120" t="s">
        <v>2118</v>
      </c>
      <c r="BH93" s="120" t="s">
        <v>2118</v>
      </c>
      <c r="BI93" s="120" t="s">
        <v>2164</v>
      </c>
      <c r="BJ93" s="120" t="s">
        <v>2164</v>
      </c>
      <c r="BK93" s="120">
        <v>0</v>
      </c>
      <c r="BL93" s="123">
        <v>0</v>
      </c>
      <c r="BM93" s="120">
        <v>3</v>
      </c>
      <c r="BN93" s="123">
        <v>14.285714285714286</v>
      </c>
      <c r="BO93" s="120">
        <v>0</v>
      </c>
      <c r="BP93" s="123">
        <v>0</v>
      </c>
      <c r="BQ93" s="120">
        <v>18</v>
      </c>
      <c r="BR93" s="123">
        <v>85.71428571428571</v>
      </c>
      <c r="BS93" s="120">
        <v>21</v>
      </c>
      <c r="BT93" s="2"/>
      <c r="BU93" s="3"/>
      <c r="BV93" s="3"/>
      <c r="BW93" s="3"/>
      <c r="BX93" s="3"/>
    </row>
    <row r="94" spans="1:76" ht="15">
      <c r="A94" s="64" t="s">
        <v>335</v>
      </c>
      <c r="B94" s="65"/>
      <c r="C94" s="65" t="s">
        <v>64</v>
      </c>
      <c r="D94" s="66">
        <v>162.4258564884626</v>
      </c>
      <c r="E94" s="68"/>
      <c r="F94" s="100" t="s">
        <v>1444</v>
      </c>
      <c r="G94" s="65"/>
      <c r="H94" s="69" t="s">
        <v>335</v>
      </c>
      <c r="I94" s="70"/>
      <c r="J94" s="70"/>
      <c r="K94" s="69" t="s">
        <v>1685</v>
      </c>
      <c r="L94" s="73">
        <v>1</v>
      </c>
      <c r="M94" s="74">
        <v>5754.8916015625</v>
      </c>
      <c r="N94" s="74">
        <v>3604.60546875</v>
      </c>
      <c r="O94" s="75"/>
      <c r="P94" s="76"/>
      <c r="Q94" s="76"/>
      <c r="R94" s="86"/>
      <c r="S94" s="48">
        <v>1</v>
      </c>
      <c r="T94" s="48">
        <v>0</v>
      </c>
      <c r="U94" s="49">
        <v>0</v>
      </c>
      <c r="V94" s="49">
        <v>0.002283</v>
      </c>
      <c r="W94" s="49">
        <v>0.002006</v>
      </c>
      <c r="X94" s="49">
        <v>0.351719</v>
      </c>
      <c r="Y94" s="49">
        <v>0</v>
      </c>
      <c r="Z94" s="49">
        <v>0</v>
      </c>
      <c r="AA94" s="71">
        <v>94</v>
      </c>
      <c r="AB94" s="71"/>
      <c r="AC94" s="72"/>
      <c r="AD94" s="78" t="s">
        <v>927</v>
      </c>
      <c r="AE94" s="78">
        <v>216</v>
      </c>
      <c r="AF94" s="78">
        <v>215</v>
      </c>
      <c r="AG94" s="78">
        <v>1739</v>
      </c>
      <c r="AH94" s="78">
        <v>123</v>
      </c>
      <c r="AI94" s="78"/>
      <c r="AJ94" s="78" t="s">
        <v>1061</v>
      </c>
      <c r="AK94" s="78" t="s">
        <v>1160</v>
      </c>
      <c r="AL94" s="82" t="s">
        <v>1240</v>
      </c>
      <c r="AM94" s="78"/>
      <c r="AN94" s="80">
        <v>42013.88143518518</v>
      </c>
      <c r="AO94" s="82" t="s">
        <v>1356</v>
      </c>
      <c r="AP94" s="78" t="b">
        <v>1</v>
      </c>
      <c r="AQ94" s="78" t="b">
        <v>0</v>
      </c>
      <c r="AR94" s="78" t="b">
        <v>1</v>
      </c>
      <c r="AS94" s="78" t="s">
        <v>787</v>
      </c>
      <c r="AT94" s="78">
        <v>6</v>
      </c>
      <c r="AU94" s="82" t="s">
        <v>1397</v>
      </c>
      <c r="AV94" s="78" t="b">
        <v>0</v>
      </c>
      <c r="AW94" s="78" t="s">
        <v>1457</v>
      </c>
      <c r="AX94" s="82" t="s">
        <v>1549</v>
      </c>
      <c r="AY94" s="78" t="s">
        <v>65</v>
      </c>
      <c r="AZ94" s="78" t="str">
        <f>REPLACE(INDEX(GroupVertices[Group],MATCH(Vertices[[#This Row],[Vertex]],GroupVertices[Vertex],0)),1,1,"")</f>
        <v>3</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336</v>
      </c>
      <c r="B95" s="65"/>
      <c r="C95" s="65" t="s">
        <v>64</v>
      </c>
      <c r="D95" s="66">
        <v>184.30970603810414</v>
      </c>
      <c r="E95" s="68"/>
      <c r="F95" s="100" t="s">
        <v>1445</v>
      </c>
      <c r="G95" s="65"/>
      <c r="H95" s="69" t="s">
        <v>336</v>
      </c>
      <c r="I95" s="70"/>
      <c r="J95" s="70"/>
      <c r="K95" s="69" t="s">
        <v>1686</v>
      </c>
      <c r="L95" s="73">
        <v>1</v>
      </c>
      <c r="M95" s="74">
        <v>5983.80712890625</v>
      </c>
      <c r="N95" s="74">
        <v>2390.10302734375</v>
      </c>
      <c r="O95" s="75"/>
      <c r="P95" s="76"/>
      <c r="Q95" s="76"/>
      <c r="R95" s="86"/>
      <c r="S95" s="48">
        <v>1</v>
      </c>
      <c r="T95" s="48">
        <v>0</v>
      </c>
      <c r="U95" s="49">
        <v>0</v>
      </c>
      <c r="V95" s="49">
        <v>0.002283</v>
      </c>
      <c r="W95" s="49">
        <v>0.002006</v>
      </c>
      <c r="X95" s="49">
        <v>0.351719</v>
      </c>
      <c r="Y95" s="49">
        <v>0</v>
      </c>
      <c r="Z95" s="49">
        <v>0</v>
      </c>
      <c r="AA95" s="71">
        <v>95</v>
      </c>
      <c r="AB95" s="71"/>
      <c r="AC95" s="72"/>
      <c r="AD95" s="78" t="s">
        <v>928</v>
      </c>
      <c r="AE95" s="78">
        <v>2164</v>
      </c>
      <c r="AF95" s="78">
        <v>11212</v>
      </c>
      <c r="AG95" s="78">
        <v>5627</v>
      </c>
      <c r="AH95" s="78">
        <v>2742</v>
      </c>
      <c r="AI95" s="78"/>
      <c r="AJ95" s="78" t="s">
        <v>1062</v>
      </c>
      <c r="AK95" s="78" t="s">
        <v>1161</v>
      </c>
      <c r="AL95" s="82" t="s">
        <v>1241</v>
      </c>
      <c r="AM95" s="78"/>
      <c r="AN95" s="80">
        <v>40043.90038194445</v>
      </c>
      <c r="AO95" s="82" t="s">
        <v>1357</v>
      </c>
      <c r="AP95" s="78" t="b">
        <v>0</v>
      </c>
      <c r="AQ95" s="78" t="b">
        <v>0</v>
      </c>
      <c r="AR95" s="78" t="b">
        <v>0</v>
      </c>
      <c r="AS95" s="78" t="s">
        <v>787</v>
      </c>
      <c r="AT95" s="78">
        <v>457</v>
      </c>
      <c r="AU95" s="82" t="s">
        <v>1406</v>
      </c>
      <c r="AV95" s="78" t="b">
        <v>1</v>
      </c>
      <c r="AW95" s="78" t="s">
        <v>1457</v>
      </c>
      <c r="AX95" s="82" t="s">
        <v>1550</v>
      </c>
      <c r="AY95" s="78" t="s">
        <v>65</v>
      </c>
      <c r="AZ95" s="78" t="str">
        <f>REPLACE(INDEX(GroupVertices[Group],MATCH(Vertices[[#This Row],[Vertex]],GroupVertices[Vertex],0)),1,1,"")</f>
        <v>3</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337</v>
      </c>
      <c r="B96" s="65"/>
      <c r="C96" s="65" t="s">
        <v>64</v>
      </c>
      <c r="D96" s="66">
        <v>1000</v>
      </c>
      <c r="E96" s="68"/>
      <c r="F96" s="100" t="s">
        <v>1446</v>
      </c>
      <c r="G96" s="65"/>
      <c r="H96" s="69" t="s">
        <v>337</v>
      </c>
      <c r="I96" s="70"/>
      <c r="J96" s="70"/>
      <c r="K96" s="69" t="s">
        <v>1687</v>
      </c>
      <c r="L96" s="73">
        <v>1</v>
      </c>
      <c r="M96" s="74">
        <v>5827.79345703125</v>
      </c>
      <c r="N96" s="74">
        <v>1268.249755859375</v>
      </c>
      <c r="O96" s="75"/>
      <c r="P96" s="76"/>
      <c r="Q96" s="76"/>
      <c r="R96" s="86"/>
      <c r="S96" s="48">
        <v>1</v>
      </c>
      <c r="T96" s="48">
        <v>0</v>
      </c>
      <c r="U96" s="49">
        <v>0</v>
      </c>
      <c r="V96" s="49">
        <v>0.002283</v>
      </c>
      <c r="W96" s="49">
        <v>0.002006</v>
      </c>
      <c r="X96" s="49">
        <v>0.351719</v>
      </c>
      <c r="Y96" s="49">
        <v>0</v>
      </c>
      <c r="Z96" s="49">
        <v>0</v>
      </c>
      <c r="AA96" s="71">
        <v>96</v>
      </c>
      <c r="AB96" s="71"/>
      <c r="AC96" s="72"/>
      <c r="AD96" s="78" t="s">
        <v>929</v>
      </c>
      <c r="AE96" s="78">
        <v>12262</v>
      </c>
      <c r="AF96" s="78">
        <v>2196814</v>
      </c>
      <c r="AG96" s="78">
        <v>114913</v>
      </c>
      <c r="AH96" s="78">
        <v>12081</v>
      </c>
      <c r="AI96" s="78"/>
      <c r="AJ96" s="78" t="s">
        <v>1063</v>
      </c>
      <c r="AK96" s="78" t="s">
        <v>1162</v>
      </c>
      <c r="AL96" s="82" t="s">
        <v>1242</v>
      </c>
      <c r="AM96" s="78"/>
      <c r="AN96" s="80">
        <v>41107.8549537037</v>
      </c>
      <c r="AO96" s="82" t="s">
        <v>1358</v>
      </c>
      <c r="AP96" s="78" t="b">
        <v>0</v>
      </c>
      <c r="AQ96" s="78" t="b">
        <v>0</v>
      </c>
      <c r="AR96" s="78" t="b">
        <v>1</v>
      </c>
      <c r="AS96" s="78" t="s">
        <v>787</v>
      </c>
      <c r="AT96" s="78">
        <v>8448</v>
      </c>
      <c r="AU96" s="82" t="s">
        <v>1407</v>
      </c>
      <c r="AV96" s="78" t="b">
        <v>1</v>
      </c>
      <c r="AW96" s="78" t="s">
        <v>1457</v>
      </c>
      <c r="AX96" s="82" t="s">
        <v>1551</v>
      </c>
      <c r="AY96" s="78" t="s">
        <v>65</v>
      </c>
      <c r="AZ96" s="78" t="str">
        <f>REPLACE(INDEX(GroupVertices[Group],MATCH(Vertices[[#This Row],[Vertex]],GroupVertices[Vertex],0)),1,1,"")</f>
        <v>3</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338</v>
      </c>
      <c r="B97" s="65"/>
      <c r="C97" s="65" t="s">
        <v>64</v>
      </c>
      <c r="D97" s="66">
        <v>224.722292803051</v>
      </c>
      <c r="E97" s="68"/>
      <c r="F97" s="100" t="s">
        <v>1447</v>
      </c>
      <c r="G97" s="65"/>
      <c r="H97" s="69" t="s">
        <v>338</v>
      </c>
      <c r="I97" s="70"/>
      <c r="J97" s="70"/>
      <c r="K97" s="69" t="s">
        <v>1688</v>
      </c>
      <c r="L97" s="73">
        <v>1</v>
      </c>
      <c r="M97" s="74">
        <v>5320.86083984375</v>
      </c>
      <c r="N97" s="74">
        <v>352.9058837890625</v>
      </c>
      <c r="O97" s="75"/>
      <c r="P97" s="76"/>
      <c r="Q97" s="76"/>
      <c r="R97" s="86"/>
      <c r="S97" s="48">
        <v>1</v>
      </c>
      <c r="T97" s="48">
        <v>0</v>
      </c>
      <c r="U97" s="49">
        <v>0</v>
      </c>
      <c r="V97" s="49">
        <v>0.002283</v>
      </c>
      <c r="W97" s="49">
        <v>0.002006</v>
      </c>
      <c r="X97" s="49">
        <v>0.351719</v>
      </c>
      <c r="Y97" s="49">
        <v>0</v>
      </c>
      <c r="Z97" s="49">
        <v>0</v>
      </c>
      <c r="AA97" s="71">
        <v>97</v>
      </c>
      <c r="AB97" s="71"/>
      <c r="AC97" s="72"/>
      <c r="AD97" s="78" t="s">
        <v>930</v>
      </c>
      <c r="AE97" s="78">
        <v>2664</v>
      </c>
      <c r="AF97" s="78">
        <v>31520</v>
      </c>
      <c r="AG97" s="78">
        <v>22582</v>
      </c>
      <c r="AH97" s="78">
        <v>1348</v>
      </c>
      <c r="AI97" s="78"/>
      <c r="AJ97" s="78" t="s">
        <v>1064</v>
      </c>
      <c r="AK97" s="78"/>
      <c r="AL97" s="82" t="s">
        <v>1243</v>
      </c>
      <c r="AM97" s="78"/>
      <c r="AN97" s="80">
        <v>42167.73837962963</v>
      </c>
      <c r="AO97" s="82" t="s">
        <v>1359</v>
      </c>
      <c r="AP97" s="78" t="b">
        <v>0</v>
      </c>
      <c r="AQ97" s="78" t="b">
        <v>0</v>
      </c>
      <c r="AR97" s="78" t="b">
        <v>1</v>
      </c>
      <c r="AS97" s="78" t="s">
        <v>787</v>
      </c>
      <c r="AT97" s="78">
        <v>664</v>
      </c>
      <c r="AU97" s="82" t="s">
        <v>1397</v>
      </c>
      <c r="AV97" s="78" t="b">
        <v>1</v>
      </c>
      <c r="AW97" s="78" t="s">
        <v>1457</v>
      </c>
      <c r="AX97" s="82" t="s">
        <v>1552</v>
      </c>
      <c r="AY97" s="78" t="s">
        <v>65</v>
      </c>
      <c r="AZ97" s="78" t="str">
        <f>REPLACE(INDEX(GroupVertices[Group],MATCH(Vertices[[#This Row],[Vertex]],GroupVertices[Vertex],0)),1,1,"")</f>
        <v>3</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268</v>
      </c>
      <c r="B98" s="65"/>
      <c r="C98" s="65" t="s">
        <v>64</v>
      </c>
      <c r="D98" s="66">
        <v>162.33829721046095</v>
      </c>
      <c r="E98" s="68"/>
      <c r="F98" s="100" t="s">
        <v>515</v>
      </c>
      <c r="G98" s="65"/>
      <c r="H98" s="69" t="s">
        <v>268</v>
      </c>
      <c r="I98" s="70"/>
      <c r="J98" s="70"/>
      <c r="K98" s="69" t="s">
        <v>1689</v>
      </c>
      <c r="L98" s="73">
        <v>1</v>
      </c>
      <c r="M98" s="74">
        <v>1064.0789794921875</v>
      </c>
      <c r="N98" s="74">
        <v>1905.060546875</v>
      </c>
      <c r="O98" s="75"/>
      <c r="P98" s="76"/>
      <c r="Q98" s="76"/>
      <c r="R98" s="86"/>
      <c r="S98" s="48">
        <v>0</v>
      </c>
      <c r="T98" s="48">
        <v>2</v>
      </c>
      <c r="U98" s="49">
        <v>0</v>
      </c>
      <c r="V98" s="49">
        <v>0.002985</v>
      </c>
      <c r="W98" s="49">
        <v>0.010367</v>
      </c>
      <c r="X98" s="49">
        <v>0.626446</v>
      </c>
      <c r="Y98" s="49">
        <v>0.5</v>
      </c>
      <c r="Z98" s="49">
        <v>0</v>
      </c>
      <c r="AA98" s="71">
        <v>98</v>
      </c>
      <c r="AB98" s="71"/>
      <c r="AC98" s="72"/>
      <c r="AD98" s="78" t="s">
        <v>931</v>
      </c>
      <c r="AE98" s="78">
        <v>396</v>
      </c>
      <c r="AF98" s="78">
        <v>171</v>
      </c>
      <c r="AG98" s="78">
        <v>98</v>
      </c>
      <c r="AH98" s="78">
        <v>1768</v>
      </c>
      <c r="AI98" s="78"/>
      <c r="AJ98" s="78"/>
      <c r="AK98" s="78"/>
      <c r="AL98" s="78"/>
      <c r="AM98" s="78"/>
      <c r="AN98" s="80">
        <v>42459.83393518518</v>
      </c>
      <c r="AO98" s="82" t="s">
        <v>1360</v>
      </c>
      <c r="AP98" s="78" t="b">
        <v>1</v>
      </c>
      <c r="AQ98" s="78" t="b">
        <v>0</v>
      </c>
      <c r="AR98" s="78" t="b">
        <v>0</v>
      </c>
      <c r="AS98" s="78" t="s">
        <v>787</v>
      </c>
      <c r="AT98" s="78">
        <v>0</v>
      </c>
      <c r="AU98" s="78"/>
      <c r="AV98" s="78" t="b">
        <v>0</v>
      </c>
      <c r="AW98" s="78" t="s">
        <v>1457</v>
      </c>
      <c r="AX98" s="82" t="s">
        <v>1553</v>
      </c>
      <c r="AY98" s="78" t="s">
        <v>66</v>
      </c>
      <c r="AZ98" s="78" t="str">
        <f>REPLACE(INDEX(GroupVertices[Group],MATCH(Vertices[[#This Row],[Vertex]],GroupVertices[Vertex],0)),1,1,"")</f>
        <v>1</v>
      </c>
      <c r="BA98" s="48"/>
      <c r="BB98" s="48"/>
      <c r="BC98" s="48"/>
      <c r="BD98" s="48"/>
      <c r="BE98" s="48" t="s">
        <v>446</v>
      </c>
      <c r="BF98" s="48" t="s">
        <v>446</v>
      </c>
      <c r="BG98" s="120" t="s">
        <v>2102</v>
      </c>
      <c r="BH98" s="120" t="s">
        <v>2102</v>
      </c>
      <c r="BI98" s="120" t="s">
        <v>2149</v>
      </c>
      <c r="BJ98" s="120" t="s">
        <v>2149</v>
      </c>
      <c r="BK98" s="120">
        <v>0</v>
      </c>
      <c r="BL98" s="123">
        <v>0</v>
      </c>
      <c r="BM98" s="120">
        <v>0</v>
      </c>
      <c r="BN98" s="123">
        <v>0</v>
      </c>
      <c r="BO98" s="120">
        <v>0</v>
      </c>
      <c r="BP98" s="123">
        <v>0</v>
      </c>
      <c r="BQ98" s="120">
        <v>10</v>
      </c>
      <c r="BR98" s="123">
        <v>100</v>
      </c>
      <c r="BS98" s="120">
        <v>10</v>
      </c>
      <c r="BT98" s="2"/>
      <c r="BU98" s="3"/>
      <c r="BV98" s="3"/>
      <c r="BW98" s="3"/>
      <c r="BX98" s="3"/>
    </row>
    <row r="99" spans="1:76" ht="15">
      <c r="A99" s="64" t="s">
        <v>269</v>
      </c>
      <c r="B99" s="65"/>
      <c r="C99" s="65" t="s">
        <v>64</v>
      </c>
      <c r="D99" s="66">
        <v>164.63672825800447</v>
      </c>
      <c r="E99" s="68"/>
      <c r="F99" s="100" t="s">
        <v>516</v>
      </c>
      <c r="G99" s="65"/>
      <c r="H99" s="69" t="s">
        <v>269</v>
      </c>
      <c r="I99" s="70"/>
      <c r="J99" s="70"/>
      <c r="K99" s="69" t="s">
        <v>1690</v>
      </c>
      <c r="L99" s="73">
        <v>752.7338181849738</v>
      </c>
      <c r="M99" s="74">
        <v>9355.7890625</v>
      </c>
      <c r="N99" s="74">
        <v>4958.32763671875</v>
      </c>
      <c r="O99" s="75"/>
      <c r="P99" s="76"/>
      <c r="Q99" s="76"/>
      <c r="R99" s="86"/>
      <c r="S99" s="48">
        <v>1</v>
      </c>
      <c r="T99" s="48">
        <v>6</v>
      </c>
      <c r="U99" s="49">
        <v>988</v>
      </c>
      <c r="V99" s="49">
        <v>0.003049</v>
      </c>
      <c r="W99" s="49">
        <v>0.010422</v>
      </c>
      <c r="X99" s="49">
        <v>2.372191</v>
      </c>
      <c r="Y99" s="49">
        <v>0</v>
      </c>
      <c r="Z99" s="49">
        <v>0</v>
      </c>
      <c r="AA99" s="71">
        <v>99</v>
      </c>
      <c r="AB99" s="71"/>
      <c r="AC99" s="72"/>
      <c r="AD99" s="78" t="s">
        <v>932</v>
      </c>
      <c r="AE99" s="78">
        <v>854</v>
      </c>
      <c r="AF99" s="78">
        <v>1326</v>
      </c>
      <c r="AG99" s="78">
        <v>3442</v>
      </c>
      <c r="AH99" s="78">
        <v>4874</v>
      </c>
      <c r="AI99" s="78"/>
      <c r="AJ99" s="78" t="s">
        <v>1065</v>
      </c>
      <c r="AK99" s="78"/>
      <c r="AL99" s="82" t="s">
        <v>1244</v>
      </c>
      <c r="AM99" s="78"/>
      <c r="AN99" s="80">
        <v>39846.08236111111</v>
      </c>
      <c r="AO99" s="78"/>
      <c r="AP99" s="78" t="b">
        <v>1</v>
      </c>
      <c r="AQ99" s="78" t="b">
        <v>0</v>
      </c>
      <c r="AR99" s="78" t="b">
        <v>0</v>
      </c>
      <c r="AS99" s="78" t="s">
        <v>787</v>
      </c>
      <c r="AT99" s="78">
        <v>102</v>
      </c>
      <c r="AU99" s="82" t="s">
        <v>1397</v>
      </c>
      <c r="AV99" s="78" t="b">
        <v>0</v>
      </c>
      <c r="AW99" s="78" t="s">
        <v>1457</v>
      </c>
      <c r="AX99" s="82" t="s">
        <v>1554</v>
      </c>
      <c r="AY99" s="78" t="s">
        <v>66</v>
      </c>
      <c r="AZ99" s="78" t="str">
        <f>REPLACE(INDEX(GroupVertices[Group],MATCH(Vertices[[#This Row],[Vertex]],GroupVertices[Vertex],0)),1,1,"")</f>
        <v>8</v>
      </c>
      <c r="BA99" s="48" t="s">
        <v>1832</v>
      </c>
      <c r="BB99" s="48" t="s">
        <v>1832</v>
      </c>
      <c r="BC99" s="48" t="s">
        <v>1850</v>
      </c>
      <c r="BD99" s="48" t="s">
        <v>1850</v>
      </c>
      <c r="BE99" s="48" t="s">
        <v>1873</v>
      </c>
      <c r="BF99" s="48" t="s">
        <v>1873</v>
      </c>
      <c r="BG99" s="120" t="s">
        <v>2119</v>
      </c>
      <c r="BH99" s="120" t="s">
        <v>2119</v>
      </c>
      <c r="BI99" s="120" t="s">
        <v>2165</v>
      </c>
      <c r="BJ99" s="120" t="s">
        <v>2165</v>
      </c>
      <c r="BK99" s="120">
        <v>2</v>
      </c>
      <c r="BL99" s="123">
        <v>5.882352941176471</v>
      </c>
      <c r="BM99" s="120">
        <v>1</v>
      </c>
      <c r="BN99" s="123">
        <v>2.9411764705882355</v>
      </c>
      <c r="BO99" s="120">
        <v>0</v>
      </c>
      <c r="BP99" s="123">
        <v>0</v>
      </c>
      <c r="BQ99" s="120">
        <v>31</v>
      </c>
      <c r="BR99" s="123">
        <v>91.17647058823529</v>
      </c>
      <c r="BS99" s="120">
        <v>34</v>
      </c>
      <c r="BT99" s="2"/>
      <c r="BU99" s="3"/>
      <c r="BV99" s="3"/>
      <c r="BW99" s="3"/>
      <c r="BX99" s="3"/>
    </row>
    <row r="100" spans="1:76" ht="15">
      <c r="A100" s="64" t="s">
        <v>339</v>
      </c>
      <c r="B100" s="65"/>
      <c r="C100" s="65" t="s">
        <v>64</v>
      </c>
      <c r="D100" s="66">
        <v>690.388403002548</v>
      </c>
      <c r="E100" s="68"/>
      <c r="F100" s="100" t="s">
        <v>1448</v>
      </c>
      <c r="G100" s="65"/>
      <c r="H100" s="69" t="s">
        <v>339</v>
      </c>
      <c r="I100" s="70"/>
      <c r="J100" s="70"/>
      <c r="K100" s="69" t="s">
        <v>1691</v>
      </c>
      <c r="L100" s="73">
        <v>1</v>
      </c>
      <c r="M100" s="74">
        <v>8907.4912109375</v>
      </c>
      <c r="N100" s="74">
        <v>6032.39306640625</v>
      </c>
      <c r="O100" s="75"/>
      <c r="P100" s="76"/>
      <c r="Q100" s="76"/>
      <c r="R100" s="86"/>
      <c r="S100" s="48">
        <v>1</v>
      </c>
      <c r="T100" s="48">
        <v>0</v>
      </c>
      <c r="U100" s="49">
        <v>0</v>
      </c>
      <c r="V100" s="49">
        <v>0.002208</v>
      </c>
      <c r="W100" s="49">
        <v>0.001119</v>
      </c>
      <c r="X100" s="49">
        <v>0.48606</v>
      </c>
      <c r="Y100" s="49">
        <v>0</v>
      </c>
      <c r="Z100" s="49">
        <v>0</v>
      </c>
      <c r="AA100" s="71">
        <v>100</v>
      </c>
      <c r="AB100" s="71"/>
      <c r="AC100" s="72"/>
      <c r="AD100" s="78" t="s">
        <v>933</v>
      </c>
      <c r="AE100" s="78">
        <v>6165</v>
      </c>
      <c r="AF100" s="78">
        <v>265525</v>
      </c>
      <c r="AG100" s="78">
        <v>3587</v>
      </c>
      <c r="AH100" s="78">
        <v>410</v>
      </c>
      <c r="AI100" s="78"/>
      <c r="AJ100" s="78" t="s">
        <v>1066</v>
      </c>
      <c r="AK100" s="78" t="s">
        <v>1163</v>
      </c>
      <c r="AL100" s="82" t="s">
        <v>1245</v>
      </c>
      <c r="AM100" s="78"/>
      <c r="AN100" s="80">
        <v>39966.77989583334</v>
      </c>
      <c r="AO100" s="82" t="s">
        <v>1361</v>
      </c>
      <c r="AP100" s="78" t="b">
        <v>0</v>
      </c>
      <c r="AQ100" s="78" t="b">
        <v>0</v>
      </c>
      <c r="AR100" s="78" t="b">
        <v>1</v>
      </c>
      <c r="AS100" s="78" t="s">
        <v>787</v>
      </c>
      <c r="AT100" s="78">
        <v>4187</v>
      </c>
      <c r="AU100" s="82" t="s">
        <v>1397</v>
      </c>
      <c r="AV100" s="78" t="b">
        <v>1</v>
      </c>
      <c r="AW100" s="78" t="s">
        <v>1457</v>
      </c>
      <c r="AX100" s="82" t="s">
        <v>1555</v>
      </c>
      <c r="AY100" s="78" t="s">
        <v>65</v>
      </c>
      <c r="AZ100" s="78" t="str">
        <f>REPLACE(INDEX(GroupVertices[Group],MATCH(Vertices[[#This Row],[Vertex]],GroupVertices[Vertex],0)),1,1,"")</f>
        <v>8</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340</v>
      </c>
      <c r="B101" s="65"/>
      <c r="C101" s="65" t="s">
        <v>64</v>
      </c>
      <c r="D101" s="66">
        <v>1000</v>
      </c>
      <c r="E101" s="68"/>
      <c r="F101" s="100" t="s">
        <v>1449</v>
      </c>
      <c r="G101" s="65"/>
      <c r="H101" s="69" t="s">
        <v>340</v>
      </c>
      <c r="I101" s="70"/>
      <c r="J101" s="70"/>
      <c r="K101" s="69" t="s">
        <v>1692</v>
      </c>
      <c r="L101" s="73">
        <v>1</v>
      </c>
      <c r="M101" s="74">
        <v>9737.2978515625</v>
      </c>
      <c r="N101" s="74">
        <v>3884.262939453125</v>
      </c>
      <c r="O101" s="75"/>
      <c r="P101" s="76"/>
      <c r="Q101" s="76"/>
      <c r="R101" s="86"/>
      <c r="S101" s="48">
        <v>1</v>
      </c>
      <c r="T101" s="48">
        <v>0</v>
      </c>
      <c r="U101" s="49">
        <v>0</v>
      </c>
      <c r="V101" s="49">
        <v>0.002208</v>
      </c>
      <c r="W101" s="49">
        <v>0.001119</v>
      </c>
      <c r="X101" s="49">
        <v>0.48606</v>
      </c>
      <c r="Y101" s="49">
        <v>0</v>
      </c>
      <c r="Z101" s="49">
        <v>0</v>
      </c>
      <c r="AA101" s="71">
        <v>101</v>
      </c>
      <c r="AB101" s="71"/>
      <c r="AC101" s="72"/>
      <c r="AD101" s="78" t="s">
        <v>934</v>
      </c>
      <c r="AE101" s="78">
        <v>1420</v>
      </c>
      <c r="AF101" s="78">
        <v>3163030</v>
      </c>
      <c r="AG101" s="78">
        <v>7083</v>
      </c>
      <c r="AH101" s="78">
        <v>11204</v>
      </c>
      <c r="AI101" s="78"/>
      <c r="AJ101" s="78" t="s">
        <v>1067</v>
      </c>
      <c r="AK101" s="78" t="s">
        <v>1164</v>
      </c>
      <c r="AL101" s="82" t="s">
        <v>1246</v>
      </c>
      <c r="AM101" s="78"/>
      <c r="AN101" s="80">
        <v>40296.94351851852</v>
      </c>
      <c r="AO101" s="82" t="s">
        <v>1362</v>
      </c>
      <c r="AP101" s="78" t="b">
        <v>0</v>
      </c>
      <c r="AQ101" s="78" t="b">
        <v>0</v>
      </c>
      <c r="AR101" s="78" t="b">
        <v>0</v>
      </c>
      <c r="AS101" s="78" t="s">
        <v>787</v>
      </c>
      <c r="AT101" s="78">
        <v>9786</v>
      </c>
      <c r="AU101" s="82" t="s">
        <v>1397</v>
      </c>
      <c r="AV101" s="78" t="b">
        <v>1</v>
      </c>
      <c r="AW101" s="78" t="s">
        <v>1457</v>
      </c>
      <c r="AX101" s="82" t="s">
        <v>1556</v>
      </c>
      <c r="AY101" s="78" t="s">
        <v>65</v>
      </c>
      <c r="AZ101" s="78" t="str">
        <f>REPLACE(INDEX(GroupVertices[Group],MATCH(Vertices[[#This Row],[Vertex]],GroupVertices[Vertex],0)),1,1,"")</f>
        <v>8</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341</v>
      </c>
      <c r="B102" s="65"/>
      <c r="C102" s="65" t="s">
        <v>64</v>
      </c>
      <c r="D102" s="66">
        <v>1000</v>
      </c>
      <c r="E102" s="68"/>
      <c r="F102" s="100" t="s">
        <v>1450</v>
      </c>
      <c r="G102" s="65"/>
      <c r="H102" s="69" t="s">
        <v>341</v>
      </c>
      <c r="I102" s="70"/>
      <c r="J102" s="70"/>
      <c r="K102" s="69" t="s">
        <v>1693</v>
      </c>
      <c r="L102" s="73">
        <v>1</v>
      </c>
      <c r="M102" s="74">
        <v>9695.4716796875</v>
      </c>
      <c r="N102" s="74">
        <v>6375.8330078125</v>
      </c>
      <c r="O102" s="75"/>
      <c r="P102" s="76"/>
      <c r="Q102" s="76"/>
      <c r="R102" s="86"/>
      <c r="S102" s="48">
        <v>1</v>
      </c>
      <c r="T102" s="48">
        <v>0</v>
      </c>
      <c r="U102" s="49">
        <v>0</v>
      </c>
      <c r="V102" s="49">
        <v>0.002208</v>
      </c>
      <c r="W102" s="49">
        <v>0.001119</v>
      </c>
      <c r="X102" s="49">
        <v>0.48606</v>
      </c>
      <c r="Y102" s="49">
        <v>0</v>
      </c>
      <c r="Z102" s="49">
        <v>0</v>
      </c>
      <c r="AA102" s="71">
        <v>102</v>
      </c>
      <c r="AB102" s="71"/>
      <c r="AC102" s="72"/>
      <c r="AD102" s="78" t="s">
        <v>935</v>
      </c>
      <c r="AE102" s="78">
        <v>249</v>
      </c>
      <c r="AF102" s="78">
        <v>1663299</v>
      </c>
      <c r="AG102" s="78">
        <v>2914</v>
      </c>
      <c r="AH102" s="78">
        <v>4294</v>
      </c>
      <c r="AI102" s="78"/>
      <c r="AJ102" s="78" t="s">
        <v>1068</v>
      </c>
      <c r="AK102" s="78"/>
      <c r="AL102" s="82" t="s">
        <v>1247</v>
      </c>
      <c r="AM102" s="78"/>
      <c r="AN102" s="80">
        <v>43149.69866898148</v>
      </c>
      <c r="AO102" s="82" t="s">
        <v>1363</v>
      </c>
      <c r="AP102" s="78" t="b">
        <v>0</v>
      </c>
      <c r="AQ102" s="78" t="b">
        <v>0</v>
      </c>
      <c r="AR102" s="78" t="b">
        <v>0</v>
      </c>
      <c r="AS102" s="78" t="s">
        <v>787</v>
      </c>
      <c r="AT102" s="78">
        <v>3832</v>
      </c>
      <c r="AU102" s="82" t="s">
        <v>1397</v>
      </c>
      <c r="AV102" s="78" t="b">
        <v>1</v>
      </c>
      <c r="AW102" s="78" t="s">
        <v>1457</v>
      </c>
      <c r="AX102" s="82" t="s">
        <v>1557</v>
      </c>
      <c r="AY102" s="78" t="s">
        <v>65</v>
      </c>
      <c r="AZ102" s="78" t="str">
        <f>REPLACE(INDEX(GroupVertices[Group],MATCH(Vertices[[#This Row],[Vertex]],GroupVertices[Vertex],0)),1,1,"")</f>
        <v>8</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342</v>
      </c>
      <c r="B103" s="65"/>
      <c r="C103" s="65" t="s">
        <v>64</v>
      </c>
      <c r="D103" s="66">
        <v>489.44980990669876</v>
      </c>
      <c r="E103" s="68"/>
      <c r="F103" s="100" t="s">
        <v>1451</v>
      </c>
      <c r="G103" s="65"/>
      <c r="H103" s="69" t="s">
        <v>342</v>
      </c>
      <c r="I103" s="70"/>
      <c r="J103" s="70"/>
      <c r="K103" s="69" t="s">
        <v>1694</v>
      </c>
      <c r="L103" s="73">
        <v>1</v>
      </c>
      <c r="M103" s="74">
        <v>9016.107421875</v>
      </c>
      <c r="N103" s="74">
        <v>3540.822265625</v>
      </c>
      <c r="O103" s="75"/>
      <c r="P103" s="76"/>
      <c r="Q103" s="76"/>
      <c r="R103" s="86"/>
      <c r="S103" s="48">
        <v>1</v>
      </c>
      <c r="T103" s="48">
        <v>0</v>
      </c>
      <c r="U103" s="49">
        <v>0</v>
      </c>
      <c r="V103" s="49">
        <v>0.002208</v>
      </c>
      <c r="W103" s="49">
        <v>0.001119</v>
      </c>
      <c r="X103" s="49">
        <v>0.48606</v>
      </c>
      <c r="Y103" s="49">
        <v>0</v>
      </c>
      <c r="Z103" s="49">
        <v>0</v>
      </c>
      <c r="AA103" s="71">
        <v>103</v>
      </c>
      <c r="AB103" s="71"/>
      <c r="AC103" s="72"/>
      <c r="AD103" s="78" t="s">
        <v>936</v>
      </c>
      <c r="AE103" s="78">
        <v>550</v>
      </c>
      <c r="AF103" s="78">
        <v>164550</v>
      </c>
      <c r="AG103" s="78">
        <v>7348</v>
      </c>
      <c r="AH103" s="78">
        <v>9335</v>
      </c>
      <c r="AI103" s="78"/>
      <c r="AJ103" s="78" t="s">
        <v>1069</v>
      </c>
      <c r="AK103" s="78" t="s">
        <v>1104</v>
      </c>
      <c r="AL103" s="82" t="s">
        <v>1248</v>
      </c>
      <c r="AM103" s="78"/>
      <c r="AN103" s="80">
        <v>43154.560324074075</v>
      </c>
      <c r="AO103" s="82" t="s">
        <v>1364</v>
      </c>
      <c r="AP103" s="78" t="b">
        <v>1</v>
      </c>
      <c r="AQ103" s="78" t="b">
        <v>0</v>
      </c>
      <c r="AR103" s="78" t="b">
        <v>0</v>
      </c>
      <c r="AS103" s="78" t="s">
        <v>787</v>
      </c>
      <c r="AT103" s="78">
        <v>567</v>
      </c>
      <c r="AU103" s="78"/>
      <c r="AV103" s="78" t="b">
        <v>1</v>
      </c>
      <c r="AW103" s="78" t="s">
        <v>1457</v>
      </c>
      <c r="AX103" s="82" t="s">
        <v>1558</v>
      </c>
      <c r="AY103" s="78" t="s">
        <v>65</v>
      </c>
      <c r="AZ103" s="78" t="str">
        <f>REPLACE(INDEX(GroupVertices[Group],MATCH(Vertices[[#This Row],[Vertex]],GroupVertices[Vertex],0)),1,1,"")</f>
        <v>8</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270</v>
      </c>
      <c r="B104" s="65"/>
      <c r="C104" s="65" t="s">
        <v>64</v>
      </c>
      <c r="D104" s="66">
        <v>163.20394007252278</v>
      </c>
      <c r="E104" s="68"/>
      <c r="F104" s="100" t="s">
        <v>517</v>
      </c>
      <c r="G104" s="65"/>
      <c r="H104" s="69" t="s">
        <v>270</v>
      </c>
      <c r="I104" s="70"/>
      <c r="J104" s="70"/>
      <c r="K104" s="69" t="s">
        <v>1695</v>
      </c>
      <c r="L104" s="73">
        <v>1</v>
      </c>
      <c r="M104" s="74">
        <v>708.5599975585938</v>
      </c>
      <c r="N104" s="74">
        <v>6593.66943359375</v>
      </c>
      <c r="O104" s="75"/>
      <c r="P104" s="76"/>
      <c r="Q104" s="76"/>
      <c r="R104" s="86"/>
      <c r="S104" s="48">
        <v>0</v>
      </c>
      <c r="T104" s="48">
        <v>2</v>
      </c>
      <c r="U104" s="49">
        <v>0</v>
      </c>
      <c r="V104" s="49">
        <v>0.003058</v>
      </c>
      <c r="W104" s="49">
        <v>0.01469</v>
      </c>
      <c r="X104" s="49">
        <v>0.623171</v>
      </c>
      <c r="Y104" s="49">
        <v>0.5</v>
      </c>
      <c r="Z104" s="49">
        <v>0</v>
      </c>
      <c r="AA104" s="71">
        <v>104</v>
      </c>
      <c r="AB104" s="71"/>
      <c r="AC104" s="72"/>
      <c r="AD104" s="78" t="s">
        <v>937</v>
      </c>
      <c r="AE104" s="78">
        <v>1935</v>
      </c>
      <c r="AF104" s="78">
        <v>606</v>
      </c>
      <c r="AG104" s="78">
        <v>46143</v>
      </c>
      <c r="AH104" s="78">
        <v>5212</v>
      </c>
      <c r="AI104" s="78"/>
      <c r="AJ104" s="78" t="s">
        <v>1070</v>
      </c>
      <c r="AK104" s="78"/>
      <c r="AL104" s="78"/>
      <c r="AM104" s="78"/>
      <c r="AN104" s="80">
        <v>40749.598032407404</v>
      </c>
      <c r="AO104" s="78"/>
      <c r="AP104" s="78" t="b">
        <v>0</v>
      </c>
      <c r="AQ104" s="78" t="b">
        <v>0</v>
      </c>
      <c r="AR104" s="78" t="b">
        <v>0</v>
      </c>
      <c r="AS104" s="78" t="s">
        <v>787</v>
      </c>
      <c r="AT104" s="78">
        <v>38</v>
      </c>
      <c r="AU104" s="82" t="s">
        <v>1408</v>
      </c>
      <c r="AV104" s="78" t="b">
        <v>0</v>
      </c>
      <c r="AW104" s="78" t="s">
        <v>1457</v>
      </c>
      <c r="AX104" s="82" t="s">
        <v>1559</v>
      </c>
      <c r="AY104" s="78" t="s">
        <v>66</v>
      </c>
      <c r="AZ104" s="78" t="str">
        <f>REPLACE(INDEX(GroupVertices[Group],MATCH(Vertices[[#This Row],[Vertex]],GroupVertices[Vertex],0)),1,1,"")</f>
        <v>1</v>
      </c>
      <c r="BA104" s="48"/>
      <c r="BB104" s="48"/>
      <c r="BC104" s="48"/>
      <c r="BD104" s="48"/>
      <c r="BE104" s="48"/>
      <c r="BF104" s="48"/>
      <c r="BG104" s="120" t="s">
        <v>2104</v>
      </c>
      <c r="BH104" s="120" t="s">
        <v>2104</v>
      </c>
      <c r="BI104" s="120" t="s">
        <v>2151</v>
      </c>
      <c r="BJ104" s="120" t="s">
        <v>2151</v>
      </c>
      <c r="BK104" s="120">
        <v>2</v>
      </c>
      <c r="BL104" s="123">
        <v>9.523809523809524</v>
      </c>
      <c r="BM104" s="120">
        <v>0</v>
      </c>
      <c r="BN104" s="123">
        <v>0</v>
      </c>
      <c r="BO104" s="120">
        <v>0</v>
      </c>
      <c r="BP104" s="123">
        <v>0</v>
      </c>
      <c r="BQ104" s="120">
        <v>19</v>
      </c>
      <c r="BR104" s="123">
        <v>90.47619047619048</v>
      </c>
      <c r="BS104" s="120">
        <v>21</v>
      </c>
      <c r="BT104" s="2"/>
      <c r="BU104" s="3"/>
      <c r="BV104" s="3"/>
      <c r="BW104" s="3"/>
      <c r="BX104" s="3"/>
    </row>
    <row r="105" spans="1:76" ht="15">
      <c r="A105" s="64" t="s">
        <v>271</v>
      </c>
      <c r="B105" s="65"/>
      <c r="C105" s="65" t="s">
        <v>64</v>
      </c>
      <c r="D105" s="66">
        <v>170.03754372383398</v>
      </c>
      <c r="E105" s="68"/>
      <c r="F105" s="100" t="s">
        <v>518</v>
      </c>
      <c r="G105" s="65"/>
      <c r="H105" s="69" t="s">
        <v>271</v>
      </c>
      <c r="I105" s="70"/>
      <c r="J105" s="70"/>
      <c r="K105" s="69" t="s">
        <v>1696</v>
      </c>
      <c r="L105" s="73">
        <v>1</v>
      </c>
      <c r="M105" s="74">
        <v>2101.5283203125</v>
      </c>
      <c r="N105" s="74">
        <v>5335.9609375</v>
      </c>
      <c r="O105" s="75"/>
      <c r="P105" s="76"/>
      <c r="Q105" s="76"/>
      <c r="R105" s="86"/>
      <c r="S105" s="48">
        <v>0</v>
      </c>
      <c r="T105" s="48">
        <v>2</v>
      </c>
      <c r="U105" s="49">
        <v>0</v>
      </c>
      <c r="V105" s="49">
        <v>0.003058</v>
      </c>
      <c r="W105" s="49">
        <v>0.01469</v>
      </c>
      <c r="X105" s="49">
        <v>0.623171</v>
      </c>
      <c r="Y105" s="49">
        <v>0.5</v>
      </c>
      <c r="Z105" s="49">
        <v>0</v>
      </c>
      <c r="AA105" s="71">
        <v>105</v>
      </c>
      <c r="AB105" s="71"/>
      <c r="AC105" s="72"/>
      <c r="AD105" s="78" t="s">
        <v>938</v>
      </c>
      <c r="AE105" s="78">
        <v>765</v>
      </c>
      <c r="AF105" s="78">
        <v>4040</v>
      </c>
      <c r="AG105" s="78">
        <v>12451</v>
      </c>
      <c r="AH105" s="78">
        <v>1732</v>
      </c>
      <c r="AI105" s="78"/>
      <c r="AJ105" s="78" t="s">
        <v>1071</v>
      </c>
      <c r="AK105" s="78" t="s">
        <v>1165</v>
      </c>
      <c r="AL105" s="82" t="s">
        <v>1224</v>
      </c>
      <c r="AM105" s="78"/>
      <c r="AN105" s="80">
        <v>41704.60579861111</v>
      </c>
      <c r="AO105" s="82" t="s">
        <v>1365</v>
      </c>
      <c r="AP105" s="78" t="b">
        <v>1</v>
      </c>
      <c r="AQ105" s="78" t="b">
        <v>0</v>
      </c>
      <c r="AR105" s="78" t="b">
        <v>0</v>
      </c>
      <c r="AS105" s="78" t="s">
        <v>787</v>
      </c>
      <c r="AT105" s="78">
        <v>190</v>
      </c>
      <c r="AU105" s="82" t="s">
        <v>1397</v>
      </c>
      <c r="AV105" s="78" t="b">
        <v>1</v>
      </c>
      <c r="AW105" s="78" t="s">
        <v>1457</v>
      </c>
      <c r="AX105" s="82" t="s">
        <v>1560</v>
      </c>
      <c r="AY105" s="78" t="s">
        <v>66</v>
      </c>
      <c r="AZ105" s="78" t="str">
        <f>REPLACE(INDEX(GroupVertices[Group],MATCH(Vertices[[#This Row],[Vertex]],GroupVertices[Vertex],0)),1,1,"")</f>
        <v>1</v>
      </c>
      <c r="BA105" s="48"/>
      <c r="BB105" s="48"/>
      <c r="BC105" s="48"/>
      <c r="BD105" s="48"/>
      <c r="BE105" s="48"/>
      <c r="BF105" s="48"/>
      <c r="BG105" s="120" t="s">
        <v>2104</v>
      </c>
      <c r="BH105" s="120" t="s">
        <v>2104</v>
      </c>
      <c r="BI105" s="120" t="s">
        <v>2151</v>
      </c>
      <c r="BJ105" s="120" t="s">
        <v>2151</v>
      </c>
      <c r="BK105" s="120">
        <v>2</v>
      </c>
      <c r="BL105" s="123">
        <v>9.523809523809524</v>
      </c>
      <c r="BM105" s="120">
        <v>0</v>
      </c>
      <c r="BN105" s="123">
        <v>0</v>
      </c>
      <c r="BO105" s="120">
        <v>0</v>
      </c>
      <c r="BP105" s="123">
        <v>0</v>
      </c>
      <c r="BQ105" s="120">
        <v>19</v>
      </c>
      <c r="BR105" s="123">
        <v>90.47619047619048</v>
      </c>
      <c r="BS105" s="120">
        <v>21</v>
      </c>
      <c r="BT105" s="2"/>
      <c r="BU105" s="3"/>
      <c r="BV105" s="3"/>
      <c r="BW105" s="3"/>
      <c r="BX105" s="3"/>
    </row>
    <row r="106" spans="1:76" ht="15">
      <c r="A106" s="64" t="s">
        <v>272</v>
      </c>
      <c r="B106" s="65"/>
      <c r="C106" s="65" t="s">
        <v>64</v>
      </c>
      <c r="D106" s="66">
        <v>169.1659309109993</v>
      </c>
      <c r="E106" s="68"/>
      <c r="F106" s="100" t="s">
        <v>519</v>
      </c>
      <c r="G106" s="65"/>
      <c r="H106" s="69" t="s">
        <v>272</v>
      </c>
      <c r="I106" s="70"/>
      <c r="J106" s="70"/>
      <c r="K106" s="69" t="s">
        <v>1697</v>
      </c>
      <c r="L106" s="73">
        <v>1</v>
      </c>
      <c r="M106" s="74">
        <v>2391.33056640625</v>
      </c>
      <c r="N106" s="74">
        <v>4348.2646484375</v>
      </c>
      <c r="O106" s="75"/>
      <c r="P106" s="76"/>
      <c r="Q106" s="76"/>
      <c r="R106" s="86"/>
      <c r="S106" s="48">
        <v>0</v>
      </c>
      <c r="T106" s="48">
        <v>2</v>
      </c>
      <c r="U106" s="49">
        <v>0</v>
      </c>
      <c r="V106" s="49">
        <v>0.003058</v>
      </c>
      <c r="W106" s="49">
        <v>0.01469</v>
      </c>
      <c r="X106" s="49">
        <v>0.623171</v>
      </c>
      <c r="Y106" s="49">
        <v>0.5</v>
      </c>
      <c r="Z106" s="49">
        <v>0</v>
      </c>
      <c r="AA106" s="71">
        <v>106</v>
      </c>
      <c r="AB106" s="71"/>
      <c r="AC106" s="72"/>
      <c r="AD106" s="78" t="s">
        <v>939</v>
      </c>
      <c r="AE106" s="78">
        <v>1009</v>
      </c>
      <c r="AF106" s="78">
        <v>3602</v>
      </c>
      <c r="AG106" s="78">
        <v>113807</v>
      </c>
      <c r="AH106" s="78">
        <v>278</v>
      </c>
      <c r="AI106" s="78"/>
      <c r="AJ106" s="78" t="s">
        <v>1072</v>
      </c>
      <c r="AK106" s="78" t="s">
        <v>1166</v>
      </c>
      <c r="AL106" s="82" t="s">
        <v>1249</v>
      </c>
      <c r="AM106" s="78"/>
      <c r="AN106" s="80">
        <v>39962.86892361111</v>
      </c>
      <c r="AO106" s="82" t="s">
        <v>1366</v>
      </c>
      <c r="AP106" s="78" t="b">
        <v>0</v>
      </c>
      <c r="AQ106" s="78" t="b">
        <v>0</v>
      </c>
      <c r="AR106" s="78" t="b">
        <v>0</v>
      </c>
      <c r="AS106" s="78" t="s">
        <v>787</v>
      </c>
      <c r="AT106" s="78">
        <v>273</v>
      </c>
      <c r="AU106" s="82" t="s">
        <v>1397</v>
      </c>
      <c r="AV106" s="78" t="b">
        <v>0</v>
      </c>
      <c r="AW106" s="78" t="s">
        <v>1457</v>
      </c>
      <c r="AX106" s="82" t="s">
        <v>1561</v>
      </c>
      <c r="AY106" s="78" t="s">
        <v>66</v>
      </c>
      <c r="AZ106" s="78" t="str">
        <f>REPLACE(INDEX(GroupVertices[Group],MATCH(Vertices[[#This Row],[Vertex]],GroupVertices[Vertex],0)),1,1,"")</f>
        <v>1</v>
      </c>
      <c r="BA106" s="48"/>
      <c r="BB106" s="48"/>
      <c r="BC106" s="48"/>
      <c r="BD106" s="48"/>
      <c r="BE106" s="48"/>
      <c r="BF106" s="48"/>
      <c r="BG106" s="120" t="s">
        <v>2104</v>
      </c>
      <c r="BH106" s="120" t="s">
        <v>2104</v>
      </c>
      <c r="BI106" s="120" t="s">
        <v>2151</v>
      </c>
      <c r="BJ106" s="120" t="s">
        <v>2151</v>
      </c>
      <c r="BK106" s="120">
        <v>2</v>
      </c>
      <c r="BL106" s="123">
        <v>9.523809523809524</v>
      </c>
      <c r="BM106" s="120">
        <v>0</v>
      </c>
      <c r="BN106" s="123">
        <v>0</v>
      </c>
      <c r="BO106" s="120">
        <v>0</v>
      </c>
      <c r="BP106" s="123">
        <v>0</v>
      </c>
      <c r="BQ106" s="120">
        <v>19</v>
      </c>
      <c r="BR106" s="123">
        <v>90.47619047619048</v>
      </c>
      <c r="BS106" s="120">
        <v>21</v>
      </c>
      <c r="BT106" s="2"/>
      <c r="BU106" s="3"/>
      <c r="BV106" s="3"/>
      <c r="BW106" s="3"/>
      <c r="BX106" s="3"/>
    </row>
    <row r="107" spans="1:76" ht="15">
      <c r="A107" s="64" t="s">
        <v>274</v>
      </c>
      <c r="B107" s="65"/>
      <c r="C107" s="65" t="s">
        <v>64</v>
      </c>
      <c r="D107" s="66">
        <v>162.20098834268563</v>
      </c>
      <c r="E107" s="68"/>
      <c r="F107" s="100" t="s">
        <v>521</v>
      </c>
      <c r="G107" s="65"/>
      <c r="H107" s="69" t="s">
        <v>274</v>
      </c>
      <c r="I107" s="70"/>
      <c r="J107" s="70"/>
      <c r="K107" s="69" t="s">
        <v>1698</v>
      </c>
      <c r="L107" s="73">
        <v>1</v>
      </c>
      <c r="M107" s="74">
        <v>1127.9622802734375</v>
      </c>
      <c r="N107" s="74">
        <v>679.043701171875</v>
      </c>
      <c r="O107" s="75"/>
      <c r="P107" s="76"/>
      <c r="Q107" s="76"/>
      <c r="R107" s="86"/>
      <c r="S107" s="48">
        <v>0</v>
      </c>
      <c r="T107" s="48">
        <v>2</v>
      </c>
      <c r="U107" s="49">
        <v>0</v>
      </c>
      <c r="V107" s="49">
        <v>0.002985</v>
      </c>
      <c r="W107" s="49">
        <v>0.010367</v>
      </c>
      <c r="X107" s="49">
        <v>0.626446</v>
      </c>
      <c r="Y107" s="49">
        <v>0.5</v>
      </c>
      <c r="Z107" s="49">
        <v>0</v>
      </c>
      <c r="AA107" s="71">
        <v>107</v>
      </c>
      <c r="AB107" s="71"/>
      <c r="AC107" s="72"/>
      <c r="AD107" s="78" t="s">
        <v>940</v>
      </c>
      <c r="AE107" s="78">
        <v>230</v>
      </c>
      <c r="AF107" s="78">
        <v>102</v>
      </c>
      <c r="AG107" s="78">
        <v>246</v>
      </c>
      <c r="AH107" s="78">
        <v>470</v>
      </c>
      <c r="AI107" s="78"/>
      <c r="AJ107" s="78" t="s">
        <v>1073</v>
      </c>
      <c r="AK107" s="78"/>
      <c r="AL107" s="78"/>
      <c r="AM107" s="78"/>
      <c r="AN107" s="80">
        <v>42077.47074074074</v>
      </c>
      <c r="AO107" s="82" t="s">
        <v>1367</v>
      </c>
      <c r="AP107" s="78" t="b">
        <v>1</v>
      </c>
      <c r="AQ107" s="78" t="b">
        <v>0</v>
      </c>
      <c r="AR107" s="78" t="b">
        <v>1</v>
      </c>
      <c r="AS107" s="78" t="s">
        <v>787</v>
      </c>
      <c r="AT107" s="78">
        <v>0</v>
      </c>
      <c r="AU107" s="82" t="s">
        <v>1397</v>
      </c>
      <c r="AV107" s="78" t="b">
        <v>0</v>
      </c>
      <c r="AW107" s="78" t="s">
        <v>1457</v>
      </c>
      <c r="AX107" s="82" t="s">
        <v>1562</v>
      </c>
      <c r="AY107" s="78" t="s">
        <v>66</v>
      </c>
      <c r="AZ107" s="78" t="str">
        <f>REPLACE(INDEX(GroupVertices[Group],MATCH(Vertices[[#This Row],[Vertex]],GroupVertices[Vertex],0)),1,1,"")</f>
        <v>1</v>
      </c>
      <c r="BA107" s="48"/>
      <c r="BB107" s="48"/>
      <c r="BC107" s="48"/>
      <c r="BD107" s="48"/>
      <c r="BE107" s="48" t="s">
        <v>446</v>
      </c>
      <c r="BF107" s="48" t="s">
        <v>446</v>
      </c>
      <c r="BG107" s="120" t="s">
        <v>2102</v>
      </c>
      <c r="BH107" s="120" t="s">
        <v>2102</v>
      </c>
      <c r="BI107" s="120" t="s">
        <v>2149</v>
      </c>
      <c r="BJ107" s="120" t="s">
        <v>2149</v>
      </c>
      <c r="BK107" s="120">
        <v>0</v>
      </c>
      <c r="BL107" s="123">
        <v>0</v>
      </c>
      <c r="BM107" s="120">
        <v>0</v>
      </c>
      <c r="BN107" s="123">
        <v>0</v>
      </c>
      <c r="BO107" s="120">
        <v>0</v>
      </c>
      <c r="BP107" s="123">
        <v>0</v>
      </c>
      <c r="BQ107" s="120">
        <v>10</v>
      </c>
      <c r="BR107" s="123">
        <v>100</v>
      </c>
      <c r="BS107" s="120">
        <v>10</v>
      </c>
      <c r="BT107" s="2"/>
      <c r="BU107" s="3"/>
      <c r="BV107" s="3"/>
      <c r="BW107" s="3"/>
      <c r="BX107" s="3"/>
    </row>
    <row r="108" spans="1:76" ht="15">
      <c r="A108" s="64" t="s">
        <v>275</v>
      </c>
      <c r="B108" s="65"/>
      <c r="C108" s="65" t="s">
        <v>64</v>
      </c>
      <c r="D108" s="66">
        <v>162.05372955695557</v>
      </c>
      <c r="E108" s="68"/>
      <c r="F108" s="100" t="s">
        <v>522</v>
      </c>
      <c r="G108" s="65"/>
      <c r="H108" s="69" t="s">
        <v>275</v>
      </c>
      <c r="I108" s="70"/>
      <c r="J108" s="70"/>
      <c r="K108" s="69" t="s">
        <v>1699</v>
      </c>
      <c r="L108" s="73">
        <v>1</v>
      </c>
      <c r="M108" s="74">
        <v>8917.2373046875</v>
      </c>
      <c r="N108" s="74">
        <v>2743.84326171875</v>
      </c>
      <c r="O108" s="75"/>
      <c r="P108" s="76"/>
      <c r="Q108" s="76"/>
      <c r="R108" s="86"/>
      <c r="S108" s="48">
        <v>1</v>
      </c>
      <c r="T108" s="48">
        <v>1</v>
      </c>
      <c r="U108" s="49">
        <v>0</v>
      </c>
      <c r="V108" s="49">
        <v>0</v>
      </c>
      <c r="W108" s="49">
        <v>0</v>
      </c>
      <c r="X108" s="49">
        <v>0.999996</v>
      </c>
      <c r="Y108" s="49">
        <v>0</v>
      </c>
      <c r="Z108" s="49" t="s">
        <v>2292</v>
      </c>
      <c r="AA108" s="71">
        <v>108</v>
      </c>
      <c r="AB108" s="71"/>
      <c r="AC108" s="72"/>
      <c r="AD108" s="78" t="s">
        <v>941</v>
      </c>
      <c r="AE108" s="78">
        <v>43</v>
      </c>
      <c r="AF108" s="78">
        <v>28</v>
      </c>
      <c r="AG108" s="78">
        <v>56</v>
      </c>
      <c r="AH108" s="78">
        <v>54</v>
      </c>
      <c r="AI108" s="78"/>
      <c r="AJ108" s="78" t="s">
        <v>1074</v>
      </c>
      <c r="AK108" s="78" t="s">
        <v>1105</v>
      </c>
      <c r="AL108" s="78"/>
      <c r="AM108" s="78"/>
      <c r="AN108" s="80">
        <v>43383.80378472222</v>
      </c>
      <c r="AO108" s="78"/>
      <c r="AP108" s="78" t="b">
        <v>1</v>
      </c>
      <c r="AQ108" s="78" t="b">
        <v>0</v>
      </c>
      <c r="AR108" s="78" t="b">
        <v>0</v>
      </c>
      <c r="AS108" s="78" t="s">
        <v>787</v>
      </c>
      <c r="AT108" s="78">
        <v>0</v>
      </c>
      <c r="AU108" s="78"/>
      <c r="AV108" s="78" t="b">
        <v>0</v>
      </c>
      <c r="AW108" s="78" t="s">
        <v>1457</v>
      </c>
      <c r="AX108" s="82" t="s">
        <v>1563</v>
      </c>
      <c r="AY108" s="78" t="s">
        <v>66</v>
      </c>
      <c r="AZ108" s="78" t="str">
        <f>REPLACE(INDEX(GroupVertices[Group],MATCH(Vertices[[#This Row],[Vertex]],GroupVertices[Vertex],0)),1,1,"")</f>
        <v>13</v>
      </c>
      <c r="BA108" s="48" t="s">
        <v>426</v>
      </c>
      <c r="BB108" s="48" t="s">
        <v>426</v>
      </c>
      <c r="BC108" s="48" t="s">
        <v>435</v>
      </c>
      <c r="BD108" s="48" t="s">
        <v>435</v>
      </c>
      <c r="BE108" s="48"/>
      <c r="BF108" s="48"/>
      <c r="BG108" s="120" t="s">
        <v>2120</v>
      </c>
      <c r="BH108" s="120" t="s">
        <v>2120</v>
      </c>
      <c r="BI108" s="120" t="s">
        <v>2166</v>
      </c>
      <c r="BJ108" s="120" t="s">
        <v>2166</v>
      </c>
      <c r="BK108" s="120">
        <v>3</v>
      </c>
      <c r="BL108" s="123">
        <v>16.666666666666668</v>
      </c>
      <c r="BM108" s="120">
        <v>0</v>
      </c>
      <c r="BN108" s="123">
        <v>0</v>
      </c>
      <c r="BO108" s="120">
        <v>0</v>
      </c>
      <c r="BP108" s="123">
        <v>0</v>
      </c>
      <c r="BQ108" s="120">
        <v>15</v>
      </c>
      <c r="BR108" s="123">
        <v>83.33333333333333</v>
      </c>
      <c r="BS108" s="120">
        <v>18</v>
      </c>
      <c r="BT108" s="2"/>
      <c r="BU108" s="3"/>
      <c r="BV108" s="3"/>
      <c r="BW108" s="3"/>
      <c r="BX108" s="3"/>
    </row>
    <row r="109" spans="1:76" ht="15">
      <c r="A109" s="64" t="s">
        <v>276</v>
      </c>
      <c r="B109" s="65"/>
      <c r="C109" s="65" t="s">
        <v>64</v>
      </c>
      <c r="D109" s="66">
        <v>162.80992332151533</v>
      </c>
      <c r="E109" s="68"/>
      <c r="F109" s="100" t="s">
        <v>523</v>
      </c>
      <c r="G109" s="65"/>
      <c r="H109" s="69" t="s">
        <v>276</v>
      </c>
      <c r="I109" s="70"/>
      <c r="J109" s="70"/>
      <c r="K109" s="69" t="s">
        <v>1700</v>
      </c>
      <c r="L109" s="73">
        <v>1</v>
      </c>
      <c r="M109" s="74">
        <v>4881.90869140625</v>
      </c>
      <c r="N109" s="74">
        <v>5567.43115234375</v>
      </c>
      <c r="O109" s="75"/>
      <c r="P109" s="76"/>
      <c r="Q109" s="76"/>
      <c r="R109" s="86"/>
      <c r="S109" s="48">
        <v>0</v>
      </c>
      <c r="T109" s="48">
        <v>1</v>
      </c>
      <c r="U109" s="49">
        <v>0</v>
      </c>
      <c r="V109" s="49">
        <v>0.002037</v>
      </c>
      <c r="W109" s="49">
        <v>0.00049</v>
      </c>
      <c r="X109" s="49">
        <v>0.49299</v>
      </c>
      <c r="Y109" s="49">
        <v>0</v>
      </c>
      <c r="Z109" s="49">
        <v>0</v>
      </c>
      <c r="AA109" s="71">
        <v>109</v>
      </c>
      <c r="AB109" s="71"/>
      <c r="AC109" s="72"/>
      <c r="AD109" s="78" t="s">
        <v>942</v>
      </c>
      <c r="AE109" s="78">
        <v>413</v>
      </c>
      <c r="AF109" s="78">
        <v>408</v>
      </c>
      <c r="AG109" s="78">
        <v>9054</v>
      </c>
      <c r="AH109" s="78">
        <v>45777</v>
      </c>
      <c r="AI109" s="78"/>
      <c r="AJ109" s="78" t="s">
        <v>1075</v>
      </c>
      <c r="AK109" s="78" t="s">
        <v>1167</v>
      </c>
      <c r="AL109" s="78"/>
      <c r="AM109" s="78"/>
      <c r="AN109" s="80">
        <v>41664.10040509259</v>
      </c>
      <c r="AO109" s="82" t="s">
        <v>1368</v>
      </c>
      <c r="AP109" s="78" t="b">
        <v>0</v>
      </c>
      <c r="AQ109" s="78" t="b">
        <v>0</v>
      </c>
      <c r="AR109" s="78" t="b">
        <v>1</v>
      </c>
      <c r="AS109" s="78" t="s">
        <v>787</v>
      </c>
      <c r="AT109" s="78">
        <v>4</v>
      </c>
      <c r="AU109" s="82" t="s">
        <v>1397</v>
      </c>
      <c r="AV109" s="78" t="b">
        <v>0</v>
      </c>
      <c r="AW109" s="78" t="s">
        <v>1457</v>
      </c>
      <c r="AX109" s="82" t="s">
        <v>1564</v>
      </c>
      <c r="AY109" s="78" t="s">
        <v>66</v>
      </c>
      <c r="AZ109" s="78" t="str">
        <f>REPLACE(INDEX(GroupVertices[Group],MATCH(Vertices[[#This Row],[Vertex]],GroupVertices[Vertex],0)),1,1,"")</f>
        <v>2</v>
      </c>
      <c r="BA109" s="48"/>
      <c r="BB109" s="48"/>
      <c r="BC109" s="48"/>
      <c r="BD109" s="48"/>
      <c r="BE109" s="48"/>
      <c r="BF109" s="48"/>
      <c r="BG109" s="120" t="s">
        <v>2094</v>
      </c>
      <c r="BH109" s="120" t="s">
        <v>2094</v>
      </c>
      <c r="BI109" s="120" t="s">
        <v>2141</v>
      </c>
      <c r="BJ109" s="120" t="s">
        <v>2141</v>
      </c>
      <c r="BK109" s="120">
        <v>1</v>
      </c>
      <c r="BL109" s="123">
        <v>4.3478260869565215</v>
      </c>
      <c r="BM109" s="120">
        <v>1</v>
      </c>
      <c r="BN109" s="123">
        <v>4.3478260869565215</v>
      </c>
      <c r="BO109" s="120">
        <v>0</v>
      </c>
      <c r="BP109" s="123">
        <v>0</v>
      </c>
      <c r="BQ109" s="120">
        <v>21</v>
      </c>
      <c r="BR109" s="123">
        <v>91.30434782608695</v>
      </c>
      <c r="BS109" s="120">
        <v>23</v>
      </c>
      <c r="BT109" s="2"/>
      <c r="BU109" s="3"/>
      <c r="BV109" s="3"/>
      <c r="BW109" s="3"/>
      <c r="BX109" s="3"/>
    </row>
    <row r="110" spans="1:76" ht="15">
      <c r="A110" s="64" t="s">
        <v>302</v>
      </c>
      <c r="B110" s="65"/>
      <c r="C110" s="65" t="s">
        <v>64</v>
      </c>
      <c r="D110" s="66">
        <v>190.60800410345064</v>
      </c>
      <c r="E110" s="68"/>
      <c r="F110" s="100" t="s">
        <v>549</v>
      </c>
      <c r="G110" s="65"/>
      <c r="H110" s="69" t="s">
        <v>302</v>
      </c>
      <c r="I110" s="70"/>
      <c r="J110" s="70"/>
      <c r="K110" s="69" t="s">
        <v>1701</v>
      </c>
      <c r="L110" s="73">
        <v>3043.6958895968723</v>
      </c>
      <c r="M110" s="74">
        <v>4892.53759765625</v>
      </c>
      <c r="N110" s="74">
        <v>7048.099609375</v>
      </c>
      <c r="O110" s="75"/>
      <c r="P110" s="76"/>
      <c r="Q110" s="76"/>
      <c r="R110" s="86"/>
      <c r="S110" s="48">
        <v>21</v>
      </c>
      <c r="T110" s="48">
        <v>1</v>
      </c>
      <c r="U110" s="49">
        <v>3999</v>
      </c>
      <c r="V110" s="49">
        <v>0.002732</v>
      </c>
      <c r="W110" s="49">
        <v>0.00456</v>
      </c>
      <c r="X110" s="49">
        <v>8.473866</v>
      </c>
      <c r="Y110" s="49">
        <v>0</v>
      </c>
      <c r="Z110" s="49">
        <v>0</v>
      </c>
      <c r="AA110" s="71">
        <v>110</v>
      </c>
      <c r="AB110" s="71"/>
      <c r="AC110" s="72"/>
      <c r="AD110" s="78" t="s">
        <v>943</v>
      </c>
      <c r="AE110" s="78">
        <v>2741</v>
      </c>
      <c r="AF110" s="78">
        <v>14377</v>
      </c>
      <c r="AG110" s="78">
        <v>12018</v>
      </c>
      <c r="AH110" s="78">
        <v>2490</v>
      </c>
      <c r="AI110" s="78"/>
      <c r="AJ110" s="78" t="s">
        <v>1076</v>
      </c>
      <c r="AK110" s="78" t="s">
        <v>1168</v>
      </c>
      <c r="AL110" s="82" t="s">
        <v>1250</v>
      </c>
      <c r="AM110" s="78"/>
      <c r="AN110" s="80">
        <v>39700.80703703704</v>
      </c>
      <c r="AO110" s="82" t="s">
        <v>1369</v>
      </c>
      <c r="AP110" s="78" t="b">
        <v>0</v>
      </c>
      <c r="AQ110" s="78" t="b">
        <v>0</v>
      </c>
      <c r="AR110" s="78" t="b">
        <v>1</v>
      </c>
      <c r="AS110" s="78" t="s">
        <v>787</v>
      </c>
      <c r="AT110" s="78">
        <v>536</v>
      </c>
      <c r="AU110" s="82" t="s">
        <v>1397</v>
      </c>
      <c r="AV110" s="78" t="b">
        <v>0</v>
      </c>
      <c r="AW110" s="78" t="s">
        <v>1457</v>
      </c>
      <c r="AX110" s="82" t="s">
        <v>1565</v>
      </c>
      <c r="AY110" s="78" t="s">
        <v>66</v>
      </c>
      <c r="AZ110" s="78" t="str">
        <f>REPLACE(INDEX(GroupVertices[Group],MATCH(Vertices[[#This Row],[Vertex]],GroupVertices[Vertex],0)),1,1,"")</f>
        <v>2</v>
      </c>
      <c r="BA110" s="48" t="s">
        <v>432</v>
      </c>
      <c r="BB110" s="48" t="s">
        <v>432</v>
      </c>
      <c r="BC110" s="48" t="s">
        <v>435</v>
      </c>
      <c r="BD110" s="48" t="s">
        <v>435</v>
      </c>
      <c r="BE110" s="48"/>
      <c r="BF110" s="48"/>
      <c r="BG110" s="120" t="s">
        <v>2121</v>
      </c>
      <c r="BH110" s="120" t="s">
        <v>2121</v>
      </c>
      <c r="BI110" s="120" t="s">
        <v>2004</v>
      </c>
      <c r="BJ110" s="120" t="s">
        <v>2004</v>
      </c>
      <c r="BK110" s="120">
        <v>1</v>
      </c>
      <c r="BL110" s="123">
        <v>5</v>
      </c>
      <c r="BM110" s="120">
        <v>1</v>
      </c>
      <c r="BN110" s="123">
        <v>5</v>
      </c>
      <c r="BO110" s="120">
        <v>0</v>
      </c>
      <c r="BP110" s="123">
        <v>0</v>
      </c>
      <c r="BQ110" s="120">
        <v>18</v>
      </c>
      <c r="BR110" s="123">
        <v>90</v>
      </c>
      <c r="BS110" s="120">
        <v>20</v>
      </c>
      <c r="BT110" s="2"/>
      <c r="BU110" s="3"/>
      <c r="BV110" s="3"/>
      <c r="BW110" s="3"/>
      <c r="BX110" s="3"/>
    </row>
    <row r="111" spans="1:76" ht="15">
      <c r="A111" s="64" t="s">
        <v>278</v>
      </c>
      <c r="B111" s="65"/>
      <c r="C111" s="65" t="s">
        <v>64</v>
      </c>
      <c r="D111" s="66">
        <v>169.75098608673764</v>
      </c>
      <c r="E111" s="68"/>
      <c r="F111" s="100" t="s">
        <v>525</v>
      </c>
      <c r="G111" s="65"/>
      <c r="H111" s="69" t="s">
        <v>278</v>
      </c>
      <c r="I111" s="70"/>
      <c r="J111" s="70"/>
      <c r="K111" s="69" t="s">
        <v>1702</v>
      </c>
      <c r="L111" s="73">
        <v>1</v>
      </c>
      <c r="M111" s="74">
        <v>3967.33203125</v>
      </c>
      <c r="N111" s="74">
        <v>8294.642578125</v>
      </c>
      <c r="O111" s="75"/>
      <c r="P111" s="76"/>
      <c r="Q111" s="76"/>
      <c r="R111" s="86"/>
      <c r="S111" s="48">
        <v>0</v>
      </c>
      <c r="T111" s="48">
        <v>1</v>
      </c>
      <c r="U111" s="49">
        <v>0</v>
      </c>
      <c r="V111" s="49">
        <v>0.002037</v>
      </c>
      <c r="W111" s="49">
        <v>0.00049</v>
      </c>
      <c r="X111" s="49">
        <v>0.49299</v>
      </c>
      <c r="Y111" s="49">
        <v>0</v>
      </c>
      <c r="Z111" s="49">
        <v>0</v>
      </c>
      <c r="AA111" s="71">
        <v>111</v>
      </c>
      <c r="AB111" s="71"/>
      <c r="AC111" s="72"/>
      <c r="AD111" s="78" t="s">
        <v>944</v>
      </c>
      <c r="AE111" s="78">
        <v>2459</v>
      </c>
      <c r="AF111" s="78">
        <v>3896</v>
      </c>
      <c r="AG111" s="78">
        <v>33996</v>
      </c>
      <c r="AH111" s="78">
        <v>14283</v>
      </c>
      <c r="AI111" s="78"/>
      <c r="AJ111" s="78" t="s">
        <v>1077</v>
      </c>
      <c r="AK111" s="78" t="s">
        <v>1157</v>
      </c>
      <c r="AL111" s="82" t="s">
        <v>1251</v>
      </c>
      <c r="AM111" s="78"/>
      <c r="AN111" s="80">
        <v>39952.56994212963</v>
      </c>
      <c r="AO111" s="82" t="s">
        <v>1370</v>
      </c>
      <c r="AP111" s="78" t="b">
        <v>0</v>
      </c>
      <c r="AQ111" s="78" t="b">
        <v>0</v>
      </c>
      <c r="AR111" s="78" t="b">
        <v>1</v>
      </c>
      <c r="AS111" s="78" t="s">
        <v>787</v>
      </c>
      <c r="AT111" s="78">
        <v>125</v>
      </c>
      <c r="AU111" s="82" t="s">
        <v>1399</v>
      </c>
      <c r="AV111" s="78" t="b">
        <v>1</v>
      </c>
      <c r="AW111" s="78" t="s">
        <v>1457</v>
      </c>
      <c r="AX111" s="82" t="s">
        <v>1566</v>
      </c>
      <c r="AY111" s="78" t="s">
        <v>66</v>
      </c>
      <c r="AZ111" s="78" t="str">
        <f>REPLACE(INDEX(GroupVertices[Group],MATCH(Vertices[[#This Row],[Vertex]],GroupVertices[Vertex],0)),1,1,"")</f>
        <v>2</v>
      </c>
      <c r="BA111" s="48"/>
      <c r="BB111" s="48"/>
      <c r="BC111" s="48"/>
      <c r="BD111" s="48"/>
      <c r="BE111" s="48"/>
      <c r="BF111" s="48"/>
      <c r="BG111" s="120" t="s">
        <v>2094</v>
      </c>
      <c r="BH111" s="120" t="s">
        <v>2094</v>
      </c>
      <c r="BI111" s="120" t="s">
        <v>2141</v>
      </c>
      <c r="BJ111" s="120" t="s">
        <v>2141</v>
      </c>
      <c r="BK111" s="120">
        <v>1</v>
      </c>
      <c r="BL111" s="123">
        <v>4.3478260869565215</v>
      </c>
      <c r="BM111" s="120">
        <v>1</v>
      </c>
      <c r="BN111" s="123">
        <v>4.3478260869565215</v>
      </c>
      <c r="BO111" s="120">
        <v>0</v>
      </c>
      <c r="BP111" s="123">
        <v>0</v>
      </c>
      <c r="BQ111" s="120">
        <v>21</v>
      </c>
      <c r="BR111" s="123">
        <v>91.30434782608695</v>
      </c>
      <c r="BS111" s="120">
        <v>23</v>
      </c>
      <c r="BT111" s="2"/>
      <c r="BU111" s="3"/>
      <c r="BV111" s="3"/>
      <c r="BW111" s="3"/>
      <c r="BX111" s="3"/>
    </row>
    <row r="112" spans="1:76" ht="15">
      <c r="A112" s="64" t="s">
        <v>279</v>
      </c>
      <c r="B112" s="65"/>
      <c r="C112" s="65" t="s">
        <v>64</v>
      </c>
      <c r="D112" s="66">
        <v>173.14589809289282</v>
      </c>
      <c r="E112" s="68"/>
      <c r="F112" s="100" t="s">
        <v>526</v>
      </c>
      <c r="G112" s="65"/>
      <c r="H112" s="69" t="s">
        <v>279</v>
      </c>
      <c r="I112" s="70"/>
      <c r="J112" s="70"/>
      <c r="K112" s="69" t="s">
        <v>1703</v>
      </c>
      <c r="L112" s="73">
        <v>1</v>
      </c>
      <c r="M112" s="74">
        <v>1217.5963134765625</v>
      </c>
      <c r="N112" s="74">
        <v>6823.5439453125</v>
      </c>
      <c r="O112" s="75"/>
      <c r="P112" s="76"/>
      <c r="Q112" s="76"/>
      <c r="R112" s="86"/>
      <c r="S112" s="48">
        <v>0</v>
      </c>
      <c r="T112" s="48">
        <v>2</v>
      </c>
      <c r="U112" s="49">
        <v>0</v>
      </c>
      <c r="V112" s="49">
        <v>0.003058</v>
      </c>
      <c r="W112" s="49">
        <v>0.01469</v>
      </c>
      <c r="X112" s="49">
        <v>0.623171</v>
      </c>
      <c r="Y112" s="49">
        <v>0.5</v>
      </c>
      <c r="Z112" s="49">
        <v>0</v>
      </c>
      <c r="AA112" s="71">
        <v>112</v>
      </c>
      <c r="AB112" s="71"/>
      <c r="AC112" s="72"/>
      <c r="AD112" s="78" t="s">
        <v>945</v>
      </c>
      <c r="AE112" s="78">
        <v>6148</v>
      </c>
      <c r="AF112" s="78">
        <v>5602</v>
      </c>
      <c r="AG112" s="78">
        <v>169476</v>
      </c>
      <c r="AH112" s="78">
        <v>159598</v>
      </c>
      <c r="AI112" s="78"/>
      <c r="AJ112" s="78" t="s">
        <v>1078</v>
      </c>
      <c r="AK112" s="78" t="s">
        <v>1169</v>
      </c>
      <c r="AL112" s="78"/>
      <c r="AM112" s="78"/>
      <c r="AN112" s="80">
        <v>42482.850486111114</v>
      </c>
      <c r="AO112" s="82" t="s">
        <v>1371</v>
      </c>
      <c r="AP112" s="78" t="b">
        <v>1</v>
      </c>
      <c r="AQ112" s="78" t="b">
        <v>0</v>
      </c>
      <c r="AR112" s="78" t="b">
        <v>0</v>
      </c>
      <c r="AS112" s="78" t="s">
        <v>787</v>
      </c>
      <c r="AT112" s="78">
        <v>134</v>
      </c>
      <c r="AU112" s="78"/>
      <c r="AV112" s="78" t="b">
        <v>0</v>
      </c>
      <c r="AW112" s="78" t="s">
        <v>1457</v>
      </c>
      <c r="AX112" s="82" t="s">
        <v>1567</v>
      </c>
      <c r="AY112" s="78" t="s">
        <v>66</v>
      </c>
      <c r="AZ112" s="78" t="str">
        <f>REPLACE(INDEX(GroupVertices[Group],MATCH(Vertices[[#This Row],[Vertex]],GroupVertices[Vertex],0)),1,1,"")</f>
        <v>1</v>
      </c>
      <c r="BA112" s="48"/>
      <c r="BB112" s="48"/>
      <c r="BC112" s="48"/>
      <c r="BD112" s="48"/>
      <c r="BE112" s="48"/>
      <c r="BF112" s="48"/>
      <c r="BG112" s="120" t="s">
        <v>2104</v>
      </c>
      <c r="BH112" s="120" t="s">
        <v>2104</v>
      </c>
      <c r="BI112" s="120" t="s">
        <v>2151</v>
      </c>
      <c r="BJ112" s="120" t="s">
        <v>2151</v>
      </c>
      <c r="BK112" s="120">
        <v>2</v>
      </c>
      <c r="BL112" s="123">
        <v>9.523809523809524</v>
      </c>
      <c r="BM112" s="120">
        <v>0</v>
      </c>
      <c r="BN112" s="123">
        <v>0</v>
      </c>
      <c r="BO112" s="120">
        <v>0</v>
      </c>
      <c r="BP112" s="123">
        <v>0</v>
      </c>
      <c r="BQ112" s="120">
        <v>19</v>
      </c>
      <c r="BR112" s="123">
        <v>90.47619047619048</v>
      </c>
      <c r="BS112" s="120">
        <v>21</v>
      </c>
      <c r="BT112" s="2"/>
      <c r="BU112" s="3"/>
      <c r="BV112" s="3"/>
      <c r="BW112" s="3"/>
      <c r="BX112" s="3"/>
    </row>
    <row r="113" spans="1:76" ht="15">
      <c r="A113" s="64" t="s">
        <v>280</v>
      </c>
      <c r="B113" s="65"/>
      <c r="C113" s="65" t="s">
        <v>64</v>
      </c>
      <c r="D113" s="66">
        <v>177.7248503356613</v>
      </c>
      <c r="E113" s="68"/>
      <c r="F113" s="100" t="s">
        <v>527</v>
      </c>
      <c r="G113" s="65"/>
      <c r="H113" s="69" t="s">
        <v>280</v>
      </c>
      <c r="I113" s="70"/>
      <c r="J113" s="70"/>
      <c r="K113" s="69" t="s">
        <v>1704</v>
      </c>
      <c r="L113" s="73">
        <v>1</v>
      </c>
      <c r="M113" s="74">
        <v>2311.99462890625</v>
      </c>
      <c r="N113" s="74">
        <v>1196.0775146484375</v>
      </c>
      <c r="O113" s="75"/>
      <c r="P113" s="76"/>
      <c r="Q113" s="76"/>
      <c r="R113" s="86"/>
      <c r="S113" s="48">
        <v>0</v>
      </c>
      <c r="T113" s="48">
        <v>1</v>
      </c>
      <c r="U113" s="49">
        <v>0</v>
      </c>
      <c r="V113" s="49">
        <v>0.002976</v>
      </c>
      <c r="W113" s="49">
        <v>0.008822</v>
      </c>
      <c r="X113" s="49">
        <v>0.383527</v>
      </c>
      <c r="Y113" s="49">
        <v>0</v>
      </c>
      <c r="Z113" s="49">
        <v>0</v>
      </c>
      <c r="AA113" s="71">
        <v>113</v>
      </c>
      <c r="AB113" s="71"/>
      <c r="AC113" s="72"/>
      <c r="AD113" s="78" t="s">
        <v>946</v>
      </c>
      <c r="AE113" s="78">
        <v>7885</v>
      </c>
      <c r="AF113" s="78">
        <v>7903</v>
      </c>
      <c r="AG113" s="78">
        <v>15471</v>
      </c>
      <c r="AH113" s="78">
        <v>24253</v>
      </c>
      <c r="AI113" s="78"/>
      <c r="AJ113" s="78" t="s">
        <v>1079</v>
      </c>
      <c r="AK113" s="78" t="s">
        <v>1170</v>
      </c>
      <c r="AL113" s="82" t="s">
        <v>1252</v>
      </c>
      <c r="AM113" s="78"/>
      <c r="AN113" s="80">
        <v>39796.801412037035</v>
      </c>
      <c r="AO113" s="82" t="s">
        <v>1372</v>
      </c>
      <c r="AP113" s="78" t="b">
        <v>0</v>
      </c>
      <c r="AQ113" s="78" t="b">
        <v>0</v>
      </c>
      <c r="AR113" s="78" t="b">
        <v>0</v>
      </c>
      <c r="AS113" s="78" t="s">
        <v>787</v>
      </c>
      <c r="AT113" s="78">
        <v>127</v>
      </c>
      <c r="AU113" s="82" t="s">
        <v>1409</v>
      </c>
      <c r="AV113" s="78" t="b">
        <v>0</v>
      </c>
      <c r="AW113" s="78" t="s">
        <v>1457</v>
      </c>
      <c r="AX113" s="82" t="s">
        <v>1568</v>
      </c>
      <c r="AY113" s="78" t="s">
        <v>66</v>
      </c>
      <c r="AZ113" s="78" t="str">
        <f>REPLACE(INDEX(GroupVertices[Group],MATCH(Vertices[[#This Row],[Vertex]],GroupVertices[Vertex],0)),1,1,"")</f>
        <v>1</v>
      </c>
      <c r="BA113" s="48" t="s">
        <v>427</v>
      </c>
      <c r="BB113" s="48" t="s">
        <v>427</v>
      </c>
      <c r="BC113" s="48" t="s">
        <v>434</v>
      </c>
      <c r="BD113" s="48" t="s">
        <v>434</v>
      </c>
      <c r="BE113" s="48" t="s">
        <v>453</v>
      </c>
      <c r="BF113" s="48" t="s">
        <v>453</v>
      </c>
      <c r="BG113" s="120" t="s">
        <v>2122</v>
      </c>
      <c r="BH113" s="120" t="s">
        <v>2122</v>
      </c>
      <c r="BI113" s="120" t="s">
        <v>2167</v>
      </c>
      <c r="BJ113" s="120" t="s">
        <v>2167</v>
      </c>
      <c r="BK113" s="120">
        <v>1</v>
      </c>
      <c r="BL113" s="123">
        <v>5.882352941176471</v>
      </c>
      <c r="BM113" s="120">
        <v>0</v>
      </c>
      <c r="BN113" s="123">
        <v>0</v>
      </c>
      <c r="BO113" s="120">
        <v>0</v>
      </c>
      <c r="BP113" s="123">
        <v>0</v>
      </c>
      <c r="BQ113" s="120">
        <v>16</v>
      </c>
      <c r="BR113" s="123">
        <v>94.11764705882354</v>
      </c>
      <c r="BS113" s="120">
        <v>17</v>
      </c>
      <c r="BT113" s="2"/>
      <c r="BU113" s="3"/>
      <c r="BV113" s="3"/>
      <c r="BW113" s="3"/>
      <c r="BX113" s="3"/>
    </row>
    <row r="114" spans="1:76" ht="15">
      <c r="A114" s="64" t="s">
        <v>343</v>
      </c>
      <c r="B114" s="65"/>
      <c r="C114" s="65" t="s">
        <v>64</v>
      </c>
      <c r="D114" s="66">
        <v>197.9928332094541</v>
      </c>
      <c r="E114" s="68"/>
      <c r="F114" s="100" t="s">
        <v>1452</v>
      </c>
      <c r="G114" s="65"/>
      <c r="H114" s="69" t="s">
        <v>343</v>
      </c>
      <c r="I114" s="70"/>
      <c r="J114" s="70"/>
      <c r="K114" s="69" t="s">
        <v>1705</v>
      </c>
      <c r="L114" s="73">
        <v>1</v>
      </c>
      <c r="M114" s="74">
        <v>315.3072814941406</v>
      </c>
      <c r="N114" s="74">
        <v>2966.838134765625</v>
      </c>
      <c r="O114" s="75"/>
      <c r="P114" s="76"/>
      <c r="Q114" s="76"/>
      <c r="R114" s="86"/>
      <c r="S114" s="48">
        <v>2</v>
      </c>
      <c r="T114" s="48">
        <v>0</v>
      </c>
      <c r="U114" s="49">
        <v>0</v>
      </c>
      <c r="V114" s="49">
        <v>0.003155</v>
      </c>
      <c r="W114" s="49">
        <v>0.01018</v>
      </c>
      <c r="X114" s="49">
        <v>0.656003</v>
      </c>
      <c r="Y114" s="49">
        <v>1</v>
      </c>
      <c r="Z114" s="49">
        <v>0</v>
      </c>
      <c r="AA114" s="71">
        <v>114</v>
      </c>
      <c r="AB114" s="71"/>
      <c r="AC114" s="72"/>
      <c r="AD114" s="78" t="s">
        <v>947</v>
      </c>
      <c r="AE114" s="78">
        <v>923</v>
      </c>
      <c r="AF114" s="78">
        <v>18088</v>
      </c>
      <c r="AG114" s="78">
        <v>2391</v>
      </c>
      <c r="AH114" s="78">
        <v>9291</v>
      </c>
      <c r="AI114" s="78"/>
      <c r="AJ114" s="78" t="s">
        <v>1080</v>
      </c>
      <c r="AK114" s="78" t="s">
        <v>1171</v>
      </c>
      <c r="AL114" s="82" t="s">
        <v>1253</v>
      </c>
      <c r="AM114" s="78"/>
      <c r="AN114" s="80">
        <v>41572.65</v>
      </c>
      <c r="AO114" s="82" t="s">
        <v>1373</v>
      </c>
      <c r="AP114" s="78" t="b">
        <v>0</v>
      </c>
      <c r="AQ114" s="78" t="b">
        <v>0</v>
      </c>
      <c r="AR114" s="78" t="b">
        <v>1</v>
      </c>
      <c r="AS114" s="78" t="s">
        <v>787</v>
      </c>
      <c r="AT114" s="78">
        <v>192</v>
      </c>
      <c r="AU114" s="82" t="s">
        <v>1397</v>
      </c>
      <c r="AV114" s="78" t="b">
        <v>1</v>
      </c>
      <c r="AW114" s="78" t="s">
        <v>1457</v>
      </c>
      <c r="AX114" s="82" t="s">
        <v>1569</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344</v>
      </c>
      <c r="B115" s="65"/>
      <c r="C115" s="65" t="s">
        <v>64</v>
      </c>
      <c r="D115" s="66">
        <v>162.01989983590946</v>
      </c>
      <c r="E115" s="68"/>
      <c r="F115" s="100" t="s">
        <v>1453</v>
      </c>
      <c r="G115" s="65"/>
      <c r="H115" s="69" t="s">
        <v>344</v>
      </c>
      <c r="I115" s="70"/>
      <c r="J115" s="70"/>
      <c r="K115" s="69" t="s">
        <v>1706</v>
      </c>
      <c r="L115" s="73">
        <v>1</v>
      </c>
      <c r="M115" s="74">
        <v>626.2662963867188</v>
      </c>
      <c r="N115" s="74">
        <v>2314.093017578125</v>
      </c>
      <c r="O115" s="75"/>
      <c r="P115" s="76"/>
      <c r="Q115" s="76"/>
      <c r="R115" s="86"/>
      <c r="S115" s="48">
        <v>2</v>
      </c>
      <c r="T115" s="48">
        <v>0</v>
      </c>
      <c r="U115" s="49">
        <v>0</v>
      </c>
      <c r="V115" s="49">
        <v>0.003155</v>
      </c>
      <c r="W115" s="49">
        <v>0.01018</v>
      </c>
      <c r="X115" s="49">
        <v>0.656003</v>
      </c>
      <c r="Y115" s="49">
        <v>1</v>
      </c>
      <c r="Z115" s="49">
        <v>0</v>
      </c>
      <c r="AA115" s="71">
        <v>115</v>
      </c>
      <c r="AB115" s="71"/>
      <c r="AC115" s="72"/>
      <c r="AD115" s="78" t="s">
        <v>948</v>
      </c>
      <c r="AE115" s="78">
        <v>82</v>
      </c>
      <c r="AF115" s="78">
        <v>11</v>
      </c>
      <c r="AG115" s="78">
        <v>15</v>
      </c>
      <c r="AH115" s="78">
        <v>17</v>
      </c>
      <c r="AI115" s="78"/>
      <c r="AJ115" s="78" t="s">
        <v>1081</v>
      </c>
      <c r="AK115" s="78" t="s">
        <v>1119</v>
      </c>
      <c r="AL115" s="78"/>
      <c r="AM115" s="78"/>
      <c r="AN115" s="80">
        <v>43164.68157407407</v>
      </c>
      <c r="AO115" s="78"/>
      <c r="AP115" s="78" t="b">
        <v>1</v>
      </c>
      <c r="AQ115" s="78" t="b">
        <v>0</v>
      </c>
      <c r="AR115" s="78" t="b">
        <v>0</v>
      </c>
      <c r="AS115" s="78" t="s">
        <v>787</v>
      </c>
      <c r="AT115" s="78">
        <v>0</v>
      </c>
      <c r="AU115" s="78"/>
      <c r="AV115" s="78" t="b">
        <v>0</v>
      </c>
      <c r="AW115" s="78" t="s">
        <v>1457</v>
      </c>
      <c r="AX115" s="82" t="s">
        <v>1570</v>
      </c>
      <c r="AY115" s="78" t="s">
        <v>65</v>
      </c>
      <c r="AZ115" s="78"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282</v>
      </c>
      <c r="B116" s="65"/>
      <c r="C116" s="65" t="s">
        <v>64</v>
      </c>
      <c r="D116" s="66">
        <v>162.2726277519597</v>
      </c>
      <c r="E116" s="68"/>
      <c r="F116" s="100" t="s">
        <v>529</v>
      </c>
      <c r="G116" s="65"/>
      <c r="H116" s="69" t="s">
        <v>282</v>
      </c>
      <c r="I116" s="70"/>
      <c r="J116" s="70"/>
      <c r="K116" s="69" t="s">
        <v>1707</v>
      </c>
      <c r="L116" s="73">
        <v>1</v>
      </c>
      <c r="M116" s="74">
        <v>610.728515625</v>
      </c>
      <c r="N116" s="74">
        <v>1444.6617431640625</v>
      </c>
      <c r="O116" s="75"/>
      <c r="P116" s="76"/>
      <c r="Q116" s="76"/>
      <c r="R116" s="86"/>
      <c r="S116" s="48">
        <v>0</v>
      </c>
      <c r="T116" s="48">
        <v>1</v>
      </c>
      <c r="U116" s="49">
        <v>0</v>
      </c>
      <c r="V116" s="49">
        <v>0.002976</v>
      </c>
      <c r="W116" s="49">
        <v>0.008822</v>
      </c>
      <c r="X116" s="49">
        <v>0.383527</v>
      </c>
      <c r="Y116" s="49">
        <v>0</v>
      </c>
      <c r="Z116" s="49">
        <v>0</v>
      </c>
      <c r="AA116" s="71">
        <v>116</v>
      </c>
      <c r="AB116" s="71"/>
      <c r="AC116" s="72"/>
      <c r="AD116" s="78" t="s">
        <v>949</v>
      </c>
      <c r="AE116" s="78">
        <v>753</v>
      </c>
      <c r="AF116" s="78">
        <v>138</v>
      </c>
      <c r="AG116" s="78">
        <v>3693</v>
      </c>
      <c r="AH116" s="78">
        <v>1020</v>
      </c>
      <c r="AI116" s="78"/>
      <c r="AJ116" s="78" t="s">
        <v>1082</v>
      </c>
      <c r="AK116" s="78" t="s">
        <v>1172</v>
      </c>
      <c r="AL116" s="78"/>
      <c r="AM116" s="78"/>
      <c r="AN116" s="80">
        <v>40162.25817129629</v>
      </c>
      <c r="AO116" s="82" t="s">
        <v>1374</v>
      </c>
      <c r="AP116" s="78" t="b">
        <v>0</v>
      </c>
      <c r="AQ116" s="78" t="b">
        <v>0</v>
      </c>
      <c r="AR116" s="78" t="b">
        <v>1</v>
      </c>
      <c r="AS116" s="78" t="s">
        <v>787</v>
      </c>
      <c r="AT116" s="78">
        <v>3</v>
      </c>
      <c r="AU116" s="82" t="s">
        <v>1397</v>
      </c>
      <c r="AV116" s="78" t="b">
        <v>0</v>
      </c>
      <c r="AW116" s="78" t="s">
        <v>1457</v>
      </c>
      <c r="AX116" s="82" t="s">
        <v>1571</v>
      </c>
      <c r="AY116" s="78" t="s">
        <v>66</v>
      </c>
      <c r="AZ116" s="78" t="str">
        <f>REPLACE(INDEX(GroupVertices[Group],MATCH(Vertices[[#This Row],[Vertex]],GroupVertices[Vertex],0)),1,1,"")</f>
        <v>1</v>
      </c>
      <c r="BA116" s="48" t="s">
        <v>429</v>
      </c>
      <c r="BB116" s="48" t="s">
        <v>429</v>
      </c>
      <c r="BC116" s="48" t="s">
        <v>434</v>
      </c>
      <c r="BD116" s="48" t="s">
        <v>434</v>
      </c>
      <c r="BE116" s="48"/>
      <c r="BF116" s="48"/>
      <c r="BG116" s="120" t="s">
        <v>2123</v>
      </c>
      <c r="BH116" s="120" t="s">
        <v>2123</v>
      </c>
      <c r="BI116" s="120" t="s">
        <v>2168</v>
      </c>
      <c r="BJ116" s="120" t="s">
        <v>2168</v>
      </c>
      <c r="BK116" s="120">
        <v>1</v>
      </c>
      <c r="BL116" s="123">
        <v>7.142857142857143</v>
      </c>
      <c r="BM116" s="120">
        <v>0</v>
      </c>
      <c r="BN116" s="123">
        <v>0</v>
      </c>
      <c r="BO116" s="120">
        <v>0</v>
      </c>
      <c r="BP116" s="123">
        <v>0</v>
      </c>
      <c r="BQ116" s="120">
        <v>13</v>
      </c>
      <c r="BR116" s="123">
        <v>92.85714285714286</v>
      </c>
      <c r="BS116" s="120">
        <v>14</v>
      </c>
      <c r="BT116" s="2"/>
      <c r="BU116" s="3"/>
      <c r="BV116" s="3"/>
      <c r="BW116" s="3"/>
      <c r="BX116" s="3"/>
    </row>
    <row r="117" spans="1:76" ht="15">
      <c r="A117" s="64" t="s">
        <v>283</v>
      </c>
      <c r="B117" s="65"/>
      <c r="C117" s="65" t="s">
        <v>64</v>
      </c>
      <c r="D117" s="66">
        <v>165.36904221947287</v>
      </c>
      <c r="E117" s="68"/>
      <c r="F117" s="100" t="s">
        <v>530</v>
      </c>
      <c r="G117" s="65"/>
      <c r="H117" s="69" t="s">
        <v>283</v>
      </c>
      <c r="I117" s="70"/>
      <c r="J117" s="70"/>
      <c r="K117" s="69" t="s">
        <v>1708</v>
      </c>
      <c r="L117" s="73">
        <v>1</v>
      </c>
      <c r="M117" s="74">
        <v>3932.598876953125</v>
      </c>
      <c r="N117" s="74">
        <v>5911.82177734375</v>
      </c>
      <c r="O117" s="75"/>
      <c r="P117" s="76"/>
      <c r="Q117" s="76"/>
      <c r="R117" s="86"/>
      <c r="S117" s="48">
        <v>0</v>
      </c>
      <c r="T117" s="48">
        <v>1</v>
      </c>
      <c r="U117" s="49">
        <v>0</v>
      </c>
      <c r="V117" s="49">
        <v>0.002037</v>
      </c>
      <c r="W117" s="49">
        <v>0.00049</v>
      </c>
      <c r="X117" s="49">
        <v>0.49299</v>
      </c>
      <c r="Y117" s="49">
        <v>0</v>
      </c>
      <c r="Z117" s="49">
        <v>0</v>
      </c>
      <c r="AA117" s="71">
        <v>117</v>
      </c>
      <c r="AB117" s="71"/>
      <c r="AC117" s="72"/>
      <c r="AD117" s="78" t="s">
        <v>950</v>
      </c>
      <c r="AE117" s="78">
        <v>1228</v>
      </c>
      <c r="AF117" s="78">
        <v>1694</v>
      </c>
      <c r="AG117" s="78">
        <v>11641</v>
      </c>
      <c r="AH117" s="78">
        <v>7612</v>
      </c>
      <c r="AI117" s="78"/>
      <c r="AJ117" s="78" t="s">
        <v>1083</v>
      </c>
      <c r="AK117" s="78" t="s">
        <v>1173</v>
      </c>
      <c r="AL117" s="78"/>
      <c r="AM117" s="78"/>
      <c r="AN117" s="80">
        <v>39764.505960648145</v>
      </c>
      <c r="AO117" s="82" t="s">
        <v>1375</v>
      </c>
      <c r="AP117" s="78" t="b">
        <v>0</v>
      </c>
      <c r="AQ117" s="78" t="b">
        <v>0</v>
      </c>
      <c r="AR117" s="78" t="b">
        <v>1</v>
      </c>
      <c r="AS117" s="78" t="s">
        <v>787</v>
      </c>
      <c r="AT117" s="78">
        <v>43</v>
      </c>
      <c r="AU117" s="82" t="s">
        <v>1397</v>
      </c>
      <c r="AV117" s="78" t="b">
        <v>0</v>
      </c>
      <c r="AW117" s="78" t="s">
        <v>1457</v>
      </c>
      <c r="AX117" s="82" t="s">
        <v>1572</v>
      </c>
      <c r="AY117" s="78" t="s">
        <v>66</v>
      </c>
      <c r="AZ117" s="78" t="str">
        <f>REPLACE(INDEX(GroupVertices[Group],MATCH(Vertices[[#This Row],[Vertex]],GroupVertices[Vertex],0)),1,1,"")</f>
        <v>2</v>
      </c>
      <c r="BA117" s="48"/>
      <c r="BB117" s="48"/>
      <c r="BC117" s="48"/>
      <c r="BD117" s="48"/>
      <c r="BE117" s="48"/>
      <c r="BF117" s="48"/>
      <c r="BG117" s="120" t="s">
        <v>2094</v>
      </c>
      <c r="BH117" s="120" t="s">
        <v>2094</v>
      </c>
      <c r="BI117" s="120" t="s">
        <v>2141</v>
      </c>
      <c r="BJ117" s="120" t="s">
        <v>2141</v>
      </c>
      <c r="BK117" s="120">
        <v>1</v>
      </c>
      <c r="BL117" s="123">
        <v>4.3478260869565215</v>
      </c>
      <c r="BM117" s="120">
        <v>1</v>
      </c>
      <c r="BN117" s="123">
        <v>4.3478260869565215</v>
      </c>
      <c r="BO117" s="120">
        <v>0</v>
      </c>
      <c r="BP117" s="123">
        <v>0</v>
      </c>
      <c r="BQ117" s="120">
        <v>21</v>
      </c>
      <c r="BR117" s="123">
        <v>91.30434782608695</v>
      </c>
      <c r="BS117" s="120">
        <v>23</v>
      </c>
      <c r="BT117" s="2"/>
      <c r="BU117" s="3"/>
      <c r="BV117" s="3"/>
      <c r="BW117" s="3"/>
      <c r="BX117" s="3"/>
    </row>
    <row r="118" spans="1:76" ht="15">
      <c r="A118" s="64" t="s">
        <v>284</v>
      </c>
      <c r="B118" s="65"/>
      <c r="C118" s="65" t="s">
        <v>64</v>
      </c>
      <c r="D118" s="66">
        <v>162.67261445374</v>
      </c>
      <c r="E118" s="68"/>
      <c r="F118" s="100" t="s">
        <v>531</v>
      </c>
      <c r="G118" s="65"/>
      <c r="H118" s="69" t="s">
        <v>284</v>
      </c>
      <c r="I118" s="70"/>
      <c r="J118" s="70"/>
      <c r="K118" s="69" t="s">
        <v>1709</v>
      </c>
      <c r="L118" s="73">
        <v>1</v>
      </c>
      <c r="M118" s="74">
        <v>5833.015625</v>
      </c>
      <c r="N118" s="74">
        <v>8204.9833984375</v>
      </c>
      <c r="O118" s="75"/>
      <c r="P118" s="76"/>
      <c r="Q118" s="76"/>
      <c r="R118" s="86"/>
      <c r="S118" s="48">
        <v>0</v>
      </c>
      <c r="T118" s="48">
        <v>1</v>
      </c>
      <c r="U118" s="49">
        <v>0</v>
      </c>
      <c r="V118" s="49">
        <v>0.002037</v>
      </c>
      <c r="W118" s="49">
        <v>0.00049</v>
      </c>
      <c r="X118" s="49">
        <v>0.49299</v>
      </c>
      <c r="Y118" s="49">
        <v>0</v>
      </c>
      <c r="Z118" s="49">
        <v>0</v>
      </c>
      <c r="AA118" s="71">
        <v>118</v>
      </c>
      <c r="AB118" s="71"/>
      <c r="AC118" s="72"/>
      <c r="AD118" s="78" t="s">
        <v>951</v>
      </c>
      <c r="AE118" s="78">
        <v>335</v>
      </c>
      <c r="AF118" s="78">
        <v>339</v>
      </c>
      <c r="AG118" s="78">
        <v>8275</v>
      </c>
      <c r="AH118" s="78">
        <v>8787</v>
      </c>
      <c r="AI118" s="78"/>
      <c r="AJ118" s="78" t="s">
        <v>1084</v>
      </c>
      <c r="AK118" s="78" t="s">
        <v>1174</v>
      </c>
      <c r="AL118" s="78"/>
      <c r="AM118" s="78"/>
      <c r="AN118" s="80">
        <v>41375.65530092592</v>
      </c>
      <c r="AO118" s="82" t="s">
        <v>1376</v>
      </c>
      <c r="AP118" s="78" t="b">
        <v>1</v>
      </c>
      <c r="AQ118" s="78" t="b">
        <v>0</v>
      </c>
      <c r="AR118" s="78" t="b">
        <v>0</v>
      </c>
      <c r="AS118" s="78" t="s">
        <v>787</v>
      </c>
      <c r="AT118" s="78">
        <v>5</v>
      </c>
      <c r="AU118" s="82" t="s">
        <v>1397</v>
      </c>
      <c r="AV118" s="78" t="b">
        <v>0</v>
      </c>
      <c r="AW118" s="78" t="s">
        <v>1457</v>
      </c>
      <c r="AX118" s="82" t="s">
        <v>1573</v>
      </c>
      <c r="AY118" s="78" t="s">
        <v>66</v>
      </c>
      <c r="AZ118" s="78" t="str">
        <f>REPLACE(INDEX(GroupVertices[Group],MATCH(Vertices[[#This Row],[Vertex]],GroupVertices[Vertex],0)),1,1,"")</f>
        <v>2</v>
      </c>
      <c r="BA118" s="48"/>
      <c r="BB118" s="48"/>
      <c r="BC118" s="48"/>
      <c r="BD118" s="48"/>
      <c r="BE118" s="48"/>
      <c r="BF118" s="48"/>
      <c r="BG118" s="120" t="s">
        <v>2094</v>
      </c>
      <c r="BH118" s="120" t="s">
        <v>2094</v>
      </c>
      <c r="BI118" s="120" t="s">
        <v>2141</v>
      </c>
      <c r="BJ118" s="120" t="s">
        <v>2141</v>
      </c>
      <c r="BK118" s="120">
        <v>1</v>
      </c>
      <c r="BL118" s="123">
        <v>4.3478260869565215</v>
      </c>
      <c r="BM118" s="120">
        <v>1</v>
      </c>
      <c r="BN118" s="123">
        <v>4.3478260869565215</v>
      </c>
      <c r="BO118" s="120">
        <v>0</v>
      </c>
      <c r="BP118" s="123">
        <v>0</v>
      </c>
      <c r="BQ118" s="120">
        <v>21</v>
      </c>
      <c r="BR118" s="123">
        <v>91.30434782608695</v>
      </c>
      <c r="BS118" s="120">
        <v>23</v>
      </c>
      <c r="BT118" s="2"/>
      <c r="BU118" s="3"/>
      <c r="BV118" s="3"/>
      <c r="BW118" s="3"/>
      <c r="BX118" s="3"/>
    </row>
    <row r="119" spans="1:76" ht="15">
      <c r="A119" s="64" t="s">
        <v>285</v>
      </c>
      <c r="B119" s="65"/>
      <c r="C119" s="65" t="s">
        <v>64</v>
      </c>
      <c r="D119" s="66">
        <v>166.44164337499316</v>
      </c>
      <c r="E119" s="68"/>
      <c r="F119" s="100" t="s">
        <v>532</v>
      </c>
      <c r="G119" s="65"/>
      <c r="H119" s="69" t="s">
        <v>285</v>
      </c>
      <c r="I119" s="70"/>
      <c r="J119" s="70"/>
      <c r="K119" s="69" t="s">
        <v>1710</v>
      </c>
      <c r="L119" s="73">
        <v>1</v>
      </c>
      <c r="M119" s="74">
        <v>4655.00048828125</v>
      </c>
      <c r="N119" s="74">
        <v>9646.09375</v>
      </c>
      <c r="O119" s="75"/>
      <c r="P119" s="76"/>
      <c r="Q119" s="76"/>
      <c r="R119" s="86"/>
      <c r="S119" s="48">
        <v>0</v>
      </c>
      <c r="T119" s="48">
        <v>1</v>
      </c>
      <c r="U119" s="49">
        <v>0</v>
      </c>
      <c r="V119" s="49">
        <v>0.002037</v>
      </c>
      <c r="W119" s="49">
        <v>0.00049</v>
      </c>
      <c r="X119" s="49">
        <v>0.49299</v>
      </c>
      <c r="Y119" s="49">
        <v>0</v>
      </c>
      <c r="Z119" s="49">
        <v>0</v>
      </c>
      <c r="AA119" s="71">
        <v>119</v>
      </c>
      <c r="AB119" s="71"/>
      <c r="AC119" s="72"/>
      <c r="AD119" s="78" t="s">
        <v>952</v>
      </c>
      <c r="AE119" s="78">
        <v>260</v>
      </c>
      <c r="AF119" s="78">
        <v>2233</v>
      </c>
      <c r="AG119" s="78">
        <v>6072</v>
      </c>
      <c r="AH119" s="78">
        <v>40</v>
      </c>
      <c r="AI119" s="78"/>
      <c r="AJ119" s="78" t="s">
        <v>1085</v>
      </c>
      <c r="AK119" s="78" t="s">
        <v>1175</v>
      </c>
      <c r="AL119" s="82" t="s">
        <v>1254</v>
      </c>
      <c r="AM119" s="78"/>
      <c r="AN119" s="80">
        <v>39892.07356481482</v>
      </c>
      <c r="AO119" s="82" t="s">
        <v>1377</v>
      </c>
      <c r="AP119" s="78" t="b">
        <v>0</v>
      </c>
      <c r="AQ119" s="78" t="b">
        <v>0</v>
      </c>
      <c r="AR119" s="78" t="b">
        <v>1</v>
      </c>
      <c r="AS119" s="78" t="s">
        <v>787</v>
      </c>
      <c r="AT119" s="78">
        <v>140</v>
      </c>
      <c r="AU119" s="82" t="s">
        <v>1397</v>
      </c>
      <c r="AV119" s="78" t="b">
        <v>0</v>
      </c>
      <c r="AW119" s="78" t="s">
        <v>1457</v>
      </c>
      <c r="AX119" s="82" t="s">
        <v>1574</v>
      </c>
      <c r="AY119" s="78" t="s">
        <v>66</v>
      </c>
      <c r="AZ119" s="78" t="str">
        <f>REPLACE(INDEX(GroupVertices[Group],MATCH(Vertices[[#This Row],[Vertex]],GroupVertices[Vertex],0)),1,1,"")</f>
        <v>2</v>
      </c>
      <c r="BA119" s="48"/>
      <c r="BB119" s="48"/>
      <c r="BC119" s="48"/>
      <c r="BD119" s="48"/>
      <c r="BE119" s="48"/>
      <c r="BF119" s="48"/>
      <c r="BG119" s="120" t="s">
        <v>2094</v>
      </c>
      <c r="BH119" s="120" t="s">
        <v>2094</v>
      </c>
      <c r="BI119" s="120" t="s">
        <v>2141</v>
      </c>
      <c r="BJ119" s="120" t="s">
        <v>2141</v>
      </c>
      <c r="BK119" s="120">
        <v>1</v>
      </c>
      <c r="BL119" s="123">
        <v>4.3478260869565215</v>
      </c>
      <c r="BM119" s="120">
        <v>1</v>
      </c>
      <c r="BN119" s="123">
        <v>4.3478260869565215</v>
      </c>
      <c r="BO119" s="120">
        <v>0</v>
      </c>
      <c r="BP119" s="123">
        <v>0</v>
      </c>
      <c r="BQ119" s="120">
        <v>21</v>
      </c>
      <c r="BR119" s="123">
        <v>91.30434782608695</v>
      </c>
      <c r="BS119" s="120">
        <v>23</v>
      </c>
      <c r="BT119" s="2"/>
      <c r="BU119" s="3"/>
      <c r="BV119" s="3"/>
      <c r="BW119" s="3"/>
      <c r="BX119" s="3"/>
    </row>
    <row r="120" spans="1:76" ht="15">
      <c r="A120" s="64" t="s">
        <v>286</v>
      </c>
      <c r="B120" s="65"/>
      <c r="C120" s="65" t="s">
        <v>64</v>
      </c>
      <c r="D120" s="66">
        <v>291.9339885872779</v>
      </c>
      <c r="E120" s="68"/>
      <c r="F120" s="100" t="s">
        <v>533</v>
      </c>
      <c r="G120" s="65"/>
      <c r="H120" s="69" t="s">
        <v>286</v>
      </c>
      <c r="I120" s="70"/>
      <c r="J120" s="70"/>
      <c r="K120" s="69" t="s">
        <v>1711</v>
      </c>
      <c r="L120" s="73">
        <v>1</v>
      </c>
      <c r="M120" s="74">
        <v>5482.86767578125</v>
      </c>
      <c r="N120" s="74">
        <v>6926.6513671875</v>
      </c>
      <c r="O120" s="75"/>
      <c r="P120" s="76"/>
      <c r="Q120" s="76"/>
      <c r="R120" s="86"/>
      <c r="S120" s="48">
        <v>0</v>
      </c>
      <c r="T120" s="48">
        <v>1</v>
      </c>
      <c r="U120" s="49">
        <v>0</v>
      </c>
      <c r="V120" s="49">
        <v>0.002037</v>
      </c>
      <c r="W120" s="49">
        <v>0.00049</v>
      </c>
      <c r="X120" s="49">
        <v>0.49299</v>
      </c>
      <c r="Y120" s="49">
        <v>0</v>
      </c>
      <c r="Z120" s="49">
        <v>0</v>
      </c>
      <c r="AA120" s="71">
        <v>120</v>
      </c>
      <c r="AB120" s="71"/>
      <c r="AC120" s="72"/>
      <c r="AD120" s="78" t="s">
        <v>953</v>
      </c>
      <c r="AE120" s="78">
        <v>1623</v>
      </c>
      <c r="AF120" s="78">
        <v>65295</v>
      </c>
      <c r="AG120" s="78">
        <v>20190</v>
      </c>
      <c r="AH120" s="78">
        <v>5575</v>
      </c>
      <c r="AI120" s="78"/>
      <c r="AJ120" s="78" t="s">
        <v>1086</v>
      </c>
      <c r="AK120" s="78" t="s">
        <v>1176</v>
      </c>
      <c r="AL120" s="82" t="s">
        <v>1255</v>
      </c>
      <c r="AM120" s="78"/>
      <c r="AN120" s="80">
        <v>39686.83280092593</v>
      </c>
      <c r="AO120" s="82" t="s">
        <v>1378</v>
      </c>
      <c r="AP120" s="78" t="b">
        <v>0</v>
      </c>
      <c r="AQ120" s="78" t="b">
        <v>0</v>
      </c>
      <c r="AR120" s="78" t="b">
        <v>1</v>
      </c>
      <c r="AS120" s="78" t="s">
        <v>787</v>
      </c>
      <c r="AT120" s="78">
        <v>2696</v>
      </c>
      <c r="AU120" s="82" t="s">
        <v>1397</v>
      </c>
      <c r="AV120" s="78" t="b">
        <v>1</v>
      </c>
      <c r="AW120" s="78" t="s">
        <v>1457</v>
      </c>
      <c r="AX120" s="82" t="s">
        <v>1575</v>
      </c>
      <c r="AY120" s="78" t="s">
        <v>66</v>
      </c>
      <c r="AZ120" s="78" t="str">
        <f>REPLACE(INDEX(GroupVertices[Group],MATCH(Vertices[[#This Row],[Vertex]],GroupVertices[Vertex],0)),1,1,"")</f>
        <v>2</v>
      </c>
      <c r="BA120" s="48"/>
      <c r="BB120" s="48"/>
      <c r="BC120" s="48"/>
      <c r="BD120" s="48"/>
      <c r="BE120" s="48"/>
      <c r="BF120" s="48"/>
      <c r="BG120" s="120" t="s">
        <v>2094</v>
      </c>
      <c r="BH120" s="120" t="s">
        <v>2094</v>
      </c>
      <c r="BI120" s="120" t="s">
        <v>2141</v>
      </c>
      <c r="BJ120" s="120" t="s">
        <v>2141</v>
      </c>
      <c r="BK120" s="120">
        <v>1</v>
      </c>
      <c r="BL120" s="123">
        <v>4.3478260869565215</v>
      </c>
      <c r="BM120" s="120">
        <v>1</v>
      </c>
      <c r="BN120" s="123">
        <v>4.3478260869565215</v>
      </c>
      <c r="BO120" s="120">
        <v>0</v>
      </c>
      <c r="BP120" s="123">
        <v>0</v>
      </c>
      <c r="BQ120" s="120">
        <v>21</v>
      </c>
      <c r="BR120" s="123">
        <v>91.30434782608695</v>
      </c>
      <c r="BS120" s="120">
        <v>23</v>
      </c>
      <c r="BT120" s="2"/>
      <c r="BU120" s="3"/>
      <c r="BV120" s="3"/>
      <c r="BW120" s="3"/>
      <c r="BX120" s="3"/>
    </row>
    <row r="121" spans="1:76" ht="15">
      <c r="A121" s="64" t="s">
        <v>287</v>
      </c>
      <c r="B121" s="65"/>
      <c r="C121" s="65" t="s">
        <v>64</v>
      </c>
      <c r="D121" s="66">
        <v>189.28864498265295</v>
      </c>
      <c r="E121" s="68"/>
      <c r="F121" s="100" t="s">
        <v>534</v>
      </c>
      <c r="G121" s="65"/>
      <c r="H121" s="69" t="s">
        <v>287</v>
      </c>
      <c r="I121" s="70"/>
      <c r="J121" s="70"/>
      <c r="K121" s="69" t="s">
        <v>1712</v>
      </c>
      <c r="L121" s="73">
        <v>1</v>
      </c>
      <c r="M121" s="74">
        <v>4897.380859375</v>
      </c>
      <c r="N121" s="74">
        <v>8485.73828125</v>
      </c>
      <c r="O121" s="75"/>
      <c r="P121" s="76"/>
      <c r="Q121" s="76"/>
      <c r="R121" s="86"/>
      <c r="S121" s="48">
        <v>0</v>
      </c>
      <c r="T121" s="48">
        <v>1</v>
      </c>
      <c r="U121" s="49">
        <v>0</v>
      </c>
      <c r="V121" s="49">
        <v>0.002037</v>
      </c>
      <c r="W121" s="49">
        <v>0.00049</v>
      </c>
      <c r="X121" s="49">
        <v>0.49299</v>
      </c>
      <c r="Y121" s="49">
        <v>0</v>
      </c>
      <c r="Z121" s="49">
        <v>0</v>
      </c>
      <c r="AA121" s="71">
        <v>121</v>
      </c>
      <c r="AB121" s="71"/>
      <c r="AC121" s="72"/>
      <c r="AD121" s="78" t="s">
        <v>954</v>
      </c>
      <c r="AE121" s="78">
        <v>3143</v>
      </c>
      <c r="AF121" s="78">
        <v>13714</v>
      </c>
      <c r="AG121" s="78">
        <v>72612</v>
      </c>
      <c r="AH121" s="78">
        <v>141035</v>
      </c>
      <c r="AI121" s="78"/>
      <c r="AJ121" s="78" t="s">
        <v>1087</v>
      </c>
      <c r="AK121" s="78" t="s">
        <v>1177</v>
      </c>
      <c r="AL121" s="82" t="s">
        <v>1256</v>
      </c>
      <c r="AM121" s="78"/>
      <c r="AN121" s="80">
        <v>39322.069027777776</v>
      </c>
      <c r="AO121" s="82" t="s">
        <v>1379</v>
      </c>
      <c r="AP121" s="78" t="b">
        <v>0</v>
      </c>
      <c r="AQ121" s="78" t="b">
        <v>0</v>
      </c>
      <c r="AR121" s="78" t="b">
        <v>0</v>
      </c>
      <c r="AS121" s="78" t="s">
        <v>787</v>
      </c>
      <c r="AT121" s="78">
        <v>966</v>
      </c>
      <c r="AU121" s="82" t="s">
        <v>1399</v>
      </c>
      <c r="AV121" s="78" t="b">
        <v>1</v>
      </c>
      <c r="AW121" s="78" t="s">
        <v>1457</v>
      </c>
      <c r="AX121" s="82" t="s">
        <v>1576</v>
      </c>
      <c r="AY121" s="78" t="s">
        <v>66</v>
      </c>
      <c r="AZ121" s="78" t="str">
        <f>REPLACE(INDEX(GroupVertices[Group],MATCH(Vertices[[#This Row],[Vertex]],GroupVertices[Vertex],0)),1,1,"")</f>
        <v>2</v>
      </c>
      <c r="BA121" s="48"/>
      <c r="BB121" s="48"/>
      <c r="BC121" s="48"/>
      <c r="BD121" s="48"/>
      <c r="BE121" s="48"/>
      <c r="BF121" s="48"/>
      <c r="BG121" s="120" t="s">
        <v>2094</v>
      </c>
      <c r="BH121" s="120" t="s">
        <v>2094</v>
      </c>
      <c r="BI121" s="120" t="s">
        <v>2141</v>
      </c>
      <c r="BJ121" s="120" t="s">
        <v>2141</v>
      </c>
      <c r="BK121" s="120">
        <v>1</v>
      </c>
      <c r="BL121" s="123">
        <v>4.3478260869565215</v>
      </c>
      <c r="BM121" s="120">
        <v>1</v>
      </c>
      <c r="BN121" s="123">
        <v>4.3478260869565215</v>
      </c>
      <c r="BO121" s="120">
        <v>0</v>
      </c>
      <c r="BP121" s="123">
        <v>0</v>
      </c>
      <c r="BQ121" s="120">
        <v>21</v>
      </c>
      <c r="BR121" s="123">
        <v>91.30434782608695</v>
      </c>
      <c r="BS121" s="120">
        <v>23</v>
      </c>
      <c r="BT121" s="2"/>
      <c r="BU121" s="3"/>
      <c r="BV121" s="3"/>
      <c r="BW121" s="3"/>
      <c r="BX121" s="3"/>
    </row>
    <row r="122" spans="1:76" ht="15">
      <c r="A122" s="64" t="s">
        <v>288</v>
      </c>
      <c r="B122" s="65"/>
      <c r="C122" s="65" t="s">
        <v>64</v>
      </c>
      <c r="D122" s="66">
        <v>168.55500594857864</v>
      </c>
      <c r="E122" s="68"/>
      <c r="F122" s="100" t="s">
        <v>535</v>
      </c>
      <c r="G122" s="65"/>
      <c r="H122" s="69" t="s">
        <v>288</v>
      </c>
      <c r="I122" s="70"/>
      <c r="J122" s="70"/>
      <c r="K122" s="69" t="s">
        <v>1713</v>
      </c>
      <c r="L122" s="73">
        <v>1518.9240559504278</v>
      </c>
      <c r="M122" s="74">
        <v>3800.78955078125</v>
      </c>
      <c r="N122" s="74">
        <v>7136.9560546875</v>
      </c>
      <c r="O122" s="75"/>
      <c r="P122" s="76"/>
      <c r="Q122" s="76"/>
      <c r="R122" s="86"/>
      <c r="S122" s="48">
        <v>0</v>
      </c>
      <c r="T122" s="48">
        <v>3</v>
      </c>
      <c r="U122" s="49">
        <v>1995</v>
      </c>
      <c r="V122" s="49">
        <v>0.003448</v>
      </c>
      <c r="W122" s="49">
        <v>0.01518</v>
      </c>
      <c r="X122" s="49">
        <v>0.96616</v>
      </c>
      <c r="Y122" s="49">
        <v>0.16666666666666666</v>
      </c>
      <c r="Z122" s="49">
        <v>0</v>
      </c>
      <c r="AA122" s="71">
        <v>122</v>
      </c>
      <c r="AB122" s="71"/>
      <c r="AC122" s="72"/>
      <c r="AD122" s="78" t="s">
        <v>955</v>
      </c>
      <c r="AE122" s="78">
        <v>1502</v>
      </c>
      <c r="AF122" s="78">
        <v>3295</v>
      </c>
      <c r="AG122" s="78">
        <v>61879</v>
      </c>
      <c r="AH122" s="78">
        <v>6490</v>
      </c>
      <c r="AI122" s="78"/>
      <c r="AJ122" s="78" t="s">
        <v>1088</v>
      </c>
      <c r="AK122" s="78" t="s">
        <v>1178</v>
      </c>
      <c r="AL122" s="82" t="s">
        <v>1257</v>
      </c>
      <c r="AM122" s="78"/>
      <c r="AN122" s="80">
        <v>39783.684965277775</v>
      </c>
      <c r="AO122" s="82" t="s">
        <v>1380</v>
      </c>
      <c r="AP122" s="78" t="b">
        <v>0</v>
      </c>
      <c r="AQ122" s="78" t="b">
        <v>0</v>
      </c>
      <c r="AR122" s="78" t="b">
        <v>0</v>
      </c>
      <c r="AS122" s="78" t="s">
        <v>787</v>
      </c>
      <c r="AT122" s="78">
        <v>246</v>
      </c>
      <c r="AU122" s="82" t="s">
        <v>1399</v>
      </c>
      <c r="AV122" s="78" t="b">
        <v>1</v>
      </c>
      <c r="AW122" s="78" t="s">
        <v>1457</v>
      </c>
      <c r="AX122" s="82" t="s">
        <v>1577</v>
      </c>
      <c r="AY122" s="78" t="s">
        <v>66</v>
      </c>
      <c r="AZ122" s="78" t="str">
        <f>REPLACE(INDEX(GroupVertices[Group],MATCH(Vertices[[#This Row],[Vertex]],GroupVertices[Vertex],0)),1,1,"")</f>
        <v>2</v>
      </c>
      <c r="BA122" s="48"/>
      <c r="BB122" s="48"/>
      <c r="BC122" s="48"/>
      <c r="BD122" s="48"/>
      <c r="BE122" s="48"/>
      <c r="BF122" s="48"/>
      <c r="BG122" s="120" t="s">
        <v>2124</v>
      </c>
      <c r="BH122" s="120" t="s">
        <v>2094</v>
      </c>
      <c r="BI122" s="120" t="s">
        <v>2141</v>
      </c>
      <c r="BJ122" s="120" t="s">
        <v>2141</v>
      </c>
      <c r="BK122" s="120">
        <v>3</v>
      </c>
      <c r="BL122" s="123">
        <v>6.818181818181818</v>
      </c>
      <c r="BM122" s="120">
        <v>1</v>
      </c>
      <c r="BN122" s="123">
        <v>2.272727272727273</v>
      </c>
      <c r="BO122" s="120">
        <v>0</v>
      </c>
      <c r="BP122" s="123">
        <v>0</v>
      </c>
      <c r="BQ122" s="120">
        <v>40</v>
      </c>
      <c r="BR122" s="123">
        <v>90.9090909090909</v>
      </c>
      <c r="BS122" s="120">
        <v>44</v>
      </c>
      <c r="BT122" s="2"/>
      <c r="BU122" s="3"/>
      <c r="BV122" s="3"/>
      <c r="BW122" s="3"/>
      <c r="BX122" s="3"/>
    </row>
    <row r="123" spans="1:76" ht="15">
      <c r="A123" s="64" t="s">
        <v>289</v>
      </c>
      <c r="B123" s="65"/>
      <c r="C123" s="65" t="s">
        <v>64</v>
      </c>
      <c r="D123" s="66">
        <v>162.24874794886836</v>
      </c>
      <c r="E123" s="68"/>
      <c r="F123" s="100" t="s">
        <v>536</v>
      </c>
      <c r="G123" s="65"/>
      <c r="H123" s="69" t="s">
        <v>289</v>
      </c>
      <c r="I123" s="70"/>
      <c r="J123" s="70"/>
      <c r="K123" s="69" t="s">
        <v>1714</v>
      </c>
      <c r="L123" s="73">
        <v>1</v>
      </c>
      <c r="M123" s="74">
        <v>4220.74072265625</v>
      </c>
      <c r="N123" s="74">
        <v>5103.84228515625</v>
      </c>
      <c r="O123" s="75"/>
      <c r="P123" s="76"/>
      <c r="Q123" s="76"/>
      <c r="R123" s="86"/>
      <c r="S123" s="48">
        <v>0</v>
      </c>
      <c r="T123" s="48">
        <v>1</v>
      </c>
      <c r="U123" s="49">
        <v>0</v>
      </c>
      <c r="V123" s="49">
        <v>0.002037</v>
      </c>
      <c r="W123" s="49">
        <v>0.00049</v>
      </c>
      <c r="X123" s="49">
        <v>0.49299</v>
      </c>
      <c r="Y123" s="49">
        <v>0</v>
      </c>
      <c r="Z123" s="49">
        <v>0</v>
      </c>
      <c r="AA123" s="71">
        <v>123</v>
      </c>
      <c r="AB123" s="71"/>
      <c r="AC123" s="72"/>
      <c r="AD123" s="78" t="s">
        <v>956</v>
      </c>
      <c r="AE123" s="78">
        <v>104</v>
      </c>
      <c r="AF123" s="78">
        <v>126</v>
      </c>
      <c r="AG123" s="78">
        <v>2084</v>
      </c>
      <c r="AH123" s="78">
        <v>2578</v>
      </c>
      <c r="AI123" s="78"/>
      <c r="AJ123" s="78" t="s">
        <v>1089</v>
      </c>
      <c r="AK123" s="78" t="s">
        <v>805</v>
      </c>
      <c r="AL123" s="82" t="s">
        <v>1258</v>
      </c>
      <c r="AM123" s="78"/>
      <c r="AN123" s="80">
        <v>41578.039189814815</v>
      </c>
      <c r="AO123" s="82" t="s">
        <v>1381</v>
      </c>
      <c r="AP123" s="78" t="b">
        <v>0</v>
      </c>
      <c r="AQ123" s="78" t="b">
        <v>0</v>
      </c>
      <c r="AR123" s="78" t="b">
        <v>1</v>
      </c>
      <c r="AS123" s="78" t="s">
        <v>787</v>
      </c>
      <c r="AT123" s="78">
        <v>2</v>
      </c>
      <c r="AU123" s="82" t="s">
        <v>1397</v>
      </c>
      <c r="AV123" s="78" t="b">
        <v>0</v>
      </c>
      <c r="AW123" s="78" t="s">
        <v>1457</v>
      </c>
      <c r="AX123" s="82" t="s">
        <v>1578</v>
      </c>
      <c r="AY123" s="78" t="s">
        <v>66</v>
      </c>
      <c r="AZ123" s="78" t="str">
        <f>REPLACE(INDEX(GroupVertices[Group],MATCH(Vertices[[#This Row],[Vertex]],GroupVertices[Vertex],0)),1,1,"")</f>
        <v>2</v>
      </c>
      <c r="BA123" s="48"/>
      <c r="BB123" s="48"/>
      <c r="BC123" s="48"/>
      <c r="BD123" s="48"/>
      <c r="BE123" s="48"/>
      <c r="BF123" s="48"/>
      <c r="BG123" s="120" t="s">
        <v>2094</v>
      </c>
      <c r="BH123" s="120" t="s">
        <v>2094</v>
      </c>
      <c r="BI123" s="120" t="s">
        <v>2141</v>
      </c>
      <c r="BJ123" s="120" t="s">
        <v>2141</v>
      </c>
      <c r="BK123" s="120">
        <v>1</v>
      </c>
      <c r="BL123" s="123">
        <v>4.3478260869565215</v>
      </c>
      <c r="BM123" s="120">
        <v>1</v>
      </c>
      <c r="BN123" s="123">
        <v>4.3478260869565215</v>
      </c>
      <c r="BO123" s="120">
        <v>0</v>
      </c>
      <c r="BP123" s="123">
        <v>0</v>
      </c>
      <c r="BQ123" s="120">
        <v>21</v>
      </c>
      <c r="BR123" s="123">
        <v>91.30434782608695</v>
      </c>
      <c r="BS123" s="120">
        <v>23</v>
      </c>
      <c r="BT123" s="2"/>
      <c r="BU123" s="3"/>
      <c r="BV123" s="3"/>
      <c r="BW123" s="3"/>
      <c r="BX123" s="3"/>
    </row>
    <row r="124" spans="1:76" ht="15">
      <c r="A124" s="64" t="s">
        <v>290</v>
      </c>
      <c r="B124" s="65"/>
      <c r="C124" s="65" t="s">
        <v>64</v>
      </c>
      <c r="D124" s="66">
        <v>276.87777273817466</v>
      </c>
      <c r="E124" s="68"/>
      <c r="F124" s="100" t="s">
        <v>537</v>
      </c>
      <c r="G124" s="65"/>
      <c r="H124" s="69" t="s">
        <v>290</v>
      </c>
      <c r="I124" s="70"/>
      <c r="J124" s="70"/>
      <c r="K124" s="69" t="s">
        <v>1715</v>
      </c>
      <c r="L124" s="73">
        <v>1</v>
      </c>
      <c r="M124" s="74">
        <v>5140.775390625</v>
      </c>
      <c r="N124" s="74">
        <v>4446.6142578125</v>
      </c>
      <c r="O124" s="75"/>
      <c r="P124" s="76"/>
      <c r="Q124" s="76"/>
      <c r="R124" s="86"/>
      <c r="S124" s="48">
        <v>0</v>
      </c>
      <c r="T124" s="48">
        <v>1</v>
      </c>
      <c r="U124" s="49">
        <v>0</v>
      </c>
      <c r="V124" s="49">
        <v>0.002037</v>
      </c>
      <c r="W124" s="49">
        <v>0.00049</v>
      </c>
      <c r="X124" s="49">
        <v>0.49299</v>
      </c>
      <c r="Y124" s="49">
        <v>0</v>
      </c>
      <c r="Z124" s="49">
        <v>0</v>
      </c>
      <c r="AA124" s="71">
        <v>124</v>
      </c>
      <c r="AB124" s="71"/>
      <c r="AC124" s="72"/>
      <c r="AD124" s="78" t="s">
        <v>957</v>
      </c>
      <c r="AE124" s="78">
        <v>1955</v>
      </c>
      <c r="AF124" s="78">
        <v>57729</v>
      </c>
      <c r="AG124" s="78">
        <v>24286</v>
      </c>
      <c r="AH124" s="78">
        <v>13019</v>
      </c>
      <c r="AI124" s="78"/>
      <c r="AJ124" s="78" t="s">
        <v>1090</v>
      </c>
      <c r="AK124" s="78" t="s">
        <v>1179</v>
      </c>
      <c r="AL124" s="82" t="s">
        <v>1259</v>
      </c>
      <c r="AM124" s="78"/>
      <c r="AN124" s="80">
        <v>39843.78787037037</v>
      </c>
      <c r="AO124" s="82" t="s">
        <v>1382</v>
      </c>
      <c r="AP124" s="78" t="b">
        <v>0</v>
      </c>
      <c r="AQ124" s="78" t="b">
        <v>0</v>
      </c>
      <c r="AR124" s="78" t="b">
        <v>1</v>
      </c>
      <c r="AS124" s="78" t="s">
        <v>787</v>
      </c>
      <c r="AT124" s="78">
        <v>2374</v>
      </c>
      <c r="AU124" s="82" t="s">
        <v>1397</v>
      </c>
      <c r="AV124" s="78" t="b">
        <v>1</v>
      </c>
      <c r="AW124" s="78" t="s">
        <v>1457</v>
      </c>
      <c r="AX124" s="82" t="s">
        <v>1579</v>
      </c>
      <c r="AY124" s="78" t="s">
        <v>66</v>
      </c>
      <c r="AZ124" s="78" t="str">
        <f>REPLACE(INDEX(GroupVertices[Group],MATCH(Vertices[[#This Row],[Vertex]],GroupVertices[Vertex],0)),1,1,"")</f>
        <v>2</v>
      </c>
      <c r="BA124" s="48"/>
      <c r="BB124" s="48"/>
      <c r="BC124" s="48"/>
      <c r="BD124" s="48"/>
      <c r="BE124" s="48"/>
      <c r="BF124" s="48"/>
      <c r="BG124" s="120" t="s">
        <v>2094</v>
      </c>
      <c r="BH124" s="120" t="s">
        <v>2094</v>
      </c>
      <c r="BI124" s="120" t="s">
        <v>2141</v>
      </c>
      <c r="BJ124" s="120" t="s">
        <v>2141</v>
      </c>
      <c r="BK124" s="120">
        <v>1</v>
      </c>
      <c r="BL124" s="123">
        <v>4.3478260869565215</v>
      </c>
      <c r="BM124" s="120">
        <v>1</v>
      </c>
      <c r="BN124" s="123">
        <v>4.3478260869565215</v>
      </c>
      <c r="BO124" s="120">
        <v>0</v>
      </c>
      <c r="BP124" s="123">
        <v>0</v>
      </c>
      <c r="BQ124" s="120">
        <v>21</v>
      </c>
      <c r="BR124" s="123">
        <v>91.30434782608695</v>
      </c>
      <c r="BS124" s="120">
        <v>23</v>
      </c>
      <c r="BT124" s="2"/>
      <c r="BU124" s="3"/>
      <c r="BV124" s="3"/>
      <c r="BW124" s="3"/>
      <c r="BX124" s="3"/>
    </row>
    <row r="125" spans="1:76" ht="15">
      <c r="A125" s="64" t="s">
        <v>291</v>
      </c>
      <c r="B125" s="65"/>
      <c r="C125" s="65" t="s">
        <v>64</v>
      </c>
      <c r="D125" s="66">
        <v>271.02125103001833</v>
      </c>
      <c r="E125" s="68"/>
      <c r="F125" s="100" t="s">
        <v>538</v>
      </c>
      <c r="G125" s="65"/>
      <c r="H125" s="69" t="s">
        <v>291</v>
      </c>
      <c r="I125" s="70"/>
      <c r="J125" s="70"/>
      <c r="K125" s="69" t="s">
        <v>1716</v>
      </c>
      <c r="L125" s="73">
        <v>1</v>
      </c>
      <c r="M125" s="74">
        <v>5179.00341796875</v>
      </c>
      <c r="N125" s="74">
        <v>9608.9326171875</v>
      </c>
      <c r="O125" s="75"/>
      <c r="P125" s="76"/>
      <c r="Q125" s="76"/>
      <c r="R125" s="86"/>
      <c r="S125" s="48">
        <v>0</v>
      </c>
      <c r="T125" s="48">
        <v>1</v>
      </c>
      <c r="U125" s="49">
        <v>0</v>
      </c>
      <c r="V125" s="49">
        <v>0.002037</v>
      </c>
      <c r="W125" s="49">
        <v>0.00049</v>
      </c>
      <c r="X125" s="49">
        <v>0.49299</v>
      </c>
      <c r="Y125" s="49">
        <v>0</v>
      </c>
      <c r="Z125" s="49">
        <v>0</v>
      </c>
      <c r="AA125" s="71">
        <v>125</v>
      </c>
      <c r="AB125" s="71"/>
      <c r="AC125" s="72"/>
      <c r="AD125" s="78" t="s">
        <v>958</v>
      </c>
      <c r="AE125" s="78">
        <v>9324</v>
      </c>
      <c r="AF125" s="78">
        <v>54786</v>
      </c>
      <c r="AG125" s="78">
        <v>7670</v>
      </c>
      <c r="AH125" s="78">
        <v>1491</v>
      </c>
      <c r="AI125" s="78"/>
      <c r="AJ125" s="78" t="s">
        <v>1091</v>
      </c>
      <c r="AK125" s="78" t="s">
        <v>1180</v>
      </c>
      <c r="AL125" s="82" t="s">
        <v>1260</v>
      </c>
      <c r="AM125" s="78"/>
      <c r="AN125" s="80">
        <v>39854.88408564815</v>
      </c>
      <c r="AO125" s="82" t="s">
        <v>1383</v>
      </c>
      <c r="AP125" s="78" t="b">
        <v>0</v>
      </c>
      <c r="AQ125" s="78" t="b">
        <v>0</v>
      </c>
      <c r="AR125" s="78" t="b">
        <v>1</v>
      </c>
      <c r="AS125" s="78" t="s">
        <v>787</v>
      </c>
      <c r="AT125" s="78">
        <v>1604</v>
      </c>
      <c r="AU125" s="82" t="s">
        <v>1410</v>
      </c>
      <c r="AV125" s="78" t="b">
        <v>0</v>
      </c>
      <c r="AW125" s="78" t="s">
        <v>1457</v>
      </c>
      <c r="AX125" s="82" t="s">
        <v>1580</v>
      </c>
      <c r="AY125" s="78" t="s">
        <v>66</v>
      </c>
      <c r="AZ125" s="78" t="str">
        <f>REPLACE(INDEX(GroupVertices[Group],MATCH(Vertices[[#This Row],[Vertex]],GroupVertices[Vertex],0)),1,1,"")</f>
        <v>2</v>
      </c>
      <c r="BA125" s="48"/>
      <c r="BB125" s="48"/>
      <c r="BC125" s="48"/>
      <c r="BD125" s="48"/>
      <c r="BE125" s="48"/>
      <c r="BF125" s="48"/>
      <c r="BG125" s="120" t="s">
        <v>2094</v>
      </c>
      <c r="BH125" s="120" t="s">
        <v>2094</v>
      </c>
      <c r="BI125" s="120" t="s">
        <v>2141</v>
      </c>
      <c r="BJ125" s="120" t="s">
        <v>2141</v>
      </c>
      <c r="BK125" s="120">
        <v>1</v>
      </c>
      <c r="BL125" s="123">
        <v>4.3478260869565215</v>
      </c>
      <c r="BM125" s="120">
        <v>1</v>
      </c>
      <c r="BN125" s="123">
        <v>4.3478260869565215</v>
      </c>
      <c r="BO125" s="120">
        <v>0</v>
      </c>
      <c r="BP125" s="123">
        <v>0</v>
      </c>
      <c r="BQ125" s="120">
        <v>21</v>
      </c>
      <c r="BR125" s="123">
        <v>91.30434782608695</v>
      </c>
      <c r="BS125" s="120">
        <v>23</v>
      </c>
      <c r="BT125" s="2"/>
      <c r="BU125" s="3"/>
      <c r="BV125" s="3"/>
      <c r="BW125" s="3"/>
      <c r="BX125" s="3"/>
    </row>
    <row r="126" spans="1:76" ht="15">
      <c r="A126" s="64" t="s">
        <v>292</v>
      </c>
      <c r="B126" s="65"/>
      <c r="C126" s="65" t="s">
        <v>64</v>
      </c>
      <c r="D126" s="66">
        <v>184.36542557865067</v>
      </c>
      <c r="E126" s="68"/>
      <c r="F126" s="100" t="s">
        <v>539</v>
      </c>
      <c r="G126" s="65"/>
      <c r="H126" s="69" t="s">
        <v>292</v>
      </c>
      <c r="I126" s="70"/>
      <c r="J126" s="70"/>
      <c r="K126" s="69" t="s">
        <v>1717</v>
      </c>
      <c r="L126" s="73">
        <v>1</v>
      </c>
      <c r="M126" s="74">
        <v>4258.85595703125</v>
      </c>
      <c r="N126" s="74">
        <v>9069.5078125</v>
      </c>
      <c r="O126" s="75"/>
      <c r="P126" s="76"/>
      <c r="Q126" s="76"/>
      <c r="R126" s="86"/>
      <c r="S126" s="48">
        <v>0</v>
      </c>
      <c r="T126" s="48">
        <v>1</v>
      </c>
      <c r="U126" s="49">
        <v>0</v>
      </c>
      <c r="V126" s="49">
        <v>0.002037</v>
      </c>
      <c r="W126" s="49">
        <v>0.00049</v>
      </c>
      <c r="X126" s="49">
        <v>0.49299</v>
      </c>
      <c r="Y126" s="49">
        <v>0</v>
      </c>
      <c r="Z126" s="49">
        <v>0</v>
      </c>
      <c r="AA126" s="71">
        <v>126</v>
      </c>
      <c r="AB126" s="71"/>
      <c r="AC126" s="72"/>
      <c r="AD126" s="78" t="s">
        <v>959</v>
      </c>
      <c r="AE126" s="78">
        <v>996</v>
      </c>
      <c r="AF126" s="78">
        <v>11240</v>
      </c>
      <c r="AG126" s="78">
        <v>4619</v>
      </c>
      <c r="AH126" s="78">
        <v>2369</v>
      </c>
      <c r="AI126" s="78"/>
      <c r="AJ126" s="78" t="s">
        <v>1092</v>
      </c>
      <c r="AK126" s="78" t="s">
        <v>1181</v>
      </c>
      <c r="AL126" s="82" t="s">
        <v>1261</v>
      </c>
      <c r="AM126" s="78"/>
      <c r="AN126" s="80">
        <v>41625.68703703704</v>
      </c>
      <c r="AO126" s="82" t="s">
        <v>1384</v>
      </c>
      <c r="AP126" s="78" t="b">
        <v>0</v>
      </c>
      <c r="AQ126" s="78" t="b">
        <v>0</v>
      </c>
      <c r="AR126" s="78" t="b">
        <v>1</v>
      </c>
      <c r="AS126" s="78" t="s">
        <v>787</v>
      </c>
      <c r="AT126" s="78">
        <v>213</v>
      </c>
      <c r="AU126" s="82" t="s">
        <v>1397</v>
      </c>
      <c r="AV126" s="78" t="b">
        <v>0</v>
      </c>
      <c r="AW126" s="78" t="s">
        <v>1457</v>
      </c>
      <c r="AX126" s="82" t="s">
        <v>1581</v>
      </c>
      <c r="AY126" s="78" t="s">
        <v>66</v>
      </c>
      <c r="AZ126" s="78" t="str">
        <f>REPLACE(INDEX(GroupVertices[Group],MATCH(Vertices[[#This Row],[Vertex]],GroupVertices[Vertex],0)),1,1,"")</f>
        <v>2</v>
      </c>
      <c r="BA126" s="48"/>
      <c r="BB126" s="48"/>
      <c r="BC126" s="48"/>
      <c r="BD126" s="48"/>
      <c r="BE126" s="48"/>
      <c r="BF126" s="48"/>
      <c r="BG126" s="120" t="s">
        <v>2094</v>
      </c>
      <c r="BH126" s="120" t="s">
        <v>2094</v>
      </c>
      <c r="BI126" s="120" t="s">
        <v>2141</v>
      </c>
      <c r="BJ126" s="120" t="s">
        <v>2141</v>
      </c>
      <c r="BK126" s="120">
        <v>1</v>
      </c>
      <c r="BL126" s="123">
        <v>4.3478260869565215</v>
      </c>
      <c r="BM126" s="120">
        <v>1</v>
      </c>
      <c r="BN126" s="123">
        <v>4.3478260869565215</v>
      </c>
      <c r="BO126" s="120">
        <v>0</v>
      </c>
      <c r="BP126" s="123">
        <v>0</v>
      </c>
      <c r="BQ126" s="120">
        <v>21</v>
      </c>
      <c r="BR126" s="123">
        <v>91.30434782608695</v>
      </c>
      <c r="BS126" s="120">
        <v>23</v>
      </c>
      <c r="BT126" s="2"/>
      <c r="BU126" s="3"/>
      <c r="BV126" s="3"/>
      <c r="BW126" s="3"/>
      <c r="BX126" s="3"/>
    </row>
    <row r="127" spans="1:76" ht="15">
      <c r="A127" s="64" t="s">
        <v>293</v>
      </c>
      <c r="B127" s="65"/>
      <c r="C127" s="65" t="s">
        <v>64</v>
      </c>
      <c r="D127" s="66">
        <v>169.5659176127796</v>
      </c>
      <c r="E127" s="68"/>
      <c r="F127" s="100" t="s">
        <v>540</v>
      </c>
      <c r="G127" s="65"/>
      <c r="H127" s="69" t="s">
        <v>293</v>
      </c>
      <c r="I127" s="70"/>
      <c r="J127" s="70"/>
      <c r="K127" s="69" t="s">
        <v>1718</v>
      </c>
      <c r="L127" s="73">
        <v>1</v>
      </c>
      <c r="M127" s="74">
        <v>4605.91796875</v>
      </c>
      <c r="N127" s="74">
        <v>4479.36181640625</v>
      </c>
      <c r="O127" s="75"/>
      <c r="P127" s="76"/>
      <c r="Q127" s="76"/>
      <c r="R127" s="86"/>
      <c r="S127" s="48">
        <v>0</v>
      </c>
      <c r="T127" s="48">
        <v>1</v>
      </c>
      <c r="U127" s="49">
        <v>0</v>
      </c>
      <c r="V127" s="49">
        <v>0.002037</v>
      </c>
      <c r="W127" s="49">
        <v>0.00049</v>
      </c>
      <c r="X127" s="49">
        <v>0.49299</v>
      </c>
      <c r="Y127" s="49">
        <v>0</v>
      </c>
      <c r="Z127" s="49">
        <v>0</v>
      </c>
      <c r="AA127" s="71">
        <v>127</v>
      </c>
      <c r="AB127" s="71"/>
      <c r="AC127" s="72"/>
      <c r="AD127" s="78" t="s">
        <v>960</v>
      </c>
      <c r="AE127" s="78">
        <v>2610</v>
      </c>
      <c r="AF127" s="78">
        <v>3803</v>
      </c>
      <c r="AG127" s="78">
        <v>22649</v>
      </c>
      <c r="AH127" s="78">
        <v>14221</v>
      </c>
      <c r="AI127" s="78"/>
      <c r="AJ127" s="78" t="s">
        <v>1093</v>
      </c>
      <c r="AK127" s="78" t="s">
        <v>1182</v>
      </c>
      <c r="AL127" s="82" t="s">
        <v>1262</v>
      </c>
      <c r="AM127" s="78"/>
      <c r="AN127" s="80">
        <v>40287.968506944446</v>
      </c>
      <c r="AO127" s="82" t="s">
        <v>1385</v>
      </c>
      <c r="AP127" s="78" t="b">
        <v>0</v>
      </c>
      <c r="AQ127" s="78" t="b">
        <v>0</v>
      </c>
      <c r="AR127" s="78" t="b">
        <v>1</v>
      </c>
      <c r="AS127" s="78" t="s">
        <v>787</v>
      </c>
      <c r="AT127" s="78">
        <v>191</v>
      </c>
      <c r="AU127" s="82" t="s">
        <v>1410</v>
      </c>
      <c r="AV127" s="78" t="b">
        <v>1</v>
      </c>
      <c r="AW127" s="78" t="s">
        <v>1457</v>
      </c>
      <c r="AX127" s="82" t="s">
        <v>1582</v>
      </c>
      <c r="AY127" s="78" t="s">
        <v>66</v>
      </c>
      <c r="AZ127" s="78" t="str">
        <f>REPLACE(INDEX(GroupVertices[Group],MATCH(Vertices[[#This Row],[Vertex]],GroupVertices[Vertex],0)),1,1,"")</f>
        <v>2</v>
      </c>
      <c r="BA127" s="48"/>
      <c r="BB127" s="48"/>
      <c r="BC127" s="48"/>
      <c r="BD127" s="48"/>
      <c r="BE127" s="48"/>
      <c r="BF127" s="48"/>
      <c r="BG127" s="120" t="s">
        <v>2094</v>
      </c>
      <c r="BH127" s="120" t="s">
        <v>2094</v>
      </c>
      <c r="BI127" s="120" t="s">
        <v>2141</v>
      </c>
      <c r="BJ127" s="120" t="s">
        <v>2141</v>
      </c>
      <c r="BK127" s="120">
        <v>1</v>
      </c>
      <c r="BL127" s="123">
        <v>4.3478260869565215</v>
      </c>
      <c r="BM127" s="120">
        <v>1</v>
      </c>
      <c r="BN127" s="123">
        <v>4.3478260869565215</v>
      </c>
      <c r="BO127" s="120">
        <v>0</v>
      </c>
      <c r="BP127" s="123">
        <v>0</v>
      </c>
      <c r="BQ127" s="120">
        <v>21</v>
      </c>
      <c r="BR127" s="123">
        <v>91.30434782608695</v>
      </c>
      <c r="BS127" s="120">
        <v>23</v>
      </c>
      <c r="BT127" s="2"/>
      <c r="BU127" s="3"/>
      <c r="BV127" s="3"/>
      <c r="BW127" s="3"/>
      <c r="BX127" s="3"/>
    </row>
    <row r="128" spans="1:76" ht="15">
      <c r="A128" s="64" t="s">
        <v>294</v>
      </c>
      <c r="B128" s="65"/>
      <c r="C128" s="65" t="s">
        <v>64</v>
      </c>
      <c r="D128" s="66">
        <v>162.1611886708667</v>
      </c>
      <c r="E128" s="68"/>
      <c r="F128" s="100" t="s">
        <v>541</v>
      </c>
      <c r="G128" s="65"/>
      <c r="H128" s="69" t="s">
        <v>294</v>
      </c>
      <c r="I128" s="70"/>
      <c r="J128" s="70"/>
      <c r="K128" s="69" t="s">
        <v>1719</v>
      </c>
      <c r="L128" s="73">
        <v>1</v>
      </c>
      <c r="M128" s="74">
        <v>5983.80712890625</v>
      </c>
      <c r="N128" s="74">
        <v>7065.18994140625</v>
      </c>
      <c r="O128" s="75"/>
      <c r="P128" s="76"/>
      <c r="Q128" s="76"/>
      <c r="R128" s="86"/>
      <c r="S128" s="48">
        <v>0</v>
      </c>
      <c r="T128" s="48">
        <v>1</v>
      </c>
      <c r="U128" s="49">
        <v>0</v>
      </c>
      <c r="V128" s="49">
        <v>0.002037</v>
      </c>
      <c r="W128" s="49">
        <v>0.00049</v>
      </c>
      <c r="X128" s="49">
        <v>0.49299</v>
      </c>
      <c r="Y128" s="49">
        <v>0</v>
      </c>
      <c r="Z128" s="49">
        <v>0</v>
      </c>
      <c r="AA128" s="71">
        <v>128</v>
      </c>
      <c r="AB128" s="71"/>
      <c r="AC128" s="72"/>
      <c r="AD128" s="78" t="s">
        <v>961</v>
      </c>
      <c r="AE128" s="78">
        <v>301</v>
      </c>
      <c r="AF128" s="78">
        <v>82</v>
      </c>
      <c r="AG128" s="78">
        <v>11334</v>
      </c>
      <c r="AH128" s="78">
        <v>2498</v>
      </c>
      <c r="AI128" s="78"/>
      <c r="AJ128" s="78"/>
      <c r="AK128" s="78"/>
      <c r="AL128" s="78"/>
      <c r="AM128" s="78"/>
      <c r="AN128" s="80">
        <v>41930.457349537035</v>
      </c>
      <c r="AO128" s="82" t="s">
        <v>1386</v>
      </c>
      <c r="AP128" s="78" t="b">
        <v>1</v>
      </c>
      <c r="AQ128" s="78" t="b">
        <v>0</v>
      </c>
      <c r="AR128" s="78" t="b">
        <v>0</v>
      </c>
      <c r="AS128" s="78" t="s">
        <v>787</v>
      </c>
      <c r="AT128" s="78">
        <v>2</v>
      </c>
      <c r="AU128" s="82" t="s">
        <v>1397</v>
      </c>
      <c r="AV128" s="78" t="b">
        <v>0</v>
      </c>
      <c r="AW128" s="78" t="s">
        <v>1457</v>
      </c>
      <c r="AX128" s="82" t="s">
        <v>1583</v>
      </c>
      <c r="AY128" s="78" t="s">
        <v>66</v>
      </c>
      <c r="AZ128" s="78" t="str">
        <f>REPLACE(INDEX(GroupVertices[Group],MATCH(Vertices[[#This Row],[Vertex]],GroupVertices[Vertex],0)),1,1,"")</f>
        <v>2</v>
      </c>
      <c r="BA128" s="48"/>
      <c r="BB128" s="48"/>
      <c r="BC128" s="48"/>
      <c r="BD128" s="48"/>
      <c r="BE128" s="48"/>
      <c r="BF128" s="48"/>
      <c r="BG128" s="120" t="s">
        <v>2094</v>
      </c>
      <c r="BH128" s="120" t="s">
        <v>2094</v>
      </c>
      <c r="BI128" s="120" t="s">
        <v>2141</v>
      </c>
      <c r="BJ128" s="120" t="s">
        <v>2141</v>
      </c>
      <c r="BK128" s="120">
        <v>1</v>
      </c>
      <c r="BL128" s="123">
        <v>4.3478260869565215</v>
      </c>
      <c r="BM128" s="120">
        <v>1</v>
      </c>
      <c r="BN128" s="123">
        <v>4.3478260869565215</v>
      </c>
      <c r="BO128" s="120">
        <v>0</v>
      </c>
      <c r="BP128" s="123">
        <v>0</v>
      </c>
      <c r="BQ128" s="120">
        <v>21</v>
      </c>
      <c r="BR128" s="123">
        <v>91.30434782608695</v>
      </c>
      <c r="BS128" s="120">
        <v>23</v>
      </c>
      <c r="BT128" s="2"/>
      <c r="BU128" s="3"/>
      <c r="BV128" s="3"/>
      <c r="BW128" s="3"/>
      <c r="BX128" s="3"/>
    </row>
    <row r="129" spans="1:76" ht="15">
      <c r="A129" s="64" t="s">
        <v>295</v>
      </c>
      <c r="B129" s="65"/>
      <c r="C129" s="65" t="s">
        <v>64</v>
      </c>
      <c r="D129" s="66">
        <v>164.0596330166299</v>
      </c>
      <c r="E129" s="68"/>
      <c r="F129" s="100" t="s">
        <v>542</v>
      </c>
      <c r="G129" s="65"/>
      <c r="H129" s="69" t="s">
        <v>295</v>
      </c>
      <c r="I129" s="70"/>
      <c r="J129" s="70"/>
      <c r="K129" s="69" t="s">
        <v>1720</v>
      </c>
      <c r="L129" s="73">
        <v>1</v>
      </c>
      <c r="M129" s="74">
        <v>4294.7138671875</v>
      </c>
      <c r="N129" s="74">
        <v>7031.9892578125</v>
      </c>
      <c r="O129" s="75"/>
      <c r="P129" s="76"/>
      <c r="Q129" s="76"/>
      <c r="R129" s="86"/>
      <c r="S129" s="48">
        <v>0</v>
      </c>
      <c r="T129" s="48">
        <v>1</v>
      </c>
      <c r="U129" s="49">
        <v>0</v>
      </c>
      <c r="V129" s="49">
        <v>0.002037</v>
      </c>
      <c r="W129" s="49">
        <v>0.00049</v>
      </c>
      <c r="X129" s="49">
        <v>0.49299</v>
      </c>
      <c r="Y129" s="49">
        <v>0</v>
      </c>
      <c r="Z129" s="49">
        <v>0</v>
      </c>
      <c r="AA129" s="71">
        <v>129</v>
      </c>
      <c r="AB129" s="71"/>
      <c r="AC129" s="72"/>
      <c r="AD129" s="78" t="s">
        <v>962</v>
      </c>
      <c r="AE129" s="78">
        <v>802</v>
      </c>
      <c r="AF129" s="78">
        <v>1036</v>
      </c>
      <c r="AG129" s="78">
        <v>12536</v>
      </c>
      <c r="AH129" s="78">
        <v>6507</v>
      </c>
      <c r="AI129" s="78"/>
      <c r="AJ129" s="78" t="s">
        <v>1094</v>
      </c>
      <c r="AK129" s="78" t="s">
        <v>1157</v>
      </c>
      <c r="AL129" s="82" t="s">
        <v>1263</v>
      </c>
      <c r="AM129" s="78"/>
      <c r="AN129" s="80">
        <v>41204.0128125</v>
      </c>
      <c r="AO129" s="82" t="s">
        <v>1387</v>
      </c>
      <c r="AP129" s="78" t="b">
        <v>0</v>
      </c>
      <c r="AQ129" s="78" t="b">
        <v>0</v>
      </c>
      <c r="AR129" s="78" t="b">
        <v>1</v>
      </c>
      <c r="AS129" s="78" t="s">
        <v>787</v>
      </c>
      <c r="AT129" s="78">
        <v>61</v>
      </c>
      <c r="AU129" s="82" t="s">
        <v>1397</v>
      </c>
      <c r="AV129" s="78" t="b">
        <v>0</v>
      </c>
      <c r="AW129" s="78" t="s">
        <v>1457</v>
      </c>
      <c r="AX129" s="82" t="s">
        <v>1584</v>
      </c>
      <c r="AY129" s="78" t="s">
        <v>66</v>
      </c>
      <c r="AZ129" s="78" t="str">
        <f>REPLACE(INDEX(GroupVertices[Group],MATCH(Vertices[[#This Row],[Vertex]],GroupVertices[Vertex],0)),1,1,"")</f>
        <v>2</v>
      </c>
      <c r="BA129" s="48"/>
      <c r="BB129" s="48"/>
      <c r="BC129" s="48"/>
      <c r="BD129" s="48"/>
      <c r="BE129" s="48"/>
      <c r="BF129" s="48"/>
      <c r="BG129" s="120" t="s">
        <v>2094</v>
      </c>
      <c r="BH129" s="120" t="s">
        <v>2094</v>
      </c>
      <c r="BI129" s="120" t="s">
        <v>2141</v>
      </c>
      <c r="BJ129" s="120" t="s">
        <v>2141</v>
      </c>
      <c r="BK129" s="120">
        <v>1</v>
      </c>
      <c r="BL129" s="123">
        <v>4.3478260869565215</v>
      </c>
      <c r="BM129" s="120">
        <v>1</v>
      </c>
      <c r="BN129" s="123">
        <v>4.3478260869565215</v>
      </c>
      <c r="BO129" s="120">
        <v>0</v>
      </c>
      <c r="BP129" s="123">
        <v>0</v>
      </c>
      <c r="BQ129" s="120">
        <v>21</v>
      </c>
      <c r="BR129" s="123">
        <v>91.30434782608695</v>
      </c>
      <c r="BS129" s="120">
        <v>23</v>
      </c>
      <c r="BT129" s="2"/>
      <c r="BU129" s="3"/>
      <c r="BV129" s="3"/>
      <c r="BW129" s="3"/>
      <c r="BX129" s="3"/>
    </row>
    <row r="130" spans="1:76" ht="15">
      <c r="A130" s="64" t="s">
        <v>296</v>
      </c>
      <c r="B130" s="65"/>
      <c r="C130" s="65" t="s">
        <v>64</v>
      </c>
      <c r="D130" s="66">
        <v>163.24970969511457</v>
      </c>
      <c r="E130" s="68"/>
      <c r="F130" s="100" t="s">
        <v>543</v>
      </c>
      <c r="G130" s="65"/>
      <c r="H130" s="69" t="s">
        <v>296</v>
      </c>
      <c r="I130" s="70"/>
      <c r="J130" s="70"/>
      <c r="K130" s="69" t="s">
        <v>1721</v>
      </c>
      <c r="L130" s="73">
        <v>1</v>
      </c>
      <c r="M130" s="74">
        <v>5842.99951171875</v>
      </c>
      <c r="N130" s="74">
        <v>5838.21533203125</v>
      </c>
      <c r="O130" s="75"/>
      <c r="P130" s="76"/>
      <c r="Q130" s="76"/>
      <c r="R130" s="86"/>
      <c r="S130" s="48">
        <v>0</v>
      </c>
      <c r="T130" s="48">
        <v>1</v>
      </c>
      <c r="U130" s="49">
        <v>0</v>
      </c>
      <c r="V130" s="49">
        <v>0.002037</v>
      </c>
      <c r="W130" s="49">
        <v>0.00049</v>
      </c>
      <c r="X130" s="49">
        <v>0.49299</v>
      </c>
      <c r="Y130" s="49">
        <v>0</v>
      </c>
      <c r="Z130" s="49">
        <v>0</v>
      </c>
      <c r="AA130" s="71">
        <v>130</v>
      </c>
      <c r="AB130" s="71"/>
      <c r="AC130" s="72"/>
      <c r="AD130" s="78" t="s">
        <v>963</v>
      </c>
      <c r="AE130" s="78">
        <v>716</v>
      </c>
      <c r="AF130" s="78">
        <v>629</v>
      </c>
      <c r="AG130" s="78">
        <v>20627</v>
      </c>
      <c r="AH130" s="78">
        <v>10778</v>
      </c>
      <c r="AI130" s="78"/>
      <c r="AJ130" s="78" t="s">
        <v>1095</v>
      </c>
      <c r="AK130" s="78"/>
      <c r="AL130" s="78"/>
      <c r="AM130" s="78"/>
      <c r="AN130" s="80">
        <v>39910.71585648148</v>
      </c>
      <c r="AO130" s="82" t="s">
        <v>1388</v>
      </c>
      <c r="AP130" s="78" t="b">
        <v>0</v>
      </c>
      <c r="AQ130" s="78" t="b">
        <v>0</v>
      </c>
      <c r="AR130" s="78" t="b">
        <v>1</v>
      </c>
      <c r="AS130" s="78" t="s">
        <v>787</v>
      </c>
      <c r="AT130" s="78">
        <v>26</v>
      </c>
      <c r="AU130" s="82" t="s">
        <v>1396</v>
      </c>
      <c r="AV130" s="78" t="b">
        <v>0</v>
      </c>
      <c r="AW130" s="78" t="s">
        <v>1457</v>
      </c>
      <c r="AX130" s="82" t="s">
        <v>1585</v>
      </c>
      <c r="AY130" s="78" t="s">
        <v>66</v>
      </c>
      <c r="AZ130" s="78" t="str">
        <f>REPLACE(INDEX(GroupVertices[Group],MATCH(Vertices[[#This Row],[Vertex]],GroupVertices[Vertex],0)),1,1,"")</f>
        <v>2</v>
      </c>
      <c r="BA130" s="48"/>
      <c r="BB130" s="48"/>
      <c r="BC130" s="48"/>
      <c r="BD130" s="48"/>
      <c r="BE130" s="48"/>
      <c r="BF130" s="48"/>
      <c r="BG130" s="120" t="s">
        <v>2094</v>
      </c>
      <c r="BH130" s="120" t="s">
        <v>2094</v>
      </c>
      <c r="BI130" s="120" t="s">
        <v>2141</v>
      </c>
      <c r="BJ130" s="120" t="s">
        <v>2141</v>
      </c>
      <c r="BK130" s="120">
        <v>1</v>
      </c>
      <c r="BL130" s="123">
        <v>4.3478260869565215</v>
      </c>
      <c r="BM130" s="120">
        <v>1</v>
      </c>
      <c r="BN130" s="123">
        <v>4.3478260869565215</v>
      </c>
      <c r="BO130" s="120">
        <v>0</v>
      </c>
      <c r="BP130" s="123">
        <v>0</v>
      </c>
      <c r="BQ130" s="120">
        <v>21</v>
      </c>
      <c r="BR130" s="123">
        <v>91.30434782608695</v>
      </c>
      <c r="BS130" s="120">
        <v>23</v>
      </c>
      <c r="BT130" s="2"/>
      <c r="BU130" s="3"/>
      <c r="BV130" s="3"/>
      <c r="BW130" s="3"/>
      <c r="BX130" s="3"/>
    </row>
    <row r="131" spans="1:76" ht="15">
      <c r="A131" s="64" t="s">
        <v>297</v>
      </c>
      <c r="B131" s="65"/>
      <c r="C131" s="65" t="s">
        <v>64</v>
      </c>
      <c r="D131" s="66">
        <v>162.41988653768976</v>
      </c>
      <c r="E131" s="68"/>
      <c r="F131" s="100" t="s">
        <v>544</v>
      </c>
      <c r="G131" s="65"/>
      <c r="H131" s="69" t="s">
        <v>297</v>
      </c>
      <c r="I131" s="70"/>
      <c r="J131" s="70"/>
      <c r="K131" s="69" t="s">
        <v>1722</v>
      </c>
      <c r="L131" s="73">
        <v>1</v>
      </c>
      <c r="M131" s="74">
        <v>5538.39501953125</v>
      </c>
      <c r="N131" s="74">
        <v>5044.18212890625</v>
      </c>
      <c r="O131" s="75"/>
      <c r="P131" s="76"/>
      <c r="Q131" s="76"/>
      <c r="R131" s="86"/>
      <c r="S131" s="48">
        <v>0</v>
      </c>
      <c r="T131" s="48">
        <v>1</v>
      </c>
      <c r="U131" s="49">
        <v>0</v>
      </c>
      <c r="V131" s="49">
        <v>0.002037</v>
      </c>
      <c r="W131" s="49">
        <v>0.00049</v>
      </c>
      <c r="X131" s="49">
        <v>0.49299</v>
      </c>
      <c r="Y131" s="49">
        <v>0</v>
      </c>
      <c r="Z131" s="49">
        <v>0</v>
      </c>
      <c r="AA131" s="71">
        <v>131</v>
      </c>
      <c r="AB131" s="71"/>
      <c r="AC131" s="72"/>
      <c r="AD131" s="78" t="s">
        <v>964</v>
      </c>
      <c r="AE131" s="78">
        <v>131</v>
      </c>
      <c r="AF131" s="78">
        <v>212</v>
      </c>
      <c r="AG131" s="78">
        <v>2611</v>
      </c>
      <c r="AH131" s="78">
        <v>810</v>
      </c>
      <c r="AI131" s="78"/>
      <c r="AJ131" s="78" t="s">
        <v>1096</v>
      </c>
      <c r="AK131" s="78" t="s">
        <v>1183</v>
      </c>
      <c r="AL131" s="78"/>
      <c r="AM131" s="78"/>
      <c r="AN131" s="80">
        <v>39845.97421296296</v>
      </c>
      <c r="AO131" s="82" t="s">
        <v>1389</v>
      </c>
      <c r="AP131" s="78" t="b">
        <v>0</v>
      </c>
      <c r="AQ131" s="78" t="b">
        <v>0</v>
      </c>
      <c r="AR131" s="78" t="b">
        <v>0</v>
      </c>
      <c r="AS131" s="78" t="s">
        <v>787</v>
      </c>
      <c r="AT131" s="78">
        <v>12</v>
      </c>
      <c r="AU131" s="82" t="s">
        <v>1404</v>
      </c>
      <c r="AV131" s="78" t="b">
        <v>0</v>
      </c>
      <c r="AW131" s="78" t="s">
        <v>1457</v>
      </c>
      <c r="AX131" s="82" t="s">
        <v>1586</v>
      </c>
      <c r="AY131" s="78" t="s">
        <v>66</v>
      </c>
      <c r="AZ131" s="78" t="str">
        <f>REPLACE(INDEX(GroupVertices[Group],MATCH(Vertices[[#This Row],[Vertex]],GroupVertices[Vertex],0)),1,1,"")</f>
        <v>2</v>
      </c>
      <c r="BA131" s="48"/>
      <c r="BB131" s="48"/>
      <c r="BC131" s="48"/>
      <c r="BD131" s="48"/>
      <c r="BE131" s="48"/>
      <c r="BF131" s="48"/>
      <c r="BG131" s="120" t="s">
        <v>2094</v>
      </c>
      <c r="BH131" s="120" t="s">
        <v>2094</v>
      </c>
      <c r="BI131" s="120" t="s">
        <v>2141</v>
      </c>
      <c r="BJ131" s="120" t="s">
        <v>2141</v>
      </c>
      <c r="BK131" s="120">
        <v>1</v>
      </c>
      <c r="BL131" s="123">
        <v>4.3478260869565215</v>
      </c>
      <c r="BM131" s="120">
        <v>1</v>
      </c>
      <c r="BN131" s="123">
        <v>4.3478260869565215</v>
      </c>
      <c r="BO131" s="120">
        <v>0</v>
      </c>
      <c r="BP131" s="123">
        <v>0</v>
      </c>
      <c r="BQ131" s="120">
        <v>21</v>
      </c>
      <c r="BR131" s="123">
        <v>91.30434782608695</v>
      </c>
      <c r="BS131" s="120">
        <v>23</v>
      </c>
      <c r="BT131" s="2"/>
      <c r="BU131" s="3"/>
      <c r="BV131" s="3"/>
      <c r="BW131" s="3"/>
      <c r="BX131" s="3"/>
    </row>
    <row r="132" spans="1:76" ht="15">
      <c r="A132" s="64" t="s">
        <v>300</v>
      </c>
      <c r="B132" s="65"/>
      <c r="C132" s="65" t="s">
        <v>64</v>
      </c>
      <c r="D132" s="66">
        <v>162.187058457549</v>
      </c>
      <c r="E132" s="68"/>
      <c r="F132" s="100" t="s">
        <v>547</v>
      </c>
      <c r="G132" s="65"/>
      <c r="H132" s="69" t="s">
        <v>300</v>
      </c>
      <c r="I132" s="70"/>
      <c r="J132" s="70"/>
      <c r="K132" s="69" t="s">
        <v>1723</v>
      </c>
      <c r="L132" s="73">
        <v>1</v>
      </c>
      <c r="M132" s="74">
        <v>6178.71923828125</v>
      </c>
      <c r="N132" s="74">
        <v>2225.27783203125</v>
      </c>
      <c r="O132" s="75"/>
      <c r="P132" s="76"/>
      <c r="Q132" s="76"/>
      <c r="R132" s="86"/>
      <c r="S132" s="48">
        <v>0</v>
      </c>
      <c r="T132" s="48">
        <v>2</v>
      </c>
      <c r="U132" s="49">
        <v>0</v>
      </c>
      <c r="V132" s="49">
        <v>0.1</v>
      </c>
      <c r="W132" s="49">
        <v>0</v>
      </c>
      <c r="X132" s="49">
        <v>0.66829</v>
      </c>
      <c r="Y132" s="49">
        <v>1</v>
      </c>
      <c r="Z132" s="49">
        <v>0</v>
      </c>
      <c r="AA132" s="71">
        <v>132</v>
      </c>
      <c r="AB132" s="71"/>
      <c r="AC132" s="72"/>
      <c r="AD132" s="78" t="s">
        <v>965</v>
      </c>
      <c r="AE132" s="78">
        <v>189</v>
      </c>
      <c r="AF132" s="78">
        <v>95</v>
      </c>
      <c r="AG132" s="78">
        <v>759</v>
      </c>
      <c r="AH132" s="78">
        <v>321</v>
      </c>
      <c r="AI132" s="78"/>
      <c r="AJ132" s="78"/>
      <c r="AK132" s="78"/>
      <c r="AL132" s="78"/>
      <c r="AM132" s="78"/>
      <c r="AN132" s="80">
        <v>40086.63862268518</v>
      </c>
      <c r="AO132" s="78"/>
      <c r="AP132" s="78" t="b">
        <v>1</v>
      </c>
      <c r="AQ132" s="78" t="b">
        <v>0</v>
      </c>
      <c r="AR132" s="78" t="b">
        <v>1</v>
      </c>
      <c r="AS132" s="78" t="s">
        <v>787</v>
      </c>
      <c r="AT132" s="78">
        <v>1</v>
      </c>
      <c r="AU132" s="82" t="s">
        <v>1397</v>
      </c>
      <c r="AV132" s="78" t="b">
        <v>0</v>
      </c>
      <c r="AW132" s="78" t="s">
        <v>1457</v>
      </c>
      <c r="AX132" s="82" t="s">
        <v>1587</v>
      </c>
      <c r="AY132" s="78" t="s">
        <v>66</v>
      </c>
      <c r="AZ132" s="78" t="str">
        <f>REPLACE(INDEX(GroupVertices[Group],MATCH(Vertices[[#This Row],[Vertex]],GroupVertices[Vertex],0)),1,1,"")</f>
        <v>7</v>
      </c>
      <c r="BA132" s="48"/>
      <c r="BB132" s="48"/>
      <c r="BC132" s="48"/>
      <c r="BD132" s="48"/>
      <c r="BE132" s="48"/>
      <c r="BF132" s="48"/>
      <c r="BG132" s="120" t="s">
        <v>2100</v>
      </c>
      <c r="BH132" s="120" t="s">
        <v>2100</v>
      </c>
      <c r="BI132" s="120" t="s">
        <v>2147</v>
      </c>
      <c r="BJ132" s="120" t="s">
        <v>2147</v>
      </c>
      <c r="BK132" s="120">
        <v>1</v>
      </c>
      <c r="BL132" s="123">
        <v>4.761904761904762</v>
      </c>
      <c r="BM132" s="120">
        <v>2</v>
      </c>
      <c r="BN132" s="123">
        <v>9.523809523809524</v>
      </c>
      <c r="BO132" s="120">
        <v>0</v>
      </c>
      <c r="BP132" s="123">
        <v>0</v>
      </c>
      <c r="BQ132" s="120">
        <v>18</v>
      </c>
      <c r="BR132" s="123">
        <v>85.71428571428571</v>
      </c>
      <c r="BS132" s="120">
        <v>21</v>
      </c>
      <c r="BT132" s="2"/>
      <c r="BU132" s="3"/>
      <c r="BV132" s="3"/>
      <c r="BW132" s="3"/>
      <c r="BX132" s="3"/>
    </row>
    <row r="133" spans="1:76" ht="15">
      <c r="A133" s="64" t="s">
        <v>301</v>
      </c>
      <c r="B133" s="65"/>
      <c r="C133" s="65" t="s">
        <v>64</v>
      </c>
      <c r="D133" s="66">
        <v>164.02779327917474</v>
      </c>
      <c r="E133" s="68"/>
      <c r="F133" s="100" t="s">
        <v>548</v>
      </c>
      <c r="G133" s="65"/>
      <c r="H133" s="69" t="s">
        <v>301</v>
      </c>
      <c r="I133" s="70"/>
      <c r="J133" s="70"/>
      <c r="K133" s="69" t="s">
        <v>1724</v>
      </c>
      <c r="L133" s="73">
        <v>1</v>
      </c>
      <c r="M133" s="74">
        <v>2672.064208984375</v>
      </c>
      <c r="N133" s="74">
        <v>4474.20654296875</v>
      </c>
      <c r="O133" s="75"/>
      <c r="P133" s="76"/>
      <c r="Q133" s="76"/>
      <c r="R133" s="86"/>
      <c r="S133" s="48">
        <v>0</v>
      </c>
      <c r="T133" s="48">
        <v>2</v>
      </c>
      <c r="U133" s="49">
        <v>0</v>
      </c>
      <c r="V133" s="49">
        <v>0.003058</v>
      </c>
      <c r="W133" s="49">
        <v>0.01469</v>
      </c>
      <c r="X133" s="49">
        <v>0.623171</v>
      </c>
      <c r="Y133" s="49">
        <v>0.5</v>
      </c>
      <c r="Z133" s="49">
        <v>0</v>
      </c>
      <c r="AA133" s="71">
        <v>133</v>
      </c>
      <c r="AB133" s="71"/>
      <c r="AC133" s="72"/>
      <c r="AD133" s="78" t="s">
        <v>966</v>
      </c>
      <c r="AE133" s="78">
        <v>2931</v>
      </c>
      <c r="AF133" s="78">
        <v>1020</v>
      </c>
      <c r="AG133" s="78">
        <v>6940</v>
      </c>
      <c r="AH133" s="78">
        <v>2355</v>
      </c>
      <c r="AI133" s="78"/>
      <c r="AJ133" s="78" t="s">
        <v>1097</v>
      </c>
      <c r="AK133" s="78" t="s">
        <v>1184</v>
      </c>
      <c r="AL133" s="82" t="s">
        <v>1264</v>
      </c>
      <c r="AM133" s="78"/>
      <c r="AN133" s="80">
        <v>40816.68362268519</v>
      </c>
      <c r="AO133" s="82" t="s">
        <v>1390</v>
      </c>
      <c r="AP133" s="78" t="b">
        <v>0</v>
      </c>
      <c r="AQ133" s="78" t="b">
        <v>0</v>
      </c>
      <c r="AR133" s="78" t="b">
        <v>1</v>
      </c>
      <c r="AS133" s="78" t="s">
        <v>787</v>
      </c>
      <c r="AT133" s="78">
        <v>83</v>
      </c>
      <c r="AU133" s="82" t="s">
        <v>1399</v>
      </c>
      <c r="AV133" s="78" t="b">
        <v>0</v>
      </c>
      <c r="AW133" s="78" t="s">
        <v>1457</v>
      </c>
      <c r="AX133" s="82" t="s">
        <v>1588</v>
      </c>
      <c r="AY133" s="78" t="s">
        <v>66</v>
      </c>
      <c r="AZ133" s="78" t="str">
        <f>REPLACE(INDEX(GroupVertices[Group],MATCH(Vertices[[#This Row],[Vertex]],GroupVertices[Vertex],0)),1,1,"")</f>
        <v>1</v>
      </c>
      <c r="BA133" s="48"/>
      <c r="BB133" s="48"/>
      <c r="BC133" s="48"/>
      <c r="BD133" s="48"/>
      <c r="BE133" s="48"/>
      <c r="BF133" s="48"/>
      <c r="BG133" s="120" t="s">
        <v>2104</v>
      </c>
      <c r="BH133" s="120" t="s">
        <v>2104</v>
      </c>
      <c r="BI133" s="120" t="s">
        <v>2151</v>
      </c>
      <c r="BJ133" s="120" t="s">
        <v>2151</v>
      </c>
      <c r="BK133" s="120">
        <v>2</v>
      </c>
      <c r="BL133" s="123">
        <v>9.523809523809524</v>
      </c>
      <c r="BM133" s="120">
        <v>0</v>
      </c>
      <c r="BN133" s="123">
        <v>0</v>
      </c>
      <c r="BO133" s="120">
        <v>0</v>
      </c>
      <c r="BP133" s="123">
        <v>0</v>
      </c>
      <c r="BQ133" s="120">
        <v>19</v>
      </c>
      <c r="BR133" s="123">
        <v>90.47619047619048</v>
      </c>
      <c r="BS133" s="120">
        <v>21</v>
      </c>
      <c r="BT133" s="2"/>
      <c r="BU133" s="3"/>
      <c r="BV133" s="3"/>
      <c r="BW133" s="3"/>
      <c r="BX133" s="3"/>
    </row>
    <row r="134" spans="1:76" ht="15">
      <c r="A134" s="64" t="s">
        <v>303</v>
      </c>
      <c r="B134" s="65"/>
      <c r="C134" s="65" t="s">
        <v>64</v>
      </c>
      <c r="D134" s="66">
        <v>162.4258564884626</v>
      </c>
      <c r="E134" s="68"/>
      <c r="F134" s="100" t="s">
        <v>550</v>
      </c>
      <c r="G134" s="65"/>
      <c r="H134" s="69" t="s">
        <v>303</v>
      </c>
      <c r="I134" s="70"/>
      <c r="J134" s="70"/>
      <c r="K134" s="69" t="s">
        <v>1725</v>
      </c>
      <c r="L134" s="73">
        <v>1</v>
      </c>
      <c r="M134" s="74">
        <v>5556.83935546875</v>
      </c>
      <c r="N134" s="74">
        <v>8995.8125</v>
      </c>
      <c r="O134" s="75"/>
      <c r="P134" s="76"/>
      <c r="Q134" s="76"/>
      <c r="R134" s="86"/>
      <c r="S134" s="48">
        <v>0</v>
      </c>
      <c r="T134" s="48">
        <v>1</v>
      </c>
      <c r="U134" s="49">
        <v>0</v>
      </c>
      <c r="V134" s="49">
        <v>0.002037</v>
      </c>
      <c r="W134" s="49">
        <v>0.00049</v>
      </c>
      <c r="X134" s="49">
        <v>0.49299</v>
      </c>
      <c r="Y134" s="49">
        <v>0</v>
      </c>
      <c r="Z134" s="49">
        <v>0</v>
      </c>
      <c r="AA134" s="71">
        <v>134</v>
      </c>
      <c r="AB134" s="71"/>
      <c r="AC134" s="72"/>
      <c r="AD134" s="78" t="s">
        <v>967</v>
      </c>
      <c r="AE134" s="78">
        <v>81</v>
      </c>
      <c r="AF134" s="78">
        <v>215</v>
      </c>
      <c r="AG134" s="78">
        <v>636</v>
      </c>
      <c r="AH134" s="78">
        <v>766</v>
      </c>
      <c r="AI134" s="78"/>
      <c r="AJ134" s="78" t="s">
        <v>1098</v>
      </c>
      <c r="AK134" s="78" t="s">
        <v>1185</v>
      </c>
      <c r="AL134" s="82" t="s">
        <v>1265</v>
      </c>
      <c r="AM134" s="78"/>
      <c r="AN134" s="80">
        <v>43289.089108796295</v>
      </c>
      <c r="AO134" s="82" t="s">
        <v>1391</v>
      </c>
      <c r="AP134" s="78" t="b">
        <v>1</v>
      </c>
      <c r="AQ134" s="78" t="b">
        <v>0</v>
      </c>
      <c r="AR134" s="78" t="b">
        <v>0</v>
      </c>
      <c r="AS134" s="78" t="s">
        <v>787</v>
      </c>
      <c r="AT134" s="78">
        <v>1</v>
      </c>
      <c r="AU134" s="78"/>
      <c r="AV134" s="78" t="b">
        <v>0</v>
      </c>
      <c r="AW134" s="78" t="s">
        <v>1457</v>
      </c>
      <c r="AX134" s="82" t="s">
        <v>1589</v>
      </c>
      <c r="AY134" s="78" t="s">
        <v>66</v>
      </c>
      <c r="AZ134" s="78" t="str">
        <f>REPLACE(INDEX(GroupVertices[Group],MATCH(Vertices[[#This Row],[Vertex]],GroupVertices[Vertex],0)),1,1,"")</f>
        <v>2</v>
      </c>
      <c r="BA134" s="48"/>
      <c r="BB134" s="48"/>
      <c r="BC134" s="48"/>
      <c r="BD134" s="48"/>
      <c r="BE134" s="48"/>
      <c r="BF134" s="48"/>
      <c r="BG134" s="120" t="s">
        <v>2094</v>
      </c>
      <c r="BH134" s="120" t="s">
        <v>2094</v>
      </c>
      <c r="BI134" s="120" t="s">
        <v>2141</v>
      </c>
      <c r="BJ134" s="120" t="s">
        <v>2141</v>
      </c>
      <c r="BK134" s="120">
        <v>1</v>
      </c>
      <c r="BL134" s="123">
        <v>4.3478260869565215</v>
      </c>
      <c r="BM134" s="120">
        <v>1</v>
      </c>
      <c r="BN134" s="123">
        <v>4.3478260869565215</v>
      </c>
      <c r="BO134" s="120">
        <v>0</v>
      </c>
      <c r="BP134" s="123">
        <v>0</v>
      </c>
      <c r="BQ134" s="120">
        <v>21</v>
      </c>
      <c r="BR134" s="123">
        <v>91.30434782608695</v>
      </c>
      <c r="BS134" s="120">
        <v>23</v>
      </c>
      <c r="BT134" s="2"/>
      <c r="BU134" s="3"/>
      <c r="BV134" s="3"/>
      <c r="BW134" s="3"/>
      <c r="BX134" s="3"/>
    </row>
    <row r="135" spans="1:76" ht="15">
      <c r="A135" s="64" t="s">
        <v>304</v>
      </c>
      <c r="B135" s="65"/>
      <c r="C135" s="65" t="s">
        <v>64</v>
      </c>
      <c r="D135" s="66">
        <v>162.12138899904775</v>
      </c>
      <c r="E135" s="68"/>
      <c r="F135" s="100" t="s">
        <v>551</v>
      </c>
      <c r="G135" s="65"/>
      <c r="H135" s="69" t="s">
        <v>304</v>
      </c>
      <c r="I135" s="70"/>
      <c r="J135" s="70"/>
      <c r="K135" s="69" t="s">
        <v>1726</v>
      </c>
      <c r="L135" s="73">
        <v>567.0829562040693</v>
      </c>
      <c r="M135" s="74">
        <v>8153.83056640625</v>
      </c>
      <c r="N135" s="74">
        <v>707.2822265625</v>
      </c>
      <c r="O135" s="75"/>
      <c r="P135" s="76"/>
      <c r="Q135" s="76"/>
      <c r="R135" s="86"/>
      <c r="S135" s="48">
        <v>0</v>
      </c>
      <c r="T135" s="48">
        <v>4</v>
      </c>
      <c r="U135" s="49">
        <v>744</v>
      </c>
      <c r="V135" s="49">
        <v>0.00303</v>
      </c>
      <c r="W135" s="49">
        <v>0.009138</v>
      </c>
      <c r="X135" s="49">
        <v>1.672089</v>
      </c>
      <c r="Y135" s="49">
        <v>0</v>
      </c>
      <c r="Z135" s="49">
        <v>0</v>
      </c>
      <c r="AA135" s="71">
        <v>135</v>
      </c>
      <c r="AB135" s="71"/>
      <c r="AC135" s="72"/>
      <c r="AD135" s="78" t="s">
        <v>968</v>
      </c>
      <c r="AE135" s="78">
        <v>329</v>
      </c>
      <c r="AF135" s="78">
        <v>62</v>
      </c>
      <c r="AG135" s="78">
        <v>140</v>
      </c>
      <c r="AH135" s="78">
        <v>112</v>
      </c>
      <c r="AI135" s="78"/>
      <c r="AJ135" s="78" t="s">
        <v>1099</v>
      </c>
      <c r="AK135" s="78" t="s">
        <v>1104</v>
      </c>
      <c r="AL135" s="82" t="s">
        <v>1266</v>
      </c>
      <c r="AM135" s="78"/>
      <c r="AN135" s="80">
        <v>43455.551782407405</v>
      </c>
      <c r="AO135" s="82" t="s">
        <v>1392</v>
      </c>
      <c r="AP135" s="78" t="b">
        <v>1</v>
      </c>
      <c r="AQ135" s="78" t="b">
        <v>0</v>
      </c>
      <c r="AR135" s="78" t="b">
        <v>0</v>
      </c>
      <c r="AS135" s="78" t="s">
        <v>787</v>
      </c>
      <c r="AT135" s="78">
        <v>0</v>
      </c>
      <c r="AU135" s="78"/>
      <c r="AV135" s="78" t="b">
        <v>0</v>
      </c>
      <c r="AW135" s="78" t="s">
        <v>1457</v>
      </c>
      <c r="AX135" s="82" t="s">
        <v>1590</v>
      </c>
      <c r="AY135" s="78" t="s">
        <v>66</v>
      </c>
      <c r="AZ135" s="78" t="str">
        <f>REPLACE(INDEX(GroupVertices[Group],MATCH(Vertices[[#This Row],[Vertex]],GroupVertices[Vertex],0)),1,1,"")</f>
        <v>10</v>
      </c>
      <c r="BA135" s="48" t="s">
        <v>433</v>
      </c>
      <c r="BB135" s="48" t="s">
        <v>433</v>
      </c>
      <c r="BC135" s="48" t="s">
        <v>440</v>
      </c>
      <c r="BD135" s="48" t="s">
        <v>440</v>
      </c>
      <c r="BE135" s="48" t="s">
        <v>455</v>
      </c>
      <c r="BF135" s="48" t="s">
        <v>455</v>
      </c>
      <c r="BG135" s="120" t="s">
        <v>2125</v>
      </c>
      <c r="BH135" s="120" t="s">
        <v>2125</v>
      </c>
      <c r="BI135" s="120" t="s">
        <v>2169</v>
      </c>
      <c r="BJ135" s="120" t="s">
        <v>2169</v>
      </c>
      <c r="BK135" s="120">
        <v>0</v>
      </c>
      <c r="BL135" s="123">
        <v>0</v>
      </c>
      <c r="BM135" s="120">
        <v>0</v>
      </c>
      <c r="BN135" s="123">
        <v>0</v>
      </c>
      <c r="BO135" s="120">
        <v>0</v>
      </c>
      <c r="BP135" s="123">
        <v>0</v>
      </c>
      <c r="BQ135" s="120">
        <v>13</v>
      </c>
      <c r="BR135" s="123">
        <v>100</v>
      </c>
      <c r="BS135" s="120">
        <v>13</v>
      </c>
      <c r="BT135" s="2"/>
      <c r="BU135" s="3"/>
      <c r="BV135" s="3"/>
      <c r="BW135" s="3"/>
      <c r="BX135" s="3"/>
    </row>
    <row r="136" spans="1:76" ht="15">
      <c r="A136" s="64" t="s">
        <v>345</v>
      </c>
      <c r="B136" s="65"/>
      <c r="C136" s="65" t="s">
        <v>64</v>
      </c>
      <c r="D136" s="66">
        <v>163.72332578975988</v>
      </c>
      <c r="E136" s="68"/>
      <c r="F136" s="100" t="s">
        <v>1454</v>
      </c>
      <c r="G136" s="65"/>
      <c r="H136" s="69" t="s">
        <v>345</v>
      </c>
      <c r="I136" s="70"/>
      <c r="J136" s="70"/>
      <c r="K136" s="69" t="s">
        <v>1727</v>
      </c>
      <c r="L136" s="73">
        <v>1</v>
      </c>
      <c r="M136" s="74">
        <v>8153.83056640625</v>
      </c>
      <c r="N136" s="74">
        <v>2124.78759765625</v>
      </c>
      <c r="O136" s="75"/>
      <c r="P136" s="76"/>
      <c r="Q136" s="76"/>
      <c r="R136" s="86"/>
      <c r="S136" s="48">
        <v>1</v>
      </c>
      <c r="T136" s="48">
        <v>0</v>
      </c>
      <c r="U136" s="49">
        <v>0</v>
      </c>
      <c r="V136" s="49">
        <v>0.002198</v>
      </c>
      <c r="W136" s="49">
        <v>0.000981</v>
      </c>
      <c r="X136" s="49">
        <v>0.505319</v>
      </c>
      <c r="Y136" s="49">
        <v>0</v>
      </c>
      <c r="Z136" s="49">
        <v>0</v>
      </c>
      <c r="AA136" s="71">
        <v>136</v>
      </c>
      <c r="AB136" s="71"/>
      <c r="AC136" s="72"/>
      <c r="AD136" s="78" t="s">
        <v>969</v>
      </c>
      <c r="AE136" s="78">
        <v>216</v>
      </c>
      <c r="AF136" s="78">
        <v>867</v>
      </c>
      <c r="AG136" s="78">
        <v>919</v>
      </c>
      <c r="AH136" s="78">
        <v>1325</v>
      </c>
      <c r="AI136" s="78"/>
      <c r="AJ136" s="78" t="s">
        <v>1100</v>
      </c>
      <c r="AK136" s="78"/>
      <c r="AL136" s="82" t="s">
        <v>1267</v>
      </c>
      <c r="AM136" s="78"/>
      <c r="AN136" s="80">
        <v>42065.0709375</v>
      </c>
      <c r="AO136" s="82" t="s">
        <v>1393</v>
      </c>
      <c r="AP136" s="78" t="b">
        <v>1</v>
      </c>
      <c r="AQ136" s="78" t="b">
        <v>0</v>
      </c>
      <c r="AR136" s="78" t="b">
        <v>0</v>
      </c>
      <c r="AS136" s="78" t="s">
        <v>787</v>
      </c>
      <c r="AT136" s="78">
        <v>20</v>
      </c>
      <c r="AU136" s="82" t="s">
        <v>1397</v>
      </c>
      <c r="AV136" s="78" t="b">
        <v>0</v>
      </c>
      <c r="AW136" s="78" t="s">
        <v>1457</v>
      </c>
      <c r="AX136" s="82" t="s">
        <v>1591</v>
      </c>
      <c r="AY136" s="78" t="s">
        <v>65</v>
      </c>
      <c r="AZ136" s="78" t="str">
        <f>REPLACE(INDEX(GroupVertices[Group],MATCH(Vertices[[#This Row],[Vertex]],GroupVertices[Vertex],0)),1,1,"")</f>
        <v>10</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346</v>
      </c>
      <c r="B137" s="65"/>
      <c r="C137" s="65" t="s">
        <v>64</v>
      </c>
      <c r="D137" s="66">
        <v>1000</v>
      </c>
      <c r="E137" s="68"/>
      <c r="F137" s="100" t="s">
        <v>1455</v>
      </c>
      <c r="G137" s="65"/>
      <c r="H137" s="69" t="s">
        <v>346</v>
      </c>
      <c r="I137" s="70"/>
      <c r="J137" s="70"/>
      <c r="K137" s="69" t="s">
        <v>1728</v>
      </c>
      <c r="L137" s="73">
        <v>1</v>
      </c>
      <c r="M137" s="74">
        <v>8153.83056640625</v>
      </c>
      <c r="N137" s="74">
        <v>2833.5400390625</v>
      </c>
      <c r="O137" s="75"/>
      <c r="P137" s="76"/>
      <c r="Q137" s="76"/>
      <c r="R137" s="86"/>
      <c r="S137" s="48">
        <v>1</v>
      </c>
      <c r="T137" s="48">
        <v>0</v>
      </c>
      <c r="U137" s="49">
        <v>0</v>
      </c>
      <c r="V137" s="49">
        <v>0.002198</v>
      </c>
      <c r="W137" s="49">
        <v>0.000981</v>
      </c>
      <c r="X137" s="49">
        <v>0.505319</v>
      </c>
      <c r="Y137" s="49">
        <v>0</v>
      </c>
      <c r="Z137" s="49">
        <v>0</v>
      </c>
      <c r="AA137" s="71">
        <v>137</v>
      </c>
      <c r="AB137" s="71"/>
      <c r="AC137" s="72"/>
      <c r="AD137" s="78" t="s">
        <v>970</v>
      </c>
      <c r="AE137" s="78">
        <v>471</v>
      </c>
      <c r="AF137" s="78">
        <v>928125</v>
      </c>
      <c r="AG137" s="78">
        <v>15926</v>
      </c>
      <c r="AH137" s="78">
        <v>485</v>
      </c>
      <c r="AI137" s="78"/>
      <c r="AJ137" s="78" t="s">
        <v>1101</v>
      </c>
      <c r="AK137" s="78" t="s">
        <v>1186</v>
      </c>
      <c r="AL137" s="82" t="s">
        <v>1268</v>
      </c>
      <c r="AM137" s="78"/>
      <c r="AN137" s="80">
        <v>39871.00991898148</v>
      </c>
      <c r="AO137" s="82" t="s">
        <v>1394</v>
      </c>
      <c r="AP137" s="78" t="b">
        <v>0</v>
      </c>
      <c r="AQ137" s="78" t="b">
        <v>0</v>
      </c>
      <c r="AR137" s="78" t="b">
        <v>1</v>
      </c>
      <c r="AS137" s="78" t="s">
        <v>787</v>
      </c>
      <c r="AT137" s="78">
        <v>6507</v>
      </c>
      <c r="AU137" s="82" t="s">
        <v>1397</v>
      </c>
      <c r="AV137" s="78" t="b">
        <v>1</v>
      </c>
      <c r="AW137" s="78" t="s">
        <v>1457</v>
      </c>
      <c r="AX137" s="82" t="s">
        <v>1592</v>
      </c>
      <c r="AY137" s="78" t="s">
        <v>65</v>
      </c>
      <c r="AZ137" s="78" t="str">
        <f>REPLACE(INDEX(GroupVertices[Group],MATCH(Vertices[[#This Row],[Vertex]],GroupVertices[Vertex],0)),1,1,"")</f>
        <v>10</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87" t="s">
        <v>347</v>
      </c>
      <c r="B138" s="88"/>
      <c r="C138" s="88" t="s">
        <v>64</v>
      </c>
      <c r="D138" s="89">
        <v>163.84073482162574</v>
      </c>
      <c r="E138" s="90"/>
      <c r="F138" s="101" t="s">
        <v>1456</v>
      </c>
      <c r="G138" s="88"/>
      <c r="H138" s="91" t="s">
        <v>347</v>
      </c>
      <c r="I138" s="92"/>
      <c r="J138" s="92"/>
      <c r="K138" s="91" t="s">
        <v>1729</v>
      </c>
      <c r="L138" s="93">
        <v>1</v>
      </c>
      <c r="M138" s="94">
        <v>8153.83056640625</v>
      </c>
      <c r="N138" s="94">
        <v>1416.034912109375</v>
      </c>
      <c r="O138" s="95"/>
      <c r="P138" s="96"/>
      <c r="Q138" s="96"/>
      <c r="R138" s="97"/>
      <c r="S138" s="48">
        <v>1</v>
      </c>
      <c r="T138" s="48">
        <v>0</v>
      </c>
      <c r="U138" s="49">
        <v>0</v>
      </c>
      <c r="V138" s="49">
        <v>0.002198</v>
      </c>
      <c r="W138" s="49">
        <v>0.000981</v>
      </c>
      <c r="X138" s="49">
        <v>0.505319</v>
      </c>
      <c r="Y138" s="49">
        <v>0</v>
      </c>
      <c r="Z138" s="49">
        <v>0</v>
      </c>
      <c r="AA138" s="98">
        <v>138</v>
      </c>
      <c r="AB138" s="98"/>
      <c r="AC138" s="99"/>
      <c r="AD138" s="78" t="s">
        <v>971</v>
      </c>
      <c r="AE138" s="78">
        <v>350</v>
      </c>
      <c r="AF138" s="78">
        <v>926</v>
      </c>
      <c r="AG138" s="78">
        <v>1654</v>
      </c>
      <c r="AH138" s="78">
        <v>186</v>
      </c>
      <c r="AI138" s="78">
        <v>-14400</v>
      </c>
      <c r="AJ138" s="78" t="s">
        <v>1102</v>
      </c>
      <c r="AK138" s="78" t="s">
        <v>1187</v>
      </c>
      <c r="AL138" s="82" t="s">
        <v>1269</v>
      </c>
      <c r="AM138" s="78" t="s">
        <v>1271</v>
      </c>
      <c r="AN138" s="80">
        <v>39876.655636574076</v>
      </c>
      <c r="AO138" s="82" t="s">
        <v>1395</v>
      </c>
      <c r="AP138" s="78" t="b">
        <v>1</v>
      </c>
      <c r="AQ138" s="78" t="b">
        <v>0</v>
      </c>
      <c r="AR138" s="78" t="b">
        <v>1</v>
      </c>
      <c r="AS138" s="78" t="s">
        <v>787</v>
      </c>
      <c r="AT138" s="78">
        <v>23</v>
      </c>
      <c r="AU138" s="82" t="s">
        <v>1397</v>
      </c>
      <c r="AV138" s="78" t="b">
        <v>1</v>
      </c>
      <c r="AW138" s="78" t="s">
        <v>1457</v>
      </c>
      <c r="AX138" s="82" t="s">
        <v>1593</v>
      </c>
      <c r="AY138" s="78" t="s">
        <v>65</v>
      </c>
      <c r="AZ138" s="78" t="str">
        <f>REPLACE(INDEX(GroupVertices[Group],MATCH(Vertices[[#This Row],[Vertex]],GroupVertices[Vertex],0)),1,1,"")</f>
        <v>10</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8"/>
    <dataValidation allowBlank="1" showInputMessage="1" promptTitle="Vertex Tooltip" prompt="Enter optional text that will pop up when the mouse is hovered over the vertex." errorTitle="Invalid Vertex Image Key" sqref="K3:K1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8"/>
    <dataValidation allowBlank="1" showInputMessage="1" promptTitle="Vertex Label Fill Color" prompt="To select an optional fill color for the Label shape, right-click and select Select Color on the right-click menu." sqref="I3:I138"/>
    <dataValidation allowBlank="1" showInputMessage="1" promptTitle="Vertex Image File" prompt="Enter the path to an image file.  Hover over the column header for examples." errorTitle="Invalid Vertex Image Key" sqref="F3:F138"/>
    <dataValidation allowBlank="1" showInputMessage="1" promptTitle="Vertex Color" prompt="To select an optional vertex color, right-click and select Select Color on the right-click menu." sqref="B3:B138"/>
    <dataValidation allowBlank="1" showInputMessage="1" promptTitle="Vertex Opacity" prompt="Enter an optional vertex opacity between 0 (transparent) and 100 (opaque)." errorTitle="Invalid Vertex Opacity" error="The optional vertex opacity must be a whole number between 0 and 10." sqref="E3:E138"/>
    <dataValidation type="list" allowBlank="1" showInputMessage="1" showErrorMessage="1" promptTitle="Vertex Shape" prompt="Select an optional vertex shape." errorTitle="Invalid Vertex Shape" error="You have entered an invalid vertex shape.  Try selecting from the drop-down list instead." sqref="C3:C1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8">
      <formula1>ValidVertexLabelPositions</formula1>
    </dataValidation>
    <dataValidation allowBlank="1" showInputMessage="1" showErrorMessage="1" promptTitle="Vertex Name" prompt="Enter the name of the vertex." sqref="A3:A138"/>
  </dataValidations>
  <hyperlinks>
    <hyperlink ref="AJ43" r:id="rId1" display="https://t.co/HYQrT3sBtv"/>
    <hyperlink ref="AJ92" r:id="rId2" display="https://t.co/6dCendBWUb"/>
    <hyperlink ref="AL3" r:id="rId3" display="http://lifelonglerner.com/"/>
    <hyperlink ref="AL5" r:id="rId4" display="https://t.co/U27U7BO7di"/>
    <hyperlink ref="AL7" r:id="rId5" display="http://t.co/PdCLQd38zP"/>
    <hyperlink ref="AL8" r:id="rId6" display="https://t.co/U27U7BwwlK"/>
    <hyperlink ref="AL9" r:id="rId7" display="http://studentpress.org/nspa/"/>
    <hyperlink ref="AL10" r:id="rId8" display="https://t.co/zDLuEYbRcT"/>
    <hyperlink ref="AL14" r:id="rId9" display="https://t.co/F4SJAT0KFH"/>
    <hyperlink ref="AL15" r:id="rId10" display="http://stonemandouglas.browardschools.com/"/>
    <hyperlink ref="AL17" r:id="rId11" display="http://tinkertourusa.org/"/>
    <hyperlink ref="AL18" r:id="rId12" display="http://t.co/RQ6bzvvo2M"/>
    <hyperlink ref="AL19" r:id="rId13" display="https://t.co/lnxy578xVY"/>
    <hyperlink ref="AL20" r:id="rId14" display="http://maschoolpress.org/"/>
    <hyperlink ref="AL21" r:id="rId15" display="https://www.youtube.com/channel/UCmn0DwZgdPDKENdJPn9hmwg"/>
    <hyperlink ref="AL24" r:id="rId16" display="https://t.co/eOnm1trevp"/>
    <hyperlink ref="AL26" r:id="rId17" display="https://t.co/U27U7BwwlK"/>
    <hyperlink ref="AL28" r:id="rId18" display="https://t.co/8r64ZxRNyF"/>
    <hyperlink ref="AL29" r:id="rId19" display="https://t.co/kvU1gMOrvw"/>
    <hyperlink ref="AL30" r:id="rId20" display="http://www.parklandtalk.com/"/>
    <hyperlink ref="AL34" r:id="rId21" display="http://stonemandouglas.browardschools.com/"/>
    <hyperlink ref="AL36" r:id="rId22" display="http://t.co/g3itE1MUWx"/>
    <hyperlink ref="AL37" r:id="rId23" display="http://www.deerfieldbeachhigh.net/"/>
    <hyperlink ref="AL38" r:id="rId24" display="https://t.co/RDsZj8oOJT"/>
    <hyperlink ref="AL41" r:id="rId25" display="http://t.co/7p86r29hsb"/>
    <hyperlink ref="AL44" r:id="rId26" display="http://www.wksu.org/"/>
    <hyperlink ref="AL46" r:id="rId27" display="https://t.co/TDwIBmCptc"/>
    <hyperlink ref="AL48" r:id="rId28" display="http://awardwinningsextoys.com/"/>
    <hyperlink ref="AL49" r:id="rId29" display="https://t.co/WPfkaewiqp"/>
    <hyperlink ref="AL50" r:id="rId30" display="http://nicolechung.net/"/>
    <hyperlink ref="AL52" r:id="rId31" display="http://wlrn.org/people/nadege-green"/>
    <hyperlink ref="AL53" r:id="rId32" display="https://t.co/mjguWSMAC3"/>
    <hyperlink ref="AL54" r:id="rId33" display="http://www.danielletcholakian.com/recent-work/"/>
    <hyperlink ref="AL55" r:id="rId34" display="https://t.co/lcZQi5rv4D"/>
    <hyperlink ref="AL58" r:id="rId35" display="http://www.masuma.net/"/>
    <hyperlink ref="AL59" r:id="rId36" display="https://suegreenwood.info/"/>
    <hyperlink ref="AL64" r:id="rId37" display="http://theguardian.com/us"/>
    <hyperlink ref="AL65" r:id="rId38" display="https://t.co/CjxDY4t6Wa"/>
    <hyperlink ref="AL66" r:id="rId39" display="https://t.co/CjxDY4t6Wa"/>
    <hyperlink ref="AL67" r:id="rId40" display="https://t.co/5o1Z1HAuw7"/>
    <hyperlink ref="AL68" r:id="rId41" display="http://t.co/SoL86ga4RI"/>
    <hyperlink ref="AL69" r:id="rId42" display="http://www.miamiherald.com/"/>
    <hyperlink ref="AL70" r:id="rId43" display="https://t.co/BjeRcJzMg0"/>
    <hyperlink ref="AL71" r:id="rId44" display="https://www.sun-sentinel.com/phillipvalys"/>
    <hyperlink ref="AL72" r:id="rId45" display="http://www.sun-sentinel.com/"/>
    <hyperlink ref="AL73" r:id="rId46" display="http://gunsandamerica.org/"/>
    <hyperlink ref="AL76" r:id="rId47" display="http://theguardian.com/us"/>
    <hyperlink ref="AL77" r:id="rId48" display="https://t.co/SAkfaz8nU9"/>
    <hyperlink ref="AL79" r:id="rId49" display="https://t.co/QWorM06sP4"/>
    <hyperlink ref="AL80" r:id="rId50" display="http://www.edweek.org/"/>
    <hyperlink ref="AL82" r:id="rId51" display="http://bit.ly/2SEP8b2"/>
    <hyperlink ref="AL83" r:id="rId52" display="https://t.co/77CvwlnIMF"/>
    <hyperlink ref="AL84" r:id="rId53" display="https://t.co/QL2amdEpay"/>
    <hyperlink ref="AL87" r:id="rId54" display="http://instagram.com/kennyjacobs"/>
    <hyperlink ref="AL88" r:id="rId55" display="https://t.co/mBqfTKtaIq"/>
    <hyperlink ref="AL89" r:id="rId56" display="https://t.co/xvw2d8QhTq"/>
    <hyperlink ref="AL90" r:id="rId57" display="https://jimmacmillan.com/"/>
    <hyperlink ref="AL93" r:id="rId58" display="http://jesseswimm.com/"/>
    <hyperlink ref="AL94" r:id="rId59" display="http://globalstudentsquare.org/"/>
    <hyperlink ref="AL95" r:id="rId60" display="http://www.mcclatchy.com/"/>
    <hyperlink ref="AL96" r:id="rId61" display="http://nowthisnews.com/"/>
    <hyperlink ref="AL97" r:id="rId62" display="http://thetrace.org/"/>
    <hyperlink ref="AL99" r:id="rId63" display="http://t.co/wQMjY3Eu3C"/>
    <hyperlink ref="AL100" r:id="rId64" display="http://giffords.org/"/>
    <hyperlink ref="AL101" r:id="rId65" display="http://www.ocasio2018.com/"/>
    <hyperlink ref="AL102" r:id="rId66" display="https://marchforourlives.com/"/>
    <hyperlink ref="AL103" r:id="rId67" display="https://t.co/cGz1fszdOQ"/>
    <hyperlink ref="AL105" r:id="rId68" display="http://www.miamiherald.com/"/>
    <hyperlink ref="AL106" r:id="rId69" display="http://t.co/BzR8TZLRC3"/>
    <hyperlink ref="AL110" r:id="rId70" display="http://t.co/PZORRlVKq7"/>
    <hyperlink ref="AL111" r:id="rId71" display="https://t.co/lGjG3XlGRP"/>
    <hyperlink ref="AL113" r:id="rId72" display="https://t.co/dLCPB04lsy"/>
    <hyperlink ref="AL114" r:id="rId73" display="http://browardschools.com/"/>
    <hyperlink ref="AL119" r:id="rId74" display="http://www.spjflorida.com/"/>
    <hyperlink ref="AL120" r:id="rId75" display="https://t.co/mkI0j12hwt"/>
    <hyperlink ref="AL121" r:id="rId76" display="https://t.co/KyKa01v87n"/>
    <hyperlink ref="AL122" r:id="rId77" display="https://t.co/oEfV0ajrEO"/>
    <hyperlink ref="AL123" r:id="rId78" display="https://t.co/INjcMwQNQs"/>
    <hyperlink ref="AL124" r:id="rId79" display="https://t.co/JrRb4zhmxD"/>
    <hyperlink ref="AL125" r:id="rId80" display="http://www.nppa.org/"/>
    <hyperlink ref="AL126" r:id="rId81" display="http://freedomforuminstitute.org/"/>
    <hyperlink ref="AL127" r:id="rId82" display="http://nicolekraft.com/"/>
    <hyperlink ref="AL129" r:id="rId83" display="http://www.itsabellelife.com/"/>
    <hyperlink ref="AL133" r:id="rId84" display="http://shinyscience.com/"/>
    <hyperlink ref="AL134" r:id="rId85" display="https://t.co/Ew4ya48VZO"/>
    <hyperlink ref="AL135" r:id="rId86" display="https://bit.ly/2Fj1jqg"/>
    <hyperlink ref="AL136" r:id="rId87" display="http://marchforourlives.com/"/>
    <hyperlink ref="AL137" r:id="rId88" display="http://www.cwtv.com/"/>
    <hyperlink ref="AL138" r:id="rId89" display="https://t.co/j0XyM8XeO8"/>
    <hyperlink ref="AO3" r:id="rId90" display="https://pbs.twimg.com/profile_banners/500294769/1520563280"/>
    <hyperlink ref="AO5" r:id="rId91" display="https://pbs.twimg.com/profile_banners/3665017515/1442330200"/>
    <hyperlink ref="AO6" r:id="rId92" display="https://pbs.twimg.com/profile_banners/1265688043/1544241758"/>
    <hyperlink ref="AO8" r:id="rId93" display="https://pbs.twimg.com/profile_banners/293262658/1522606398"/>
    <hyperlink ref="AO9" r:id="rId94" display="https://pbs.twimg.com/profile_banners/22306296/1517531782"/>
    <hyperlink ref="AO10" r:id="rId95" display="https://pbs.twimg.com/profile_banners/763922285702983680/1470969887"/>
    <hyperlink ref="AO12" r:id="rId96" display="https://pbs.twimg.com/profile_banners/1645558178/1546661760"/>
    <hyperlink ref="AO13" r:id="rId97" display="https://pbs.twimg.com/profile_banners/1911390703/1521438059"/>
    <hyperlink ref="AO14" r:id="rId98" display="https://pbs.twimg.com/profile_banners/16671080/1545833285"/>
    <hyperlink ref="AO15" r:id="rId99" display="https://pbs.twimg.com/profile_banners/61599472/1539276065"/>
    <hyperlink ref="AO16" r:id="rId100" display="https://pbs.twimg.com/profile_banners/3142753250/1516702233"/>
    <hyperlink ref="AO17" r:id="rId101" display="https://pbs.twimg.com/profile_banners/1305504690/1367008532"/>
    <hyperlink ref="AO18" r:id="rId102" display="https://pbs.twimg.com/profile_banners/26013210/1547477982"/>
    <hyperlink ref="AO19" r:id="rId103" display="https://pbs.twimg.com/profile_banners/22272603/1446235367"/>
    <hyperlink ref="AO20" r:id="rId104" display="https://pbs.twimg.com/profile_banners/3228558317/1430588192"/>
    <hyperlink ref="AO21" r:id="rId105" display="https://pbs.twimg.com/profile_banners/3420443261/1480794103"/>
    <hyperlink ref="AO22" r:id="rId106" display="https://pbs.twimg.com/profile_banners/3256333982/1536805929"/>
    <hyperlink ref="AO23" r:id="rId107" display="https://pbs.twimg.com/profile_banners/3258064736/1500898252"/>
    <hyperlink ref="AO24" r:id="rId108" display="https://pbs.twimg.com/profile_banners/3295419459/1531776952"/>
    <hyperlink ref="AO25" r:id="rId109" display="https://pbs.twimg.com/profile_banners/3298788510/1519513221"/>
    <hyperlink ref="AO26" r:id="rId110" display="https://pbs.twimg.com/profile_banners/3326841488/1524680705"/>
    <hyperlink ref="AO27" r:id="rId111" display="https://pbs.twimg.com/profile_banners/3481496788/1521938836"/>
    <hyperlink ref="AO28" r:id="rId112" display="https://pbs.twimg.com/profile_banners/3786996743/1546484334"/>
    <hyperlink ref="AO29" r:id="rId113" display="https://pbs.twimg.com/profile_banners/37011210/1534376684"/>
    <hyperlink ref="AO30" r:id="rId114" display="https://pbs.twimg.com/profile_banners/864688196537503744/1546817794"/>
    <hyperlink ref="AO31" r:id="rId115" display="https://pbs.twimg.com/profile_banners/920728255686209538/1508458248"/>
    <hyperlink ref="AO32" r:id="rId116" display="https://pbs.twimg.com/profile_banners/722135545132941312/1519513789"/>
    <hyperlink ref="AO33" r:id="rId117" display="https://pbs.twimg.com/profile_banners/4928043430/1536363810"/>
    <hyperlink ref="AO34" r:id="rId118" display="https://pbs.twimg.com/profile_banners/1969747861/1441321080"/>
    <hyperlink ref="AO35" r:id="rId119" display="https://pbs.twimg.com/profile_banners/3515949797/1528378020"/>
    <hyperlink ref="AO36" r:id="rId120" display="https://pbs.twimg.com/profile_banners/49992683/1490711983"/>
    <hyperlink ref="AO37" r:id="rId121" display="https://pbs.twimg.com/profile_banners/1009016930/1406997900"/>
    <hyperlink ref="AO38" r:id="rId122" display="https://pbs.twimg.com/profile_banners/1915033663/1535730917"/>
    <hyperlink ref="AO39" r:id="rId123" display="https://pbs.twimg.com/profile_banners/2999602555/1549809620"/>
    <hyperlink ref="AO41" r:id="rId124" display="https://pbs.twimg.com/profile_banners/1467214316/1539780806"/>
    <hyperlink ref="AO42" r:id="rId125" display="https://pbs.twimg.com/profile_banners/817444604245114881/1483729389"/>
    <hyperlink ref="AO43" r:id="rId126" display="https://pbs.twimg.com/profile_banners/1260978319/1490903538"/>
    <hyperlink ref="AO44" r:id="rId127" display="https://pbs.twimg.com/profile_banners/17071331/1549490496"/>
    <hyperlink ref="AO45" r:id="rId128" display="https://pbs.twimg.com/profile_banners/1543948908/1528122496"/>
    <hyperlink ref="AO46" r:id="rId129" display="https://pbs.twimg.com/profile_banners/62723989/1485273040"/>
    <hyperlink ref="AO47" r:id="rId130" display="https://pbs.twimg.com/profile_banners/4315729332/1531104045"/>
    <hyperlink ref="AO48" r:id="rId131" display="https://pbs.twimg.com/profile_banners/1588841/1549383990"/>
    <hyperlink ref="AO49" r:id="rId132" display="https://pbs.twimg.com/profile_banners/21134925/1468853933"/>
    <hyperlink ref="AO50" r:id="rId133" display="https://pbs.twimg.com/profile_banners/739602678/1549902432"/>
    <hyperlink ref="AO51" r:id="rId134" display="https://pbs.twimg.com/profile_banners/969435036419346432/1549087719"/>
    <hyperlink ref="AO53" r:id="rId135" display="https://pbs.twimg.com/profile_banners/106218831/1502380363"/>
    <hyperlink ref="AO54" r:id="rId136" display="https://pbs.twimg.com/profile_banners/42797629/1423455398"/>
    <hyperlink ref="AO55" r:id="rId137" display="https://pbs.twimg.com/profile_banners/10136872/1545069692"/>
    <hyperlink ref="AO56" r:id="rId138" display="https://pbs.twimg.com/profile_banners/18621550/1466655386"/>
    <hyperlink ref="AO57" r:id="rId139" display="https://pbs.twimg.com/profile_banners/15394768/1541161220"/>
    <hyperlink ref="AO58" r:id="rId140" display="https://pbs.twimg.com/profile_banners/239616380/1516343450"/>
    <hyperlink ref="AO59" r:id="rId141" display="https://pbs.twimg.com/profile_banners/19901266/1494369319"/>
    <hyperlink ref="AO60" r:id="rId142" display="https://pbs.twimg.com/profile_banners/1710839269/1528707079"/>
    <hyperlink ref="AO63" r:id="rId143" display="https://pbs.twimg.com/profile_banners/855084058719735808/1493223874"/>
    <hyperlink ref="AO64" r:id="rId144" display="https://pbs.twimg.com/profile_banners/16042794/1542013665"/>
    <hyperlink ref="AO65" r:id="rId145" display="https://pbs.twimg.com/profile_banners/72075726/1520277997"/>
    <hyperlink ref="AO66" r:id="rId146" display="https://pbs.twimg.com/profile_banners/18648609/1545170936"/>
    <hyperlink ref="AO67" r:id="rId147" display="https://pbs.twimg.com/profile_banners/1115643691/1440196416"/>
    <hyperlink ref="AO68" r:id="rId148" display="https://pbs.twimg.com/profile_banners/5392522/1406560384"/>
    <hyperlink ref="AO69" r:id="rId149" display="https://pbs.twimg.com/profile_banners/14085040/1514843939"/>
    <hyperlink ref="AO70" r:id="rId150" display="https://pbs.twimg.com/profile_banners/250318997/1401645609"/>
    <hyperlink ref="AO71" r:id="rId151" display="https://pbs.twimg.com/profile_banners/424397598/1400260592"/>
    <hyperlink ref="AO72" r:id="rId152" display="https://pbs.twimg.com/profile_banners/12699932/1550011198"/>
    <hyperlink ref="AO73" r:id="rId153" display="https://pbs.twimg.com/profile_banners/978684389340123136/1536594130"/>
    <hyperlink ref="AO74" r:id="rId154" display="https://pbs.twimg.com/profile_banners/246229107/1512189140"/>
    <hyperlink ref="AO75" r:id="rId155" display="https://pbs.twimg.com/profile_banners/789883613613527040/1539919245"/>
    <hyperlink ref="AO76" r:id="rId156" display="https://pbs.twimg.com/profile_banners/481655487/1461545846"/>
    <hyperlink ref="AO77" r:id="rId157" display="https://pbs.twimg.com/profile_banners/151713485/1399602640"/>
    <hyperlink ref="AO78" r:id="rId158" display="https://pbs.twimg.com/profile_banners/1437739951/1537153335"/>
    <hyperlink ref="AO79" r:id="rId159" display="https://pbs.twimg.com/profile_banners/54152264/1476717686"/>
    <hyperlink ref="AO80" r:id="rId160" display="https://pbs.twimg.com/profile_banners/824116194/1449608550"/>
    <hyperlink ref="AO81" r:id="rId161" display="https://pbs.twimg.com/profile_banners/17608546/1487890438"/>
    <hyperlink ref="AO82" r:id="rId162" display="https://pbs.twimg.com/profile_banners/10156602/1544115592"/>
    <hyperlink ref="AO83" r:id="rId163" display="https://pbs.twimg.com/profile_banners/49409204/1549931296"/>
    <hyperlink ref="AO84" r:id="rId164" display="https://pbs.twimg.com/profile_banners/746035019618091009/1484192117"/>
    <hyperlink ref="AO85" r:id="rId165" display="https://pbs.twimg.com/profile_banners/130513726/1483497067"/>
    <hyperlink ref="AO86" r:id="rId166" display="https://pbs.twimg.com/profile_banners/32984049/1428515366"/>
    <hyperlink ref="AO87" r:id="rId167" display="https://pbs.twimg.com/profile_banners/15113653/1550209769"/>
    <hyperlink ref="AO88" r:id="rId168" display="https://pbs.twimg.com/profile_banners/1026368218083086336/1533613719"/>
    <hyperlink ref="AO89" r:id="rId169" display="https://pbs.twimg.com/profile_banners/47433787/1514850607"/>
    <hyperlink ref="AO90" r:id="rId170" display="https://pbs.twimg.com/profile_banners/9295212/1479658606"/>
    <hyperlink ref="AO91" r:id="rId171" display="https://pbs.twimg.com/profile_banners/907759856429527040/1521374221"/>
    <hyperlink ref="AO92" r:id="rId172" display="https://pbs.twimg.com/profile_banners/2384207972/1533450280"/>
    <hyperlink ref="AO93" r:id="rId173" display="https://pbs.twimg.com/profile_banners/726850565343432704/1510075233"/>
    <hyperlink ref="AO94" r:id="rId174" display="https://pbs.twimg.com/profile_banners/2970380367/1481489947"/>
    <hyperlink ref="AO95" r:id="rId175" display="https://pbs.twimg.com/profile_banners/66809470/1485556752"/>
    <hyperlink ref="AO96" r:id="rId176" display="https://pbs.twimg.com/profile_banners/701725963/1528239770"/>
    <hyperlink ref="AO97" r:id="rId177" display="https://pbs.twimg.com/profile_banners/3243500510/1434406541"/>
    <hyperlink ref="AO98" r:id="rId178" display="https://pbs.twimg.com/profile_banners/715267569847021568/1520448537"/>
    <hyperlink ref="AO100" r:id="rId179" display="https://pbs.twimg.com/profile_banners/44177383/1532630040"/>
    <hyperlink ref="AO101" r:id="rId180" display="https://pbs.twimg.com/profile_banners/138203134/1511815660"/>
    <hyperlink ref="AO102" r:id="rId181" display="https://pbs.twimg.com/profile_banners/965266179836252161/1522023257"/>
    <hyperlink ref="AO103" r:id="rId182" display="https://pbs.twimg.com/profile_banners/967027984426242053/1541792822"/>
    <hyperlink ref="AO105" r:id="rId183" display="https://pbs.twimg.com/profile_banners/2375449098/1521843278"/>
    <hyperlink ref="AO106" r:id="rId184" display="https://pbs.twimg.com/profile_banners/43406817/1527967498"/>
    <hyperlink ref="AO107" r:id="rId185" display="https://pbs.twimg.com/profile_banners/3080480094/1540303944"/>
    <hyperlink ref="AO109" r:id="rId186" display="https://pbs.twimg.com/profile_banners/2309276780/1532674240"/>
    <hyperlink ref="AO110" r:id="rId187" display="https://pbs.twimg.com/profile_banners/16208330/1543198484"/>
    <hyperlink ref="AO111" r:id="rId188" display="https://pbs.twimg.com/profile_banners/41116847/1547096104"/>
    <hyperlink ref="AO112" r:id="rId189" display="https://pbs.twimg.com/profile_banners/723608486593073155/1461360611"/>
    <hyperlink ref="AO113" r:id="rId190" display="https://pbs.twimg.com/profile_banners/18120905/1354662306"/>
    <hyperlink ref="AO114" r:id="rId191" display="https://pbs.twimg.com/profile_banners/2155154090/1495045367"/>
    <hyperlink ref="AO116" r:id="rId192" display="https://pbs.twimg.com/profile_banners/96925696/1520239751"/>
    <hyperlink ref="AO117" r:id="rId193" display="https://pbs.twimg.com/profile_banners/17337960/1359256106"/>
    <hyperlink ref="AO118" r:id="rId194" display="https://pbs.twimg.com/profile_banners/1344680761/1453073970"/>
    <hyperlink ref="AO119" r:id="rId195" display="https://pbs.twimg.com/profile_banners/25433310/1471192056"/>
    <hyperlink ref="AO120" r:id="rId196" display="https://pbs.twimg.com/profile_banners/16001827/1548251403"/>
    <hyperlink ref="AO121" r:id="rId197" display="https://pbs.twimg.com/profile_banners/8475532/1518536281"/>
    <hyperlink ref="AO122" r:id="rId198" display="https://pbs.twimg.com/profile_banners/17782240/1514994861"/>
    <hyperlink ref="AO123" r:id="rId199" display="https://pbs.twimg.com/profile_banners/2165744400/1532105417"/>
    <hyperlink ref="AO124" r:id="rId200" display="https://pbs.twimg.com/profile_banners/19781646/1548174433"/>
    <hyperlink ref="AO125" r:id="rId201" display="https://pbs.twimg.com/profile_banners/20546557/1512491940"/>
    <hyperlink ref="AO126" r:id="rId202" display="https://pbs.twimg.com/profile_banners/2250650376/1444227204"/>
    <hyperlink ref="AO127" r:id="rId203" display="https://pbs.twimg.com/profile_banners/134954244/1546829736"/>
    <hyperlink ref="AO128" r:id="rId204" display="https://pbs.twimg.com/profile_banners/2862347706/1413718452"/>
    <hyperlink ref="AO129" r:id="rId205" display="https://pbs.twimg.com/profile_banners/896406708/1497902693"/>
    <hyperlink ref="AO130" r:id="rId206" display="https://pbs.twimg.com/profile_banners/29491891/1487720704"/>
    <hyperlink ref="AO131" r:id="rId207" display="https://pbs.twimg.com/profile_banners/19882995/1523545270"/>
    <hyperlink ref="AO133" r:id="rId208" display="https://pbs.twimg.com/profile_banners/382748292/1547832694"/>
    <hyperlink ref="AO134" r:id="rId209" display="https://pbs.twimg.com/profile_banners/1015779582648180737/1546752541"/>
    <hyperlink ref="AO135" r:id="rId210" display="https://pbs.twimg.com/profile_banners/1076103633329143809/1545433778"/>
    <hyperlink ref="AO136" r:id="rId211" display="https://pbs.twimg.com/profile_banners/3054271339/1521477093"/>
    <hyperlink ref="AO137" r:id="rId212" display="https://pbs.twimg.com/profile_banners/22083910/1537899810"/>
    <hyperlink ref="AO138" r:id="rId213" display="https://pbs.twimg.com/profile_banners/22788791/1436820492"/>
    <hyperlink ref="AU3" r:id="rId214" display="http://abs.twimg.com/images/themes/theme17/bg.gif"/>
    <hyperlink ref="AU5" r:id="rId215" display="http://abs.twimg.com/images/themes/theme1/bg.png"/>
    <hyperlink ref="AU6" r:id="rId216" display="http://abs.twimg.com/images/themes/theme1/bg.png"/>
    <hyperlink ref="AU7" r:id="rId217" display="http://pbs.twimg.com/profile_background_images/70541643/Twitter.jpg"/>
    <hyperlink ref="AU8" r:id="rId218" display="http://abs.twimg.com/images/themes/theme1/bg.png"/>
    <hyperlink ref="AU9" r:id="rId219" display="http://abs.twimg.com/images/themes/theme6/bg.gif"/>
    <hyperlink ref="AU12" r:id="rId220" display="http://abs.twimg.com/images/themes/theme1/bg.png"/>
    <hyperlink ref="AU13" r:id="rId221" display="http://abs.twimg.com/images/themes/theme1/bg.png"/>
    <hyperlink ref="AU14" r:id="rId222" display="http://abs.twimg.com/images/themes/theme3/bg.gif"/>
    <hyperlink ref="AU15" r:id="rId223" display="http://abs.twimg.com/images/themes/theme16/bg.gif"/>
    <hyperlink ref="AU16" r:id="rId224" display="http://abs.twimg.com/images/themes/theme1/bg.png"/>
    <hyperlink ref="AU17" r:id="rId225" display="http://abs.twimg.com/images/themes/theme1/bg.png"/>
    <hyperlink ref="AU18" r:id="rId226" display="http://abs.twimg.com/images/themes/theme4/bg.gif"/>
    <hyperlink ref="AU19" r:id="rId227" display="http://abs.twimg.com/images/themes/theme1/bg.png"/>
    <hyperlink ref="AU20" r:id="rId228" display="http://abs.twimg.com/images/themes/theme1/bg.png"/>
    <hyperlink ref="AU21" r:id="rId229" display="http://abs.twimg.com/images/themes/theme1/bg.png"/>
    <hyperlink ref="AU22" r:id="rId230" display="http://abs.twimg.com/images/themes/theme1/bg.png"/>
    <hyperlink ref="AU23" r:id="rId231" display="http://abs.twimg.com/images/themes/theme1/bg.png"/>
    <hyperlink ref="AU24" r:id="rId232" display="http://abs.twimg.com/images/themes/theme1/bg.png"/>
    <hyperlink ref="AU25" r:id="rId233" display="http://abs.twimg.com/images/themes/theme1/bg.png"/>
    <hyperlink ref="AU26" r:id="rId234" display="http://abs.twimg.com/images/themes/theme1/bg.png"/>
    <hyperlink ref="AU27" r:id="rId235" display="http://abs.twimg.com/images/themes/theme1/bg.png"/>
    <hyperlink ref="AU28" r:id="rId236" display="http://abs.twimg.com/images/themes/theme1/bg.png"/>
    <hyperlink ref="AU29" r:id="rId237" display="http://abs.twimg.com/images/themes/theme1/bg.png"/>
    <hyperlink ref="AU30" r:id="rId238" display="http://abs.twimg.com/images/themes/theme1/bg.png"/>
    <hyperlink ref="AU34" r:id="rId239" display="http://abs.twimg.com/images/themes/theme1/bg.png"/>
    <hyperlink ref="AU35" r:id="rId240" display="http://abs.twimg.com/images/themes/theme1/bg.png"/>
    <hyperlink ref="AU36" r:id="rId241" display="http://abs.twimg.com/images/themes/theme1/bg.png"/>
    <hyperlink ref="AU37" r:id="rId242" display="http://abs.twimg.com/images/themes/theme1/bg.png"/>
    <hyperlink ref="AU38" r:id="rId243" display="http://abs.twimg.com/images/themes/theme1/bg.png"/>
    <hyperlink ref="AU39" r:id="rId244" display="http://abs.twimg.com/images/themes/theme1/bg.png"/>
    <hyperlink ref="AU40" r:id="rId245" display="http://abs.twimg.com/images/themes/theme1/bg.png"/>
    <hyperlink ref="AU41" r:id="rId246" display="http://abs.twimg.com/images/themes/theme1/bg.png"/>
    <hyperlink ref="AU43" r:id="rId247" display="http://abs.twimg.com/images/themes/theme1/bg.png"/>
    <hyperlink ref="AU44" r:id="rId248" display="http://abs.twimg.com/images/themes/theme1/bg.png"/>
    <hyperlink ref="AU45" r:id="rId249" display="http://abs.twimg.com/images/themes/theme1/bg.png"/>
    <hyperlink ref="AU46" r:id="rId250" display="http://abs.twimg.com/images/themes/theme1/bg.png"/>
    <hyperlink ref="AU47" r:id="rId251" display="http://abs.twimg.com/images/themes/theme1/bg.png"/>
    <hyperlink ref="AU48" r:id="rId252" display="http://abs.twimg.com/images/themes/theme3/bg.gif"/>
    <hyperlink ref="AU49" r:id="rId253" display="http://abs.twimg.com/images/themes/theme1/bg.png"/>
    <hyperlink ref="AU50" r:id="rId254" display="http://abs.twimg.com/images/themes/theme15/bg.png"/>
    <hyperlink ref="AU52" r:id="rId255" display="http://abs.twimg.com/images/themes/theme5/bg.gif"/>
    <hyperlink ref="AU53" r:id="rId256" display="http://abs.twimg.com/images/themes/theme1/bg.png"/>
    <hyperlink ref="AU54" r:id="rId257" display="http://abs.twimg.com/images/themes/theme3/bg.gif"/>
    <hyperlink ref="AU55" r:id="rId258" display="http://abs.twimg.com/images/themes/theme1/bg.png"/>
    <hyperlink ref="AU56" r:id="rId259" display="http://abs.twimg.com/images/themes/theme1/bg.png"/>
    <hyperlink ref="AU57" r:id="rId260" display="http://abs.twimg.com/images/themes/theme9/bg.gif"/>
    <hyperlink ref="AU58" r:id="rId261" display="http://abs.twimg.com/images/themes/theme18/bg.gif"/>
    <hyperlink ref="AU59" r:id="rId262" display="http://abs.twimg.com/images/themes/theme2/bg.gif"/>
    <hyperlink ref="AU60" r:id="rId263" display="http://abs.twimg.com/images/themes/theme1/bg.png"/>
    <hyperlink ref="AU62" r:id="rId264" display="http://abs.twimg.com/images/themes/theme1/bg.png"/>
    <hyperlink ref="AU64" r:id="rId265" display="http://abs.twimg.com/images/themes/theme1/bg.png"/>
    <hyperlink ref="AU65" r:id="rId266" display="http://abs.twimg.com/images/themes/theme1/bg.png"/>
    <hyperlink ref="AU66" r:id="rId267" display="http://abs.twimg.com/images/themes/theme15/bg.png"/>
    <hyperlink ref="AU67" r:id="rId268" display="http://abs.twimg.com/images/themes/theme1/bg.png"/>
    <hyperlink ref="AU68" r:id="rId269" display="http://abs.twimg.com/images/themes/theme1/bg.png"/>
    <hyperlink ref="AU69" r:id="rId270" display="http://abs.twimg.com/images/themes/theme1/bg.png"/>
    <hyperlink ref="AU70" r:id="rId271" display="http://abs.twimg.com/images/themes/theme1/bg.png"/>
    <hyperlink ref="AU71" r:id="rId272" display="http://abs.twimg.com/images/themes/theme2/bg.gif"/>
    <hyperlink ref="AU72" r:id="rId273" display="http://abs.twimg.com/images/themes/theme15/bg.png"/>
    <hyperlink ref="AU73" r:id="rId274" display="http://abs.twimg.com/images/themes/theme1/bg.png"/>
    <hyperlink ref="AU74" r:id="rId275" display="http://abs.twimg.com/images/themes/theme9/bg.gif"/>
    <hyperlink ref="AU75" r:id="rId276" display="http://abs.twimg.com/images/themes/theme1/bg.png"/>
    <hyperlink ref="AU76" r:id="rId277" display="http://abs.twimg.com/images/themes/theme1/bg.png"/>
    <hyperlink ref="AU77" r:id="rId278" display="http://abs.twimg.com/images/themes/theme1/bg.png"/>
    <hyperlink ref="AU78" r:id="rId279" display="http://abs.twimg.com/images/themes/theme1/bg.png"/>
    <hyperlink ref="AU79" r:id="rId280" display="http://abs.twimg.com/images/themes/theme5/bg.gif"/>
    <hyperlink ref="AU80" r:id="rId281" display="http://abs.twimg.com/images/themes/theme1/bg.png"/>
    <hyperlink ref="AU81" r:id="rId282" display="http://abs.twimg.com/images/themes/theme1/bg.png"/>
    <hyperlink ref="AU82" r:id="rId283" display="http://abs.twimg.com/images/themes/theme1/bg.png"/>
    <hyperlink ref="AU83" r:id="rId284" display="http://abs.twimg.com/images/themes/theme6/bg.gif"/>
    <hyperlink ref="AU85" r:id="rId285" display="http://abs.twimg.com/images/themes/theme1/bg.png"/>
    <hyperlink ref="AU86" r:id="rId286" display="http://abs.twimg.com/images/themes/theme1/bg.png"/>
    <hyperlink ref="AU87" r:id="rId287" display="http://abs.twimg.com/images/themes/theme1/bg.png"/>
    <hyperlink ref="AU88" r:id="rId288" display="http://abs.twimg.com/images/themes/theme1/bg.png"/>
    <hyperlink ref="AU89" r:id="rId289" display="http://abs.twimg.com/images/themes/theme3/bg.gif"/>
    <hyperlink ref="AU90" r:id="rId290" display="http://abs.twimg.com/images/themes/theme15/bg.png"/>
    <hyperlink ref="AU92" r:id="rId291" display="http://abs.twimg.com/images/themes/theme1/bg.png"/>
    <hyperlink ref="AU94" r:id="rId292" display="http://abs.twimg.com/images/themes/theme1/bg.png"/>
    <hyperlink ref="AU95" r:id="rId293" display="http://abs.twimg.com/images/themes/theme18/bg.gif"/>
    <hyperlink ref="AU96" r:id="rId294" display="http://abs.twimg.com/images/themes/theme2/bg.gif"/>
    <hyperlink ref="AU97" r:id="rId295" display="http://abs.twimg.com/images/themes/theme1/bg.png"/>
    <hyperlink ref="AU99" r:id="rId296" display="http://abs.twimg.com/images/themes/theme1/bg.png"/>
    <hyperlink ref="AU100" r:id="rId297" display="http://abs.twimg.com/images/themes/theme1/bg.png"/>
    <hyperlink ref="AU101" r:id="rId298" display="http://abs.twimg.com/images/themes/theme1/bg.png"/>
    <hyperlink ref="AU102" r:id="rId299" display="http://abs.twimg.com/images/themes/theme1/bg.png"/>
    <hyperlink ref="AU104" r:id="rId300" display="http://abs.twimg.com/images/themes/theme8/bg.gif"/>
    <hyperlink ref="AU105" r:id="rId301" display="http://abs.twimg.com/images/themes/theme1/bg.png"/>
    <hyperlink ref="AU106" r:id="rId302" display="http://abs.twimg.com/images/themes/theme1/bg.png"/>
    <hyperlink ref="AU107" r:id="rId303" display="http://abs.twimg.com/images/themes/theme1/bg.png"/>
    <hyperlink ref="AU109" r:id="rId304" display="http://abs.twimg.com/images/themes/theme1/bg.png"/>
    <hyperlink ref="AU110" r:id="rId305" display="http://abs.twimg.com/images/themes/theme1/bg.png"/>
    <hyperlink ref="AU111" r:id="rId306" display="http://abs.twimg.com/images/themes/theme6/bg.gif"/>
    <hyperlink ref="AU113" r:id="rId307" display="http://abs.twimg.com/images/themes/theme10/bg.gif"/>
    <hyperlink ref="AU114" r:id="rId308" display="http://abs.twimg.com/images/themes/theme1/bg.png"/>
    <hyperlink ref="AU116" r:id="rId309" display="http://abs.twimg.com/images/themes/theme1/bg.png"/>
    <hyperlink ref="AU117" r:id="rId310" display="http://abs.twimg.com/images/themes/theme1/bg.png"/>
    <hyperlink ref="AU118" r:id="rId311" display="http://abs.twimg.com/images/themes/theme1/bg.png"/>
    <hyperlink ref="AU119" r:id="rId312" display="http://abs.twimg.com/images/themes/theme1/bg.png"/>
    <hyperlink ref="AU120" r:id="rId313" display="http://abs.twimg.com/images/themes/theme1/bg.png"/>
    <hyperlink ref="AU121" r:id="rId314" display="http://abs.twimg.com/images/themes/theme6/bg.gif"/>
    <hyperlink ref="AU122" r:id="rId315" display="http://abs.twimg.com/images/themes/theme6/bg.gif"/>
    <hyperlink ref="AU123" r:id="rId316" display="http://abs.twimg.com/images/themes/theme1/bg.png"/>
    <hyperlink ref="AU124" r:id="rId317" display="http://abs.twimg.com/images/themes/theme1/bg.png"/>
    <hyperlink ref="AU125" r:id="rId318" display="http://abs.twimg.com/images/themes/theme14/bg.gif"/>
    <hyperlink ref="AU126" r:id="rId319" display="http://abs.twimg.com/images/themes/theme1/bg.png"/>
    <hyperlink ref="AU127" r:id="rId320" display="http://abs.twimg.com/images/themes/theme14/bg.gif"/>
    <hyperlink ref="AU128" r:id="rId321" display="http://abs.twimg.com/images/themes/theme1/bg.png"/>
    <hyperlink ref="AU129" r:id="rId322" display="http://abs.twimg.com/images/themes/theme1/bg.png"/>
    <hyperlink ref="AU130" r:id="rId323" display="http://abs.twimg.com/images/themes/theme17/bg.gif"/>
    <hyperlink ref="AU131" r:id="rId324" display="http://abs.twimg.com/images/themes/theme5/bg.gif"/>
    <hyperlink ref="AU132" r:id="rId325" display="http://abs.twimg.com/images/themes/theme1/bg.png"/>
    <hyperlink ref="AU133" r:id="rId326" display="http://abs.twimg.com/images/themes/theme6/bg.gif"/>
    <hyperlink ref="AU136" r:id="rId327" display="http://abs.twimg.com/images/themes/theme1/bg.png"/>
    <hyperlink ref="AU137" r:id="rId328" display="http://abs.twimg.com/images/themes/theme1/bg.png"/>
    <hyperlink ref="AU138" r:id="rId329" display="http://abs.twimg.com/images/themes/theme1/bg.png"/>
    <hyperlink ref="F3" r:id="rId330" display="http://pbs.twimg.com/profile_images/1096599774432759809/pUluK2dx_normal.jpg"/>
    <hyperlink ref="F4" r:id="rId331" display="http://pbs.twimg.com/profile_images/1033426528904904705/kyBpF2TS_normal.jpg"/>
    <hyperlink ref="F5" r:id="rId332" display="http://pbs.twimg.com/profile_images/644337895164219392/u-_fRFTv_normal.jpg"/>
    <hyperlink ref="F6" r:id="rId333" display="http://pbs.twimg.com/profile_images/3376664713/1298e7c833bddbfd96fffd4ed1faef69_normal.jpeg"/>
    <hyperlink ref="F7" r:id="rId334" display="http://pbs.twimg.com/profile_images/400542132/eaglepridelogo_normal.png"/>
    <hyperlink ref="F8" r:id="rId335" display="http://pbs.twimg.com/profile_images/735276966778114050/2K96Uraz_normal.jpg"/>
    <hyperlink ref="F9" r:id="rId336" display="http://pbs.twimg.com/profile_images/959223190902923264/yJGznYd4_normal.jpg"/>
    <hyperlink ref="F10" r:id="rId337" display="http://pbs.twimg.com/profile_images/1093607955130445832/uiv6Fv3h_normal.jpg"/>
    <hyperlink ref="F11" r:id="rId338" display="http://pbs.twimg.com/profile_images/1035150881900118017/W78gCsu__normal.jpg"/>
    <hyperlink ref="F12" r:id="rId339" display="http://pbs.twimg.com/profile_images/378800000261417870/915f019e9855b9fe3117b43da834fdbd_normal.jpeg"/>
    <hyperlink ref="F13" r:id="rId340" display="http://pbs.twimg.com/profile_images/975608045865709568/tqBW-Z1f_normal.jpg"/>
    <hyperlink ref="F14" r:id="rId341" display="http://pbs.twimg.com/profile_images/1077929305148141568/_TLj1OjU_normal.jpg"/>
    <hyperlink ref="F15" r:id="rId342" display="http://pbs.twimg.com/profile_images/1050425912523726849/Vm1ls0kE_normal.jpg"/>
    <hyperlink ref="F16" r:id="rId343" display="http://pbs.twimg.com/profile_images/955744293989244928/wFDDvPMb_normal.jpg"/>
    <hyperlink ref="F17" r:id="rId344" display="http://pbs.twimg.com/profile_images/3699910274/4994426b69ffb7c21ef9d9f6ab02ad61_normal.jpeg"/>
    <hyperlink ref="F18" r:id="rId345" display="http://pbs.twimg.com/profile_images/877964938609913857/I3HBCIYA_normal.jpg"/>
    <hyperlink ref="F19" r:id="rId346" display="http://pbs.twimg.com/profile_images/106340869/Crown_normal.png"/>
    <hyperlink ref="F20" r:id="rId347" display="http://pbs.twimg.com/profile_images/594596677962616832/BQyPFJ7I_normal.png"/>
    <hyperlink ref="F21" r:id="rId348" display="http://pbs.twimg.com/profile_images/631867254401994752/5C99ApqG_normal.jpg"/>
    <hyperlink ref="F22" r:id="rId349" display="http://pbs.twimg.com/profile_images/1040068053827051520/QXT7tcGS_normal.jpg"/>
    <hyperlink ref="F23" r:id="rId350" display="http://pbs.twimg.com/profile_images/1046806228503027713/r6pr9Lk2_normal.jpg"/>
    <hyperlink ref="F24" r:id="rId351" display="http://pbs.twimg.com/profile_images/965108280501653505/9noXVmos_normal.jpg"/>
    <hyperlink ref="F25" r:id="rId352" display="http://pbs.twimg.com/profile_images/950567403301294081/Ka6g_aaE_normal.jpg"/>
    <hyperlink ref="F26" r:id="rId353" display="http://pbs.twimg.com/profile_images/1085533765231931392/xF2l2dbA_normal.jpg"/>
    <hyperlink ref="F27" r:id="rId354" display="http://pbs.twimg.com/profile_images/977708453551640576/WBsC4Ht8_normal.jpg"/>
    <hyperlink ref="F28" r:id="rId355" display="http://pbs.twimg.com/profile_images/1080659131546198021/xLkulcsd_normal.jpg"/>
    <hyperlink ref="F29" r:id="rId356" display="http://pbs.twimg.com/profile_images/964339839427637248/tFg3vxsD_normal.jpg"/>
    <hyperlink ref="F30" r:id="rId357" display="http://pbs.twimg.com/profile_images/864689222606827520/PcciaSFZ_normal.jpg"/>
    <hyperlink ref="F31" r:id="rId358" display="http://pbs.twimg.com/profile_images/921161036358701057/WUH2LJ9k_normal.jpg"/>
    <hyperlink ref="F32" r:id="rId359" display="http://pbs.twimg.com/profile_images/722136487878242304/nPb0iZer_normal.jpg"/>
    <hyperlink ref="F33" r:id="rId360" display="http://pbs.twimg.com/profile_images/700329653681184768/kNFp7gfR_normal.jpg"/>
    <hyperlink ref="F34" r:id="rId361" display="http://pbs.twimg.com/profile_images/938037947424788481/p77wMXLa_normal.jpg"/>
    <hyperlink ref="F35" r:id="rId362" display="http://pbs.twimg.com/profile_images/771076478587068416/qXJ0jHK2_normal.jpg"/>
    <hyperlink ref="F36" r:id="rId363" display="http://pbs.twimg.com/profile_images/278655338/BECON-TV-square-web_normal.jpg"/>
    <hyperlink ref="F37" r:id="rId364" display="http://pbs.twimg.com/profile_images/616242583241682944/PMgn-PGA_normal.jpg"/>
    <hyperlink ref="F38" r:id="rId365" display="http://pbs.twimg.com/profile_images/1091497694483369989/okbifPrW_normal.jpg"/>
    <hyperlink ref="F39" r:id="rId366" display="http://pbs.twimg.com/profile_images/1092983237167714304/j7b37NIF_normal.jpg"/>
    <hyperlink ref="F40" r:id="rId367" display="http://pbs.twimg.com/profile_images/779718259738288128/6McL8UTk_normal.jpg"/>
    <hyperlink ref="F41" r:id="rId368" display="http://pbs.twimg.com/profile_images/635813778437836800/wez7MAih_normal.jpg"/>
    <hyperlink ref="F42" r:id="rId369" display="http://pbs.twimg.com/profile_images/817448369735942144/WBlUKthl_normal.jpg"/>
    <hyperlink ref="F43" r:id="rId370" display="http://pbs.twimg.com/profile_images/950041760977309697/2A9fT8eQ_normal.jpg"/>
    <hyperlink ref="F44" r:id="rId371" display="http://pbs.twimg.com/profile_images/1093261487907504141/-TOIL8wz_normal.jpg"/>
    <hyperlink ref="F45" r:id="rId372" display="http://pbs.twimg.com/profile_images/1044249639447396352/WYwc7SQ9_normal.jpg"/>
    <hyperlink ref="F46" r:id="rId373" display="http://pbs.twimg.com/profile_images/800032106831368192/9E7UzQIA_normal.jpg"/>
    <hyperlink ref="F47" r:id="rId374" display="http://pbs.twimg.com/profile_images/1000212163171151872/KFeQpkEx_normal.jpg"/>
    <hyperlink ref="F48" r:id="rId375" display="http://pbs.twimg.com/profile_images/1092803009325813771/HvCW0DXH_normal.jpg"/>
    <hyperlink ref="F49" r:id="rId376" display="http://pbs.twimg.com/profile_images/551921299992236032/BeRvU8hZ_normal.jpeg"/>
    <hyperlink ref="F50" r:id="rId377" display="http://pbs.twimg.com/profile_images/1081081825555107840/wHza8u6b_normal.jpg"/>
    <hyperlink ref="F51" r:id="rId378" display="http://pbs.twimg.com/profile_images/1081747484253265920/TcCPq-Hl_normal.jpg"/>
    <hyperlink ref="F52" r:id="rId379" display="http://pbs.twimg.com/profile_images/1003936288133865477/cPMhCjAT_normal.jpg"/>
    <hyperlink ref="F53" r:id="rId380" display="http://pbs.twimg.com/profile_images/971171236821721089/O6ilUh2s_normal.jpg"/>
    <hyperlink ref="F54" r:id="rId381" display="http://pbs.twimg.com/profile_images/1077951175734059009/oPiqObGt_normal.jpg"/>
    <hyperlink ref="F55" r:id="rId382" display="http://pbs.twimg.com/profile_images/537347315590119425/qCRk2e7M_normal.jpeg"/>
    <hyperlink ref="F56" r:id="rId383" display="http://pbs.twimg.com/profile_images/1024701390499786753/FsOeAoZx_normal.jpg"/>
    <hyperlink ref="F57" r:id="rId384" display="http://pbs.twimg.com/profile_images/810232022492991489/yVA11aNH_normal.jpg"/>
    <hyperlink ref="F58" r:id="rId385" display="http://pbs.twimg.com/profile_images/877288932899254275/1l1dABve_normal.jpg"/>
    <hyperlink ref="F59" r:id="rId386" display="http://pbs.twimg.com/profile_images/1064634143034785792/Yuk1vI9e_normal.jpg"/>
    <hyperlink ref="F60" r:id="rId387" display="http://pbs.twimg.com/profile_images/1006104551676575744/HSx9hkoT_normal.jpg"/>
    <hyperlink ref="F61" r:id="rId388" display="http://pbs.twimg.com/profile_images/1017851387571363841/ZlvWQtSp_normal.jpg"/>
    <hyperlink ref="F62" r:id="rId389" display="http://pbs.twimg.com/profile_images/1008686530175684609/9KUsCOYq_normal.jpg"/>
    <hyperlink ref="F63" r:id="rId390" display="http://pbs.twimg.com/profile_images/857269168298754048/6bMgC0_K_normal.jpg"/>
    <hyperlink ref="F64" r:id="rId391" display="http://pbs.twimg.com/profile_images/1061908487540744192/Peys3gmS_normal.jpg"/>
    <hyperlink ref="F65" r:id="rId392" display="http://pbs.twimg.com/profile_images/1092627567113314304/BjzFLjt2_normal.jpg"/>
    <hyperlink ref="F66" r:id="rId393" display="http://pbs.twimg.com/profile_images/969586883851440128/89OGpKS8_normal.jpg"/>
    <hyperlink ref="F67" r:id="rId394" display="http://pbs.twimg.com/profile_images/778082330925641728/nsEGHCS3_normal.jpg"/>
    <hyperlink ref="F68" r:id="rId395" display="http://pbs.twimg.com/profile_images/722199003845304320/s2zwEoao_normal.jpg"/>
    <hyperlink ref="F69" r:id="rId396" display="http://pbs.twimg.com/profile_images/875459620298522629/oMudjbQO_normal.jpg"/>
    <hyperlink ref="F70" r:id="rId397" display="http://pbs.twimg.com/profile_images/1085325778227785736/pILwK13z_normal.jpg"/>
    <hyperlink ref="F71" r:id="rId398" display="http://pbs.twimg.com/profile_images/996423912530567168/Rhb0OL82_normal.jpg"/>
    <hyperlink ref="F72" r:id="rId399" display="http://pbs.twimg.com/profile_images/1073311891303354368/zaX_Xf1G_normal.jpg"/>
    <hyperlink ref="F73" r:id="rId400" display="http://pbs.twimg.com/profile_images/1039178242287169539/IkIrD0Yr_normal.jpg"/>
    <hyperlink ref="F74" r:id="rId401" display="http://pbs.twimg.com/profile_images/1058685898496327680/KwAFVmfE_normal.jpg"/>
    <hyperlink ref="F75" r:id="rId402" display="http://pbs.twimg.com/profile_images/1044304617012711424/KwjCO3Gn_normal.jpg"/>
    <hyperlink ref="F76" r:id="rId403" display="http://pbs.twimg.com/profile_images/621392347536818176/dkI_Q4kL_normal.jpg"/>
    <hyperlink ref="F77" r:id="rId404" display="http://pbs.twimg.com/profile_images/526926151067762688/uZpiRWUF_normal.jpeg"/>
    <hyperlink ref="F78" r:id="rId405" display="http://pbs.twimg.com/profile_images/1079170174060613632/IlFHmcIB_normal.jpg"/>
    <hyperlink ref="F79" r:id="rId406" display="http://pbs.twimg.com/profile_images/804827263/me_chimmney_cropped_normal.jpg"/>
    <hyperlink ref="F80" r:id="rId407" display="http://pbs.twimg.com/profile_images/1029033525310357504/ymY5pkvJ_normal.jpg"/>
    <hyperlink ref="F81" r:id="rId408" display="http://pbs.twimg.com/profile_images/847941504521838592/irSbXl2j_normal.jpg"/>
    <hyperlink ref="F82" r:id="rId409" display="http://pbs.twimg.com/profile_images/793807936363433984/t1nwO0GG_normal.jpg"/>
    <hyperlink ref="F83" r:id="rId410" display="http://pbs.twimg.com/profile_images/1095117344102379521/v_tcNUG8_normal.jpg"/>
    <hyperlink ref="F84" r:id="rId411" display="http://pbs.twimg.com/profile_images/746035482795061248/lljDsF5f_normal.jpg"/>
    <hyperlink ref="F85" r:id="rId412" display="http://pbs.twimg.com/profile_images/1093007241924423680/gA6kXOXu_normal.jpg"/>
    <hyperlink ref="F86" r:id="rId413" display="http://pbs.twimg.com/profile_images/730477344763219968/8NEiVNwp_normal.jpg"/>
    <hyperlink ref="F87" r:id="rId414" display="http://pbs.twimg.com/profile_images/1096285350232616960/6JvlzUQY_normal.jpg"/>
    <hyperlink ref="F88" r:id="rId415" display="http://pbs.twimg.com/profile_images/1026671694457565184/_IbCJn2L_normal.jpg"/>
    <hyperlink ref="F89" r:id="rId416" display="http://pbs.twimg.com/profile_images/987010854934794241/6BiDP0ja_normal.jpg"/>
    <hyperlink ref="F90" r:id="rId417" display="http://pbs.twimg.com/profile_images/1094249463546298368/57fRWXuh_normal.jpg"/>
    <hyperlink ref="F91" r:id="rId418" display="http://pbs.twimg.com/profile_images/1076120883184500738/Jx5M2ARh_normal.jpg"/>
    <hyperlink ref="F92" r:id="rId419" display="http://pbs.twimg.com/profile_images/1002640540867923968/s0mgbKuB_normal.jpg"/>
    <hyperlink ref="F93" r:id="rId420" display="http://pbs.twimg.com/profile_images/927948655595872263/kgjZTSCy_normal.jpg"/>
    <hyperlink ref="F94" r:id="rId421" display="http://pbs.twimg.com/profile_images/689525281359470592/1QtoZ3AM_normal.png"/>
    <hyperlink ref="F95" r:id="rId422" display="http://pbs.twimg.com/profile_images/885199652924014592/rliIyFHJ_normal.jpg"/>
    <hyperlink ref="F96" r:id="rId423" display="http://pbs.twimg.com/profile_images/1065251761034682368/HjiKEt_M_normal.jpg"/>
    <hyperlink ref="F97" r:id="rId424" display="http://pbs.twimg.com/profile_images/917868127744086017/A4raLcFD_normal.jpg"/>
    <hyperlink ref="F98" r:id="rId425" display="http://pbs.twimg.com/profile_images/1033207445664006145/ZonuNjTw_normal.jpg"/>
    <hyperlink ref="F99" r:id="rId426" display="http://pbs.twimg.com/profile_images/500058442225053698/FpRBWn5o_normal.jpeg"/>
    <hyperlink ref="F100" r:id="rId427" display="http://pbs.twimg.com/profile_images/1055201639072702464/48M5UMRD_normal.jpg"/>
    <hyperlink ref="F101" r:id="rId428" display="http://pbs.twimg.com/profile_images/923274881197895680/AbHcStkl_normal.jpg"/>
    <hyperlink ref="F102" r:id="rId429" display="http://pbs.twimg.com/profile_images/1013539752430198786/2yO-fMCv_normal.jpg"/>
    <hyperlink ref="F103" r:id="rId430" display="http://pbs.twimg.com/profile_images/1076850471992680448/r8SPZMvk_normal.jpg"/>
    <hyperlink ref="F104" r:id="rId431" display="http://pbs.twimg.com/profile_images/2586954805/z6xp8yt4fza2g6jahuxu_normal.png"/>
    <hyperlink ref="F105" r:id="rId432" display="http://pbs.twimg.com/profile_images/794178450084896769/75rKrLjy_normal.jpg"/>
    <hyperlink ref="F106" r:id="rId433" display="http://pbs.twimg.com/profile_images/1096437768614498304/yCWUXYj3_normal.png"/>
    <hyperlink ref="F107" r:id="rId434" display="http://pbs.twimg.com/profile_images/783703832400371712/2F6Zbsqj_normal.jpg"/>
    <hyperlink ref="F108" r:id="rId435" display="http://pbs.twimg.com/profile_images/1050105832673828865/ahs8CLUv_normal.jpg"/>
    <hyperlink ref="F109" r:id="rId436" display="http://pbs.twimg.com/profile_images/1022735998852194304/O3AefW02_normal.jpg"/>
    <hyperlink ref="F110" r:id="rId437" display="http://pbs.twimg.com/profile_images/795716767951818753/wFObGttt_normal.jpg"/>
    <hyperlink ref="F111" r:id="rId438" display="http://pbs.twimg.com/profile_images/886922056255893504/8C_gQWZD_normal.jpg"/>
    <hyperlink ref="F112" r:id="rId439" display="http://pbs.twimg.com/profile_images/1022376747428237314/ZT5Nmf5v_normal.jpg"/>
    <hyperlink ref="F113" r:id="rId440" display="http://pbs.twimg.com/profile_images/1003799592171909120/tEEiyU8q_normal.jpg"/>
    <hyperlink ref="F114" r:id="rId441" display="http://pbs.twimg.com/profile_images/378800000646769653/abeb7717971b0808d2ff5ae620ddb252_normal.jpeg"/>
    <hyperlink ref="F115" r:id="rId442" display="http://pbs.twimg.com/profile_images/1024666392329641984/q0ts6eOx_normal.jpg"/>
    <hyperlink ref="F116" r:id="rId443" display="http://pbs.twimg.com/profile_images/841115980227043329/Vtc0dd9i_normal.jpg"/>
    <hyperlink ref="F117" r:id="rId444" display="http://pbs.twimg.com/profile_images/477508869719998465/IooFx9GN_normal.jpeg"/>
    <hyperlink ref="F118" r:id="rId445" display="http://pbs.twimg.com/profile_images/688868939233890304/4dWpPJMI_normal.jpg"/>
    <hyperlink ref="F119" r:id="rId446" display="http://pbs.twimg.com/profile_images/857591978388844547/NkjyPRy__normal.jpg"/>
    <hyperlink ref="F120" r:id="rId447" display="http://pbs.twimg.com/profile_images/966315049454202880/vviPFDNU_normal.jpg"/>
    <hyperlink ref="F121" r:id="rId448" display="http://pbs.twimg.com/profile_images/918689389705707521/QPSB6dWZ_normal.jpg"/>
    <hyperlink ref="F122" r:id="rId449" display="http://pbs.twimg.com/profile_images/743809527028416513/6hsQOw77_normal.jpg"/>
    <hyperlink ref="F123" r:id="rId450" display="http://pbs.twimg.com/profile_images/1065773049658597377/B-TbC_XO_normal.jpg"/>
    <hyperlink ref="F124" r:id="rId451" display="http://pbs.twimg.com/profile_images/1004007000395657216/OaBFt0OB_normal.jpg"/>
    <hyperlink ref="F125" r:id="rId452" display="http://pbs.twimg.com/profile_images/877309047984209920/MJlcHVk3_normal.jpg"/>
    <hyperlink ref="F126" r:id="rId453" display="http://pbs.twimg.com/profile_images/747844681288003584/TIySK0P0_normal.jpg"/>
    <hyperlink ref="F127" r:id="rId454" display="http://pbs.twimg.com/profile_images/1082357814494969862/A_G_Ym56_normal.jpg"/>
    <hyperlink ref="F128" r:id="rId455" display="http://pbs.twimg.com/profile_images/523428371129065472/P2afuxgq_normal.jpeg"/>
    <hyperlink ref="F129" r:id="rId456" display="http://pbs.twimg.com/profile_images/999422563846508544/sFRSB6sC_normal.jpg"/>
    <hyperlink ref="F130" r:id="rId457" display="http://pbs.twimg.com/profile_images/3654808289/5b5a4dc8beff9aec250f14d4fd123a2a_normal.jpeg"/>
    <hyperlink ref="F131" r:id="rId458" display="http://pbs.twimg.com/profile_images/984445132308140032/DEHEiFyo_normal.jpg"/>
    <hyperlink ref="F132" r:id="rId459" display="http://pbs.twimg.com/profile_images/611736222/larrysized_normal.jpg"/>
    <hyperlink ref="F133" r:id="rId460" display="http://pbs.twimg.com/profile_images/1075130206216749058/Ned6H1sW_normal.jpg"/>
    <hyperlink ref="F134" r:id="rId461" display="http://pbs.twimg.com/profile_images/1015779972437270528/_a3FqW8T_normal.jpg"/>
    <hyperlink ref="F135" r:id="rId462" display="http://pbs.twimg.com/profile_images/1085203973357871105/1YS_7xYO_normal.jpg"/>
    <hyperlink ref="F136" r:id="rId463" display="http://pbs.twimg.com/profile_images/974459616833785857/mPqw21k9_normal.jpg"/>
    <hyperlink ref="F137" r:id="rId464" display="http://pbs.twimg.com/profile_images/920702815923716097/u68WCDrL_normal.jpg"/>
    <hyperlink ref="F138" r:id="rId465" display="http://pbs.twimg.com/profile_images/785574933715902465/v_99ObqC_normal.jpg"/>
    <hyperlink ref="AX3" r:id="rId466" display="https://twitter.com/mrs_lerner"/>
    <hyperlink ref="AX4" r:id="rId467" display="https://twitter.com/zoegordyyy"/>
    <hyperlink ref="AX5" r:id="rId468" display="https://twitter.com/eagleeyemsd"/>
    <hyperlink ref="AX6" r:id="rId469" display="https://twitter.com/jodybeckdc"/>
    <hyperlink ref="AX7" r:id="rId470" display="https://twitter.com/douglashigh"/>
    <hyperlink ref="AX8" r:id="rId471" display="https://twitter.com/m_falkowski"/>
    <hyperlink ref="AX9" r:id="rId472" display="https://twitter.com/nspa"/>
    <hyperlink ref="AX10" r:id="rId473" display="https://twitter.com/hd_johnathan"/>
    <hyperlink ref="AX11" r:id="rId474" display="https://twitter.com/6353miramar"/>
    <hyperlink ref="AX12" r:id="rId475" display="https://twitter.com/amcthd"/>
    <hyperlink ref="AX13" r:id="rId476" display="https://twitter.com/chris_fraga_hd"/>
    <hyperlink ref="AX14" r:id="rId477" display="https://twitter.com/teamdepot"/>
    <hyperlink ref="AX15" r:id="rId478" display="https://twitter.com/aerieyearbook"/>
    <hyperlink ref="AX16" r:id="rId479" display="https://twitter.com/wynn_syclebill"/>
    <hyperlink ref="AX17" r:id="rId480" display="https://twitter.com/marybtinker"/>
    <hyperlink ref="AX18" r:id="rId481" display="https://twitter.com/djnf"/>
    <hyperlink ref="AX19" r:id="rId482" display="https://twitter.com/cspa"/>
    <hyperlink ref="AX20" r:id="rId483" display="https://twitter.com/maschoolpress"/>
    <hyperlink ref="AX21" r:id="rId484" display="https://twitter.com/mahibrihim"/>
    <hyperlink ref="AX22" r:id="rId485" display="https://twitter.com/vfretty"/>
    <hyperlink ref="AX23" r:id="rId486" display="https://twitter.com/brandonabzug"/>
    <hyperlink ref="AX24" r:id="rId487" display="https://twitter.com/madieleall"/>
    <hyperlink ref="AX25" r:id="rId488" display="https://twitter.com/heather__hart"/>
    <hyperlink ref="AX26" r:id="rId489" display="https://twitter.com/nikta04"/>
    <hyperlink ref="AX27" r:id="rId490" display="https://twitter.com/jesseguttenberg"/>
    <hyperlink ref="AX28" r:id="rId491" display="https://twitter.com/rainvalladares"/>
    <hyperlink ref="AX29" r:id="rId492" display="https://twitter.com/tvinstructor"/>
    <hyperlink ref="AX30" r:id="rId493" display="https://twitter.com/parklandtalk"/>
    <hyperlink ref="AX31" r:id="rId494" display="https://twitter.com/msdclassof2021"/>
    <hyperlink ref="AX32" r:id="rId495" display="https://twitter.com/msd_classof2018"/>
    <hyperlink ref="AX33" r:id="rId496" display="https://twitter.com/msdclassof2019"/>
    <hyperlink ref="AX34" r:id="rId497" display="https://twitter.com/principalmsd"/>
    <hyperlink ref="AX35" r:id="rId498" display="https://twitter.com/wmsdtv"/>
    <hyperlink ref="AX36" r:id="rId499" display="https://twitter.com/becontv"/>
    <hyperlink ref="AX37" r:id="rId500" display="https://twitter.com/dbhspathfinder"/>
    <hyperlink ref="AX38" r:id="rId501" display="https://twitter.com/davidhogg111"/>
    <hyperlink ref="AX39" r:id="rId502" display="https://twitter.com/curtisnewtin9"/>
    <hyperlink ref="AX40" r:id="rId503" display="https://twitter.com/barryparksjr"/>
    <hyperlink ref="AX41" r:id="rId504" display="https://twitter.com/tampaprep"/>
    <hyperlink ref="AX42" r:id="rId505" display="https://twitter.com/tpplummer"/>
    <hyperlink ref="AX43" r:id="rId506" display="https://twitter.com/st4y_cr3sp0"/>
    <hyperlink ref="AX44" r:id="rId507" display="https://twitter.com/wksu"/>
    <hyperlink ref="AX45" r:id="rId508" display="https://twitter.com/mayormaier"/>
    <hyperlink ref="AX46" r:id="rId509" display="https://twitter.com/eastsideonline"/>
    <hyperlink ref="AX47" r:id="rId510" display="https://twitter.com/mcicha1"/>
    <hyperlink ref="AX48" r:id="rId511" display="https://twitter.com/seksi"/>
    <hyperlink ref="AX49" r:id="rId512" display="https://twitter.com/loisbeckett"/>
    <hyperlink ref="AX50" r:id="rId513" display="https://twitter.com/nicole_soojung"/>
    <hyperlink ref="AX51" r:id="rId514" display="https://twitter.com/gracelangtonn"/>
    <hyperlink ref="AX52" r:id="rId515" display="https://twitter.com/nadegegreen"/>
    <hyperlink ref="AX53" r:id="rId516" display="https://twitter.com/admccourt"/>
    <hyperlink ref="AX54" r:id="rId517" display="https://twitter.com/danielleiat"/>
    <hyperlink ref="AX55" r:id="rId518" display="https://twitter.com/faziarizvi"/>
    <hyperlink ref="AX56" r:id="rId519" display="https://twitter.com/seanmeredith"/>
    <hyperlink ref="AX57" r:id="rId520" display="https://twitter.com/donbytheriver"/>
    <hyperlink ref="AX58" r:id="rId521" display="https://twitter.com/masumaahuja"/>
    <hyperlink ref="AX59" r:id="rId522" display="https://twitter.com/suegreenwood"/>
    <hyperlink ref="AX60" r:id="rId523" display="https://twitter.com/mountairmedia"/>
    <hyperlink ref="AX61" r:id="rId524" display="https://twitter.com/hyperdoxy"/>
    <hyperlink ref="AX62" r:id="rId525" display="https://twitter.com/penguinsfan62"/>
    <hyperlink ref="AX63" r:id="rId526" display="https://twitter.com/microbliterate"/>
    <hyperlink ref="AX64" r:id="rId527" display="https://twitter.com/guardianus"/>
    <hyperlink ref="AX65" r:id="rId528" display="https://twitter.com/photogericp"/>
    <hyperlink ref="AX66" r:id="rId529" display="https://twitter.com/wptv"/>
    <hyperlink ref="AX67" r:id="rId530" display="https://twitter.com/ryanjhaas"/>
    <hyperlink ref="AX68" r:id="rId531" display="https://twitter.com/npr"/>
    <hyperlink ref="AX69" r:id="rId532" display="https://twitter.com/miamiherald"/>
    <hyperlink ref="AX70" r:id="rId533" display="https://twitter.com/heymikemayo"/>
    <hyperlink ref="AX71" r:id="rId534" display="https://twitter.com/philvalys"/>
    <hyperlink ref="AX72" r:id="rId535" display="https://twitter.com/sunsentinel"/>
    <hyperlink ref="AX73" r:id="rId536" display="https://twitter.com/gunsreporting"/>
    <hyperlink ref="AX74" r:id="rId537" display="https://twitter.com/sleepy_bi"/>
    <hyperlink ref="AX75" r:id="rId538" display="https://twitter.com/samantharoehl"/>
    <hyperlink ref="AX76" r:id="rId539" display="https://twitter.com/juliacarriew"/>
    <hyperlink ref="AX77" r:id="rId540" display="https://twitter.com/samtlevin"/>
    <hyperlink ref="AX78" r:id="rId541" display="https://twitter.com/thatcardsharp"/>
    <hyperlink ref="AX79" r:id="rId542" display="https://twitter.com/quinnmacdonald"/>
    <hyperlink ref="AX80" r:id="rId543" display="https://twitter.com/evieblad"/>
    <hyperlink ref="AX81" r:id="rId544" display="https://twitter.com/jcsturino"/>
    <hyperlink ref="AX82" r:id="rId545" display="https://twitter.com/issuu"/>
    <hyperlink ref="AX83" r:id="rId546" display="https://twitter.com/douglasdrama"/>
    <hyperlink ref="AX84" r:id="rId547" display="https://twitter.com/tprep_boyshoops"/>
    <hyperlink ref="AX85" r:id="rId548" display="https://twitter.com/vivianho"/>
    <hyperlink ref="AX86" r:id="rId549" display="https://twitter.com/vinnyeng"/>
    <hyperlink ref="AX87" r:id="rId550" display="https://twitter.com/kennyjacobs"/>
    <hyperlink ref="AX88" r:id="rId551" display="https://twitter.com/musicascension1"/>
    <hyperlink ref="AX89" r:id="rId552" display="https://twitter.com/harry_slater"/>
    <hyperlink ref="AX90" r:id="rId553" display="https://twitter.com/jimmacmillan"/>
    <hyperlink ref="AX91" r:id="rId554" display="https://twitter.com/lauren_hoggs"/>
    <hyperlink ref="AX92" r:id="rId555" display="https://twitter.com/diamondmarin1"/>
    <hyperlink ref="AX93" r:id="rId556" display="https://twitter.com/jswimm1"/>
    <hyperlink ref="AX94" r:id="rId557" display="https://twitter.com/gssvoices"/>
    <hyperlink ref="AX95" r:id="rId558" display="https://twitter.com/mcclatchy"/>
    <hyperlink ref="AX96" r:id="rId559" display="https://twitter.com/nowthisnews"/>
    <hyperlink ref="AX97" r:id="rId560" display="https://twitter.com/teamtrace"/>
    <hyperlink ref="AX98" r:id="rId561" display="https://twitter.com/culverzoe"/>
    <hyperlink ref="AX99" r:id="rId562" display="https://twitter.com/yankeejoe"/>
    <hyperlink ref="AX100" r:id="rId563" display="https://twitter.com/gabbygiffords"/>
    <hyperlink ref="AX101" r:id="rId564" display="https://twitter.com/aoc"/>
    <hyperlink ref="AX102" r:id="rId565" display="https://twitter.com/emma4change"/>
    <hyperlink ref="AX103" r:id="rId566" display="https://twitter.com/fred_guttenberg"/>
    <hyperlink ref="AX104" r:id="rId567" display="https://twitter.com/mysharona1987"/>
    <hyperlink ref="AX105" r:id="rId568" display="https://twitter.com/jenstaletovich"/>
    <hyperlink ref="AX106" r:id="rId569" display="https://twitter.com/davidjneal"/>
    <hyperlink ref="AX107" r:id="rId570" display="https://twitter.com/jacobkernis"/>
    <hyperlink ref="AX108" r:id="rId571" display="https://twitter.com/jpmentorleaders"/>
    <hyperlink ref="AX109" r:id="rId572" display="https://twitter.com/avaniishah"/>
    <hyperlink ref="AX110" r:id="rId573" display="https://twitter.com/splc"/>
    <hyperlink ref="AX111" r:id="rId574" display="https://twitter.com/steffdaz"/>
    <hyperlink ref="AX112" r:id="rId575" display="https://twitter.com/soulflytry"/>
    <hyperlink ref="AX113" r:id="rId576" display="https://twitter.com/debzuniverse"/>
    <hyperlink ref="AX114" r:id="rId577" display="https://twitter.com/robertwruncie"/>
    <hyperlink ref="AX115" r:id="rId578" display="https://twitter.com/msdclassof2022"/>
    <hyperlink ref="AX116" r:id="rId579" display="https://twitter.com/spookymulder86"/>
    <hyperlink ref="AX117" r:id="rId580" display="https://twitter.com/cmeden"/>
    <hyperlink ref="AX118" r:id="rId581" display="https://twitter.com/wshsroom215"/>
    <hyperlink ref="AX119" r:id="rId582" display="https://twitter.com/spjfla"/>
    <hyperlink ref="AX120" r:id="rId583" display="https://twitter.com/spj_tweets"/>
    <hyperlink ref="AX121" r:id="rId584" display="https://twitter.com/sdkstl"/>
    <hyperlink ref="AX122" r:id="rId585" display="https://twitter.com/monicarhor"/>
    <hyperlink ref="AX123" r:id="rId586" display="https://twitter.com/katelyn_jou"/>
    <hyperlink ref="AX124" r:id="rId587" display="https://twitter.com/newseum"/>
    <hyperlink ref="AX125" r:id="rId588" display="https://twitter.com/nppa"/>
    <hyperlink ref="AX126" r:id="rId589" display="https://twitter.com/freedomforumins"/>
    <hyperlink ref="AX127" r:id="rId590" display="https://twitter.com/nicole_kraft"/>
    <hyperlink ref="AX128" r:id="rId591" display="https://twitter.com/beanspohr"/>
    <hyperlink ref="AX129" r:id="rId592" display="https://twitter.com/ernabeld"/>
    <hyperlink ref="AX130" r:id="rId593" display="https://twitter.com/superscribbler"/>
    <hyperlink ref="AX131" r:id="rId594" display="https://twitter.com/jhemlepp"/>
    <hyperlink ref="AX132" r:id="rId595" display="https://twitter.com/lgtenglishteach"/>
    <hyperlink ref="AX133" r:id="rId596" display="https://twitter.com/lillianhwang"/>
    <hyperlink ref="AX134" r:id="rId597" display="https://twitter.com/voicestexas"/>
    <hyperlink ref="AX135" r:id="rId598" display="https://twitter.com/heroesmsd"/>
    <hyperlink ref="AX136" r:id="rId599" display="https://twitter.com/lizjane66"/>
    <hyperlink ref="AX137" r:id="rId600" display="https://twitter.com/thecw"/>
    <hyperlink ref="AX138" r:id="rId601" display="https://twitter.com/daveaizer"/>
  </hyperlinks>
  <printOptions/>
  <pageMargins left="0.7" right="0.7" top="0.75" bottom="0.75" header="0.3" footer="0.3"/>
  <pageSetup horizontalDpi="600" verticalDpi="600" orientation="portrait" r:id="rId605"/>
  <legacyDrawing r:id="rId603"/>
  <tableParts>
    <tablePart r:id="rId60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1827</v>
      </c>
      <c r="Z2" s="13" t="s">
        <v>1845</v>
      </c>
      <c r="AA2" s="13" t="s">
        <v>1870</v>
      </c>
      <c r="AB2" s="13" t="s">
        <v>1924</v>
      </c>
      <c r="AC2" s="13" t="s">
        <v>2002</v>
      </c>
      <c r="AD2" s="13" t="s">
        <v>2031</v>
      </c>
      <c r="AE2" s="13" t="s">
        <v>2032</v>
      </c>
      <c r="AF2" s="13" t="s">
        <v>2056</v>
      </c>
      <c r="AG2" s="117" t="s">
        <v>2281</v>
      </c>
      <c r="AH2" s="117" t="s">
        <v>2282</v>
      </c>
      <c r="AI2" s="117" t="s">
        <v>2283</v>
      </c>
      <c r="AJ2" s="117" t="s">
        <v>2284</v>
      </c>
      <c r="AK2" s="117" t="s">
        <v>2285</v>
      </c>
      <c r="AL2" s="117" t="s">
        <v>2286</v>
      </c>
      <c r="AM2" s="117" t="s">
        <v>2287</v>
      </c>
      <c r="AN2" s="117" t="s">
        <v>2288</v>
      </c>
      <c r="AO2" s="117" t="s">
        <v>2291</v>
      </c>
    </row>
    <row r="3" spans="1:41" ht="15">
      <c r="A3" s="87" t="s">
        <v>1769</v>
      </c>
      <c r="B3" s="65" t="s">
        <v>1782</v>
      </c>
      <c r="C3" s="65" t="s">
        <v>56</v>
      </c>
      <c r="D3" s="103"/>
      <c r="E3" s="102"/>
      <c r="F3" s="104" t="s">
        <v>2336</v>
      </c>
      <c r="G3" s="105"/>
      <c r="H3" s="105"/>
      <c r="I3" s="106">
        <v>3</v>
      </c>
      <c r="J3" s="107"/>
      <c r="K3" s="48">
        <v>50</v>
      </c>
      <c r="L3" s="48">
        <v>77</v>
      </c>
      <c r="M3" s="48">
        <v>13</v>
      </c>
      <c r="N3" s="48">
        <v>90</v>
      </c>
      <c r="O3" s="48">
        <v>1</v>
      </c>
      <c r="P3" s="49">
        <v>0.012345679012345678</v>
      </c>
      <c r="Q3" s="49">
        <v>0.024390243902439025</v>
      </c>
      <c r="R3" s="48">
        <v>1</v>
      </c>
      <c r="S3" s="48">
        <v>0</v>
      </c>
      <c r="T3" s="48">
        <v>50</v>
      </c>
      <c r="U3" s="48">
        <v>90</v>
      </c>
      <c r="V3" s="48">
        <v>4</v>
      </c>
      <c r="W3" s="49">
        <v>2.0528</v>
      </c>
      <c r="X3" s="49">
        <v>0.03346938775510204</v>
      </c>
      <c r="Y3" s="78" t="s">
        <v>1828</v>
      </c>
      <c r="Z3" s="78" t="s">
        <v>1846</v>
      </c>
      <c r="AA3" s="78" t="s">
        <v>1871</v>
      </c>
      <c r="AB3" s="84" t="s">
        <v>1925</v>
      </c>
      <c r="AC3" s="84" t="s">
        <v>2003</v>
      </c>
      <c r="AD3" s="84" t="s">
        <v>252</v>
      </c>
      <c r="AE3" s="84" t="s">
        <v>2033</v>
      </c>
      <c r="AF3" s="84" t="s">
        <v>2057</v>
      </c>
      <c r="AG3" s="120">
        <v>55</v>
      </c>
      <c r="AH3" s="123">
        <v>4.7784535186794095</v>
      </c>
      <c r="AI3" s="120">
        <v>20</v>
      </c>
      <c r="AJ3" s="123">
        <v>1.737619461337967</v>
      </c>
      <c r="AK3" s="120">
        <v>0</v>
      </c>
      <c r="AL3" s="123">
        <v>0</v>
      </c>
      <c r="AM3" s="120">
        <v>1076</v>
      </c>
      <c r="AN3" s="123">
        <v>93.48392701998263</v>
      </c>
      <c r="AO3" s="120">
        <v>1151</v>
      </c>
    </row>
    <row r="4" spans="1:41" ht="15">
      <c r="A4" s="87" t="s">
        <v>1770</v>
      </c>
      <c r="B4" s="65" t="s">
        <v>1783</v>
      </c>
      <c r="C4" s="65" t="s">
        <v>56</v>
      </c>
      <c r="D4" s="109"/>
      <c r="E4" s="108"/>
      <c r="F4" s="110" t="s">
        <v>2337</v>
      </c>
      <c r="G4" s="111"/>
      <c r="H4" s="111"/>
      <c r="I4" s="112">
        <v>4</v>
      </c>
      <c r="J4" s="113"/>
      <c r="K4" s="48">
        <v>19</v>
      </c>
      <c r="L4" s="48">
        <v>19</v>
      </c>
      <c r="M4" s="48">
        <v>0</v>
      </c>
      <c r="N4" s="48">
        <v>19</v>
      </c>
      <c r="O4" s="48">
        <v>1</v>
      </c>
      <c r="P4" s="49">
        <v>0</v>
      </c>
      <c r="Q4" s="49">
        <v>0</v>
      </c>
      <c r="R4" s="48">
        <v>1</v>
      </c>
      <c r="S4" s="48">
        <v>0</v>
      </c>
      <c r="T4" s="48">
        <v>19</v>
      </c>
      <c r="U4" s="48">
        <v>19</v>
      </c>
      <c r="V4" s="48">
        <v>2</v>
      </c>
      <c r="W4" s="49">
        <v>1.795014</v>
      </c>
      <c r="X4" s="49">
        <v>0.05263157894736842</v>
      </c>
      <c r="Y4" s="78" t="s">
        <v>432</v>
      </c>
      <c r="Z4" s="78" t="s">
        <v>435</v>
      </c>
      <c r="AA4" s="78"/>
      <c r="AB4" s="84" t="s">
        <v>1926</v>
      </c>
      <c r="AC4" s="84" t="s">
        <v>2004</v>
      </c>
      <c r="AD4" s="84"/>
      <c r="AE4" s="84" t="s">
        <v>2034</v>
      </c>
      <c r="AF4" s="84" t="s">
        <v>2058</v>
      </c>
      <c r="AG4" s="120">
        <v>21</v>
      </c>
      <c r="AH4" s="123">
        <v>4.615384615384615</v>
      </c>
      <c r="AI4" s="120">
        <v>19</v>
      </c>
      <c r="AJ4" s="123">
        <v>4.175824175824176</v>
      </c>
      <c r="AK4" s="120">
        <v>0</v>
      </c>
      <c r="AL4" s="123">
        <v>0</v>
      </c>
      <c r="AM4" s="120">
        <v>415</v>
      </c>
      <c r="AN4" s="123">
        <v>91.20879120879121</v>
      </c>
      <c r="AO4" s="120">
        <v>455</v>
      </c>
    </row>
    <row r="5" spans="1:41" ht="15">
      <c r="A5" s="87" t="s">
        <v>1771</v>
      </c>
      <c r="B5" s="65" t="s">
        <v>1784</v>
      </c>
      <c r="C5" s="65" t="s">
        <v>56</v>
      </c>
      <c r="D5" s="109"/>
      <c r="E5" s="108"/>
      <c r="F5" s="110" t="s">
        <v>2338</v>
      </c>
      <c r="G5" s="111"/>
      <c r="H5" s="111"/>
      <c r="I5" s="112">
        <v>5</v>
      </c>
      <c r="J5" s="113"/>
      <c r="K5" s="48">
        <v>14</v>
      </c>
      <c r="L5" s="48">
        <v>22</v>
      </c>
      <c r="M5" s="48">
        <v>30</v>
      </c>
      <c r="N5" s="48">
        <v>52</v>
      </c>
      <c r="O5" s="48">
        <v>0</v>
      </c>
      <c r="P5" s="49">
        <v>0</v>
      </c>
      <c r="Q5" s="49">
        <v>0</v>
      </c>
      <c r="R5" s="48">
        <v>1</v>
      </c>
      <c r="S5" s="48">
        <v>0</v>
      </c>
      <c r="T5" s="48">
        <v>14</v>
      </c>
      <c r="U5" s="48">
        <v>52</v>
      </c>
      <c r="V5" s="48">
        <v>2</v>
      </c>
      <c r="W5" s="49">
        <v>1.55102</v>
      </c>
      <c r="X5" s="49">
        <v>0.16483516483516483</v>
      </c>
      <c r="Y5" s="78" t="s">
        <v>1829</v>
      </c>
      <c r="Z5" s="78" t="s">
        <v>1847</v>
      </c>
      <c r="AA5" s="78" t="s">
        <v>1872</v>
      </c>
      <c r="AB5" s="84" t="s">
        <v>1927</v>
      </c>
      <c r="AC5" s="84" t="s">
        <v>2005</v>
      </c>
      <c r="AD5" s="84" t="s">
        <v>333</v>
      </c>
      <c r="AE5" s="84" t="s">
        <v>2035</v>
      </c>
      <c r="AF5" s="84" t="s">
        <v>2059</v>
      </c>
      <c r="AG5" s="120">
        <v>0</v>
      </c>
      <c r="AH5" s="123">
        <v>0</v>
      </c>
      <c r="AI5" s="120">
        <v>1</v>
      </c>
      <c r="AJ5" s="123">
        <v>0.5813953488372093</v>
      </c>
      <c r="AK5" s="120">
        <v>0</v>
      </c>
      <c r="AL5" s="123">
        <v>0</v>
      </c>
      <c r="AM5" s="120">
        <v>171</v>
      </c>
      <c r="AN5" s="123">
        <v>99.4186046511628</v>
      </c>
      <c r="AO5" s="120">
        <v>172</v>
      </c>
    </row>
    <row r="6" spans="1:41" ht="15">
      <c r="A6" s="87" t="s">
        <v>1772</v>
      </c>
      <c r="B6" s="65" t="s">
        <v>1785</v>
      </c>
      <c r="C6" s="65" t="s">
        <v>56</v>
      </c>
      <c r="D6" s="109"/>
      <c r="E6" s="108"/>
      <c r="F6" s="110" t="s">
        <v>2339</v>
      </c>
      <c r="G6" s="111"/>
      <c r="H6" s="111"/>
      <c r="I6" s="112">
        <v>6</v>
      </c>
      <c r="J6" s="113"/>
      <c r="K6" s="48">
        <v>10</v>
      </c>
      <c r="L6" s="48">
        <v>13</v>
      </c>
      <c r="M6" s="48">
        <v>6</v>
      </c>
      <c r="N6" s="48">
        <v>19</v>
      </c>
      <c r="O6" s="48">
        <v>1</v>
      </c>
      <c r="P6" s="49">
        <v>0</v>
      </c>
      <c r="Q6" s="49">
        <v>0</v>
      </c>
      <c r="R6" s="48">
        <v>1</v>
      </c>
      <c r="S6" s="48">
        <v>0</v>
      </c>
      <c r="T6" s="48">
        <v>10</v>
      </c>
      <c r="U6" s="48">
        <v>19</v>
      </c>
      <c r="V6" s="48">
        <v>4</v>
      </c>
      <c r="W6" s="49">
        <v>1.84</v>
      </c>
      <c r="X6" s="49">
        <v>0.16666666666666666</v>
      </c>
      <c r="Y6" s="78" t="s">
        <v>1830</v>
      </c>
      <c r="Z6" s="78" t="s">
        <v>1848</v>
      </c>
      <c r="AA6" s="78"/>
      <c r="AB6" s="84" t="s">
        <v>1928</v>
      </c>
      <c r="AC6" s="84" t="s">
        <v>2006</v>
      </c>
      <c r="AD6" s="84" t="s">
        <v>217</v>
      </c>
      <c r="AE6" s="84" t="s">
        <v>2036</v>
      </c>
      <c r="AF6" s="84" t="s">
        <v>2060</v>
      </c>
      <c r="AG6" s="120">
        <v>3</v>
      </c>
      <c r="AH6" s="123">
        <v>1.7647058823529411</v>
      </c>
      <c r="AI6" s="120">
        <v>2</v>
      </c>
      <c r="AJ6" s="123">
        <v>1.1764705882352942</v>
      </c>
      <c r="AK6" s="120">
        <v>0</v>
      </c>
      <c r="AL6" s="123">
        <v>0</v>
      </c>
      <c r="AM6" s="120">
        <v>165</v>
      </c>
      <c r="AN6" s="123">
        <v>97.05882352941177</v>
      </c>
      <c r="AO6" s="120">
        <v>170</v>
      </c>
    </row>
    <row r="7" spans="1:41" ht="15">
      <c r="A7" s="87" t="s">
        <v>1773</v>
      </c>
      <c r="B7" s="65" t="s">
        <v>1786</v>
      </c>
      <c r="C7" s="65" t="s">
        <v>56</v>
      </c>
      <c r="D7" s="109"/>
      <c r="E7" s="108"/>
      <c r="F7" s="110" t="s">
        <v>2340</v>
      </c>
      <c r="G7" s="111"/>
      <c r="H7" s="111"/>
      <c r="I7" s="112">
        <v>7</v>
      </c>
      <c r="J7" s="113"/>
      <c r="K7" s="48">
        <v>8</v>
      </c>
      <c r="L7" s="48">
        <v>8</v>
      </c>
      <c r="M7" s="48">
        <v>0</v>
      </c>
      <c r="N7" s="48">
        <v>8</v>
      </c>
      <c r="O7" s="48">
        <v>1</v>
      </c>
      <c r="P7" s="49">
        <v>0</v>
      </c>
      <c r="Q7" s="49">
        <v>0</v>
      </c>
      <c r="R7" s="48">
        <v>1</v>
      </c>
      <c r="S7" s="48">
        <v>0</v>
      </c>
      <c r="T7" s="48">
        <v>8</v>
      </c>
      <c r="U7" s="48">
        <v>8</v>
      </c>
      <c r="V7" s="48">
        <v>2</v>
      </c>
      <c r="W7" s="49">
        <v>1.53125</v>
      </c>
      <c r="X7" s="49">
        <v>0.125</v>
      </c>
      <c r="Y7" s="78" t="s">
        <v>1831</v>
      </c>
      <c r="Z7" s="78" t="s">
        <v>1849</v>
      </c>
      <c r="AA7" s="78"/>
      <c r="AB7" s="84" t="s">
        <v>1907</v>
      </c>
      <c r="AC7" s="84" t="s">
        <v>780</v>
      </c>
      <c r="AD7" s="84" t="s">
        <v>325</v>
      </c>
      <c r="AE7" s="84" t="s">
        <v>2037</v>
      </c>
      <c r="AF7" s="84" t="s">
        <v>2061</v>
      </c>
      <c r="AG7" s="120">
        <v>1</v>
      </c>
      <c r="AH7" s="123">
        <v>2.6315789473684212</v>
      </c>
      <c r="AI7" s="120">
        <v>0</v>
      </c>
      <c r="AJ7" s="123">
        <v>0</v>
      </c>
      <c r="AK7" s="120">
        <v>0</v>
      </c>
      <c r="AL7" s="123">
        <v>0</v>
      </c>
      <c r="AM7" s="120">
        <v>37</v>
      </c>
      <c r="AN7" s="123">
        <v>97.36842105263158</v>
      </c>
      <c r="AO7" s="120">
        <v>38</v>
      </c>
    </row>
    <row r="8" spans="1:41" ht="15">
      <c r="A8" s="87" t="s">
        <v>1774</v>
      </c>
      <c r="B8" s="65" t="s">
        <v>1787</v>
      </c>
      <c r="C8" s="65" t="s">
        <v>56</v>
      </c>
      <c r="D8" s="109"/>
      <c r="E8" s="108"/>
      <c r="F8" s="110" t="s">
        <v>1774</v>
      </c>
      <c r="G8" s="111"/>
      <c r="H8" s="111"/>
      <c r="I8" s="112">
        <v>8</v>
      </c>
      <c r="J8" s="113"/>
      <c r="K8" s="48">
        <v>8</v>
      </c>
      <c r="L8" s="48">
        <v>7</v>
      </c>
      <c r="M8" s="48">
        <v>0</v>
      </c>
      <c r="N8" s="48">
        <v>7</v>
      </c>
      <c r="O8" s="48">
        <v>0</v>
      </c>
      <c r="P8" s="49">
        <v>0</v>
      </c>
      <c r="Q8" s="49">
        <v>0</v>
      </c>
      <c r="R8" s="48">
        <v>1</v>
      </c>
      <c r="S8" s="48">
        <v>0</v>
      </c>
      <c r="T8" s="48">
        <v>8</v>
      </c>
      <c r="U8" s="48">
        <v>7</v>
      </c>
      <c r="V8" s="48">
        <v>2</v>
      </c>
      <c r="W8" s="49">
        <v>1.53125</v>
      </c>
      <c r="X8" s="49">
        <v>0.125</v>
      </c>
      <c r="Y8" s="78" t="s">
        <v>406</v>
      </c>
      <c r="Z8" s="78" t="s">
        <v>435</v>
      </c>
      <c r="AA8" s="78"/>
      <c r="AB8" s="84" t="s">
        <v>780</v>
      </c>
      <c r="AC8" s="84" t="s">
        <v>780</v>
      </c>
      <c r="AD8" s="84" t="s">
        <v>319</v>
      </c>
      <c r="AE8" s="84" t="s">
        <v>2038</v>
      </c>
      <c r="AF8" s="84" t="s">
        <v>2062</v>
      </c>
      <c r="AG8" s="120">
        <v>0</v>
      </c>
      <c r="AH8" s="123">
        <v>0</v>
      </c>
      <c r="AI8" s="120">
        <v>0</v>
      </c>
      <c r="AJ8" s="123">
        <v>0</v>
      </c>
      <c r="AK8" s="120">
        <v>0</v>
      </c>
      <c r="AL8" s="123">
        <v>0</v>
      </c>
      <c r="AM8" s="120">
        <v>8</v>
      </c>
      <c r="AN8" s="123">
        <v>100</v>
      </c>
      <c r="AO8" s="120">
        <v>8</v>
      </c>
    </row>
    <row r="9" spans="1:41" ht="15">
      <c r="A9" s="87" t="s">
        <v>1775</v>
      </c>
      <c r="B9" s="65" t="s">
        <v>1788</v>
      </c>
      <c r="C9" s="65" t="s">
        <v>56</v>
      </c>
      <c r="D9" s="109"/>
      <c r="E9" s="108"/>
      <c r="F9" s="110" t="s">
        <v>2341</v>
      </c>
      <c r="G9" s="111"/>
      <c r="H9" s="111"/>
      <c r="I9" s="112">
        <v>9</v>
      </c>
      <c r="J9" s="113"/>
      <c r="K9" s="48">
        <v>7</v>
      </c>
      <c r="L9" s="48">
        <v>12</v>
      </c>
      <c r="M9" s="48">
        <v>0</v>
      </c>
      <c r="N9" s="48">
        <v>12</v>
      </c>
      <c r="O9" s="48">
        <v>0</v>
      </c>
      <c r="P9" s="49">
        <v>0.09090909090909091</v>
      </c>
      <c r="Q9" s="49">
        <v>0.16666666666666666</v>
      </c>
      <c r="R9" s="48">
        <v>1</v>
      </c>
      <c r="S9" s="48">
        <v>0</v>
      </c>
      <c r="T9" s="48">
        <v>7</v>
      </c>
      <c r="U9" s="48">
        <v>12</v>
      </c>
      <c r="V9" s="48">
        <v>2</v>
      </c>
      <c r="W9" s="49">
        <v>1.265306</v>
      </c>
      <c r="X9" s="49">
        <v>0.2857142857142857</v>
      </c>
      <c r="Y9" s="78" t="s">
        <v>430</v>
      </c>
      <c r="Z9" s="78" t="s">
        <v>435</v>
      </c>
      <c r="AA9" s="78"/>
      <c r="AB9" s="84" t="s">
        <v>1929</v>
      </c>
      <c r="AC9" s="84" t="s">
        <v>2007</v>
      </c>
      <c r="AD9" s="84"/>
      <c r="AE9" s="84" t="s">
        <v>2039</v>
      </c>
      <c r="AF9" s="84" t="s">
        <v>2063</v>
      </c>
      <c r="AG9" s="120">
        <v>6</v>
      </c>
      <c r="AH9" s="123">
        <v>4.195804195804196</v>
      </c>
      <c r="AI9" s="120">
        <v>14</v>
      </c>
      <c r="AJ9" s="123">
        <v>9.79020979020979</v>
      </c>
      <c r="AK9" s="120">
        <v>0</v>
      </c>
      <c r="AL9" s="123">
        <v>0</v>
      </c>
      <c r="AM9" s="120">
        <v>123</v>
      </c>
      <c r="AN9" s="123">
        <v>86.01398601398601</v>
      </c>
      <c r="AO9" s="120">
        <v>143</v>
      </c>
    </row>
    <row r="10" spans="1:41" ht="14.25" customHeight="1">
      <c r="A10" s="87" t="s">
        <v>1776</v>
      </c>
      <c r="B10" s="65" t="s">
        <v>1789</v>
      </c>
      <c r="C10" s="65" t="s">
        <v>56</v>
      </c>
      <c r="D10" s="109"/>
      <c r="E10" s="108"/>
      <c r="F10" s="110" t="s">
        <v>1776</v>
      </c>
      <c r="G10" s="111"/>
      <c r="H10" s="111"/>
      <c r="I10" s="112">
        <v>10</v>
      </c>
      <c r="J10" s="113"/>
      <c r="K10" s="48">
        <v>5</v>
      </c>
      <c r="L10" s="48">
        <v>5</v>
      </c>
      <c r="M10" s="48">
        <v>0</v>
      </c>
      <c r="N10" s="48">
        <v>5</v>
      </c>
      <c r="O10" s="48">
        <v>1</v>
      </c>
      <c r="P10" s="49">
        <v>0</v>
      </c>
      <c r="Q10" s="49">
        <v>0</v>
      </c>
      <c r="R10" s="48">
        <v>1</v>
      </c>
      <c r="S10" s="48">
        <v>0</v>
      </c>
      <c r="T10" s="48">
        <v>5</v>
      </c>
      <c r="U10" s="48">
        <v>5</v>
      </c>
      <c r="V10" s="48">
        <v>2</v>
      </c>
      <c r="W10" s="49">
        <v>1.28</v>
      </c>
      <c r="X10" s="49">
        <v>0.2</v>
      </c>
      <c r="Y10" s="78" t="s">
        <v>1832</v>
      </c>
      <c r="Z10" s="78" t="s">
        <v>1850</v>
      </c>
      <c r="AA10" s="78" t="s">
        <v>1873</v>
      </c>
      <c r="AB10" s="84" t="s">
        <v>780</v>
      </c>
      <c r="AC10" s="84" t="s">
        <v>780</v>
      </c>
      <c r="AD10" s="84"/>
      <c r="AE10" s="84" t="s">
        <v>2040</v>
      </c>
      <c r="AF10" s="84" t="s">
        <v>2064</v>
      </c>
      <c r="AG10" s="120">
        <v>2</v>
      </c>
      <c r="AH10" s="123">
        <v>5.882352941176471</v>
      </c>
      <c r="AI10" s="120">
        <v>1</v>
      </c>
      <c r="AJ10" s="123">
        <v>2.9411764705882355</v>
      </c>
      <c r="AK10" s="120">
        <v>0</v>
      </c>
      <c r="AL10" s="123">
        <v>0</v>
      </c>
      <c r="AM10" s="120">
        <v>31</v>
      </c>
      <c r="AN10" s="123">
        <v>91.17647058823529</v>
      </c>
      <c r="AO10" s="120">
        <v>34</v>
      </c>
    </row>
    <row r="11" spans="1:41" ht="15">
      <c r="A11" s="87" t="s">
        <v>1777</v>
      </c>
      <c r="B11" s="65" t="s">
        <v>1790</v>
      </c>
      <c r="C11" s="65" t="s">
        <v>56</v>
      </c>
      <c r="D11" s="109"/>
      <c r="E11" s="108"/>
      <c r="F11" s="110" t="s">
        <v>2342</v>
      </c>
      <c r="G11" s="111"/>
      <c r="H11" s="111"/>
      <c r="I11" s="112">
        <v>11</v>
      </c>
      <c r="J11" s="113"/>
      <c r="K11" s="48">
        <v>5</v>
      </c>
      <c r="L11" s="48">
        <v>0</v>
      </c>
      <c r="M11" s="48">
        <v>8</v>
      </c>
      <c r="N11" s="48">
        <v>8</v>
      </c>
      <c r="O11" s="48">
        <v>0</v>
      </c>
      <c r="P11" s="49">
        <v>0</v>
      </c>
      <c r="Q11" s="49">
        <v>0</v>
      </c>
      <c r="R11" s="48">
        <v>1</v>
      </c>
      <c r="S11" s="48">
        <v>0</v>
      </c>
      <c r="T11" s="48">
        <v>5</v>
      </c>
      <c r="U11" s="48">
        <v>8</v>
      </c>
      <c r="V11" s="48">
        <v>2</v>
      </c>
      <c r="W11" s="49">
        <v>1.28</v>
      </c>
      <c r="X11" s="49">
        <v>0.2</v>
      </c>
      <c r="Y11" s="78"/>
      <c r="Z11" s="78"/>
      <c r="AA11" s="78" t="s">
        <v>442</v>
      </c>
      <c r="AB11" s="84" t="s">
        <v>1930</v>
      </c>
      <c r="AC11" s="84" t="s">
        <v>2008</v>
      </c>
      <c r="AD11" s="84"/>
      <c r="AE11" s="84" t="s">
        <v>2041</v>
      </c>
      <c r="AF11" s="84" t="s">
        <v>2065</v>
      </c>
      <c r="AG11" s="120">
        <v>0</v>
      </c>
      <c r="AH11" s="123">
        <v>0</v>
      </c>
      <c r="AI11" s="120">
        <v>0</v>
      </c>
      <c r="AJ11" s="123">
        <v>0</v>
      </c>
      <c r="AK11" s="120">
        <v>0</v>
      </c>
      <c r="AL11" s="123">
        <v>0</v>
      </c>
      <c r="AM11" s="120">
        <v>40</v>
      </c>
      <c r="AN11" s="123">
        <v>100</v>
      </c>
      <c r="AO11" s="120">
        <v>40</v>
      </c>
    </row>
    <row r="12" spans="1:41" ht="15">
      <c r="A12" s="87" t="s">
        <v>1778</v>
      </c>
      <c r="B12" s="65" t="s">
        <v>1791</v>
      </c>
      <c r="C12" s="65" t="s">
        <v>56</v>
      </c>
      <c r="D12" s="109"/>
      <c r="E12" s="108"/>
      <c r="F12" s="110" t="s">
        <v>1778</v>
      </c>
      <c r="G12" s="111"/>
      <c r="H12" s="111"/>
      <c r="I12" s="112">
        <v>12</v>
      </c>
      <c r="J12" s="113"/>
      <c r="K12" s="48">
        <v>4</v>
      </c>
      <c r="L12" s="48">
        <v>3</v>
      </c>
      <c r="M12" s="48">
        <v>0</v>
      </c>
      <c r="N12" s="48">
        <v>3</v>
      </c>
      <c r="O12" s="48">
        <v>0</v>
      </c>
      <c r="P12" s="49">
        <v>0</v>
      </c>
      <c r="Q12" s="49">
        <v>0</v>
      </c>
      <c r="R12" s="48">
        <v>1</v>
      </c>
      <c r="S12" s="48">
        <v>0</v>
      </c>
      <c r="T12" s="48">
        <v>4</v>
      </c>
      <c r="U12" s="48">
        <v>3</v>
      </c>
      <c r="V12" s="48">
        <v>2</v>
      </c>
      <c r="W12" s="49">
        <v>1.125</v>
      </c>
      <c r="X12" s="49">
        <v>0.25</v>
      </c>
      <c r="Y12" s="78" t="s">
        <v>433</v>
      </c>
      <c r="Z12" s="78" t="s">
        <v>440</v>
      </c>
      <c r="AA12" s="78" t="s">
        <v>455</v>
      </c>
      <c r="AB12" s="84" t="s">
        <v>780</v>
      </c>
      <c r="AC12" s="84" t="s">
        <v>780</v>
      </c>
      <c r="AD12" s="84"/>
      <c r="AE12" s="84" t="s">
        <v>2042</v>
      </c>
      <c r="AF12" s="84" t="s">
        <v>2066</v>
      </c>
      <c r="AG12" s="120">
        <v>0</v>
      </c>
      <c r="AH12" s="123">
        <v>0</v>
      </c>
      <c r="AI12" s="120">
        <v>0</v>
      </c>
      <c r="AJ12" s="123">
        <v>0</v>
      </c>
      <c r="AK12" s="120">
        <v>0</v>
      </c>
      <c r="AL12" s="123">
        <v>0</v>
      </c>
      <c r="AM12" s="120">
        <v>13</v>
      </c>
      <c r="AN12" s="123">
        <v>100</v>
      </c>
      <c r="AO12" s="120">
        <v>13</v>
      </c>
    </row>
    <row r="13" spans="1:41" ht="15">
      <c r="A13" s="87" t="s">
        <v>1779</v>
      </c>
      <c r="B13" s="65" t="s">
        <v>1792</v>
      </c>
      <c r="C13" s="65" t="s">
        <v>56</v>
      </c>
      <c r="D13" s="109"/>
      <c r="E13" s="108"/>
      <c r="F13" s="110" t="s">
        <v>1779</v>
      </c>
      <c r="G13" s="111"/>
      <c r="H13" s="111"/>
      <c r="I13" s="112">
        <v>13</v>
      </c>
      <c r="J13" s="113"/>
      <c r="K13" s="48">
        <v>2</v>
      </c>
      <c r="L13" s="48">
        <v>1</v>
      </c>
      <c r="M13" s="48">
        <v>0</v>
      </c>
      <c r="N13" s="48">
        <v>1</v>
      </c>
      <c r="O13" s="48">
        <v>0</v>
      </c>
      <c r="P13" s="49">
        <v>0</v>
      </c>
      <c r="Q13" s="49">
        <v>0</v>
      </c>
      <c r="R13" s="48">
        <v>1</v>
      </c>
      <c r="S13" s="48">
        <v>0</v>
      </c>
      <c r="T13" s="48">
        <v>2</v>
      </c>
      <c r="U13" s="48">
        <v>1</v>
      </c>
      <c r="V13" s="48">
        <v>1</v>
      </c>
      <c r="W13" s="49">
        <v>0.5</v>
      </c>
      <c r="X13" s="49">
        <v>0.5</v>
      </c>
      <c r="Y13" s="78"/>
      <c r="Z13" s="78"/>
      <c r="AA13" s="78" t="s">
        <v>447</v>
      </c>
      <c r="AB13" s="84" t="s">
        <v>780</v>
      </c>
      <c r="AC13" s="84" t="s">
        <v>780</v>
      </c>
      <c r="AD13" s="84"/>
      <c r="AE13" s="84" t="s">
        <v>2043</v>
      </c>
      <c r="AF13" s="84" t="s">
        <v>2067</v>
      </c>
      <c r="AG13" s="120">
        <v>0</v>
      </c>
      <c r="AH13" s="123">
        <v>0</v>
      </c>
      <c r="AI13" s="120">
        <v>0</v>
      </c>
      <c r="AJ13" s="123">
        <v>0</v>
      </c>
      <c r="AK13" s="120">
        <v>0</v>
      </c>
      <c r="AL13" s="123">
        <v>0</v>
      </c>
      <c r="AM13" s="120">
        <v>18</v>
      </c>
      <c r="AN13" s="123">
        <v>100</v>
      </c>
      <c r="AO13" s="120">
        <v>18</v>
      </c>
    </row>
    <row r="14" spans="1:41" ht="15">
      <c r="A14" s="87" t="s">
        <v>1780</v>
      </c>
      <c r="B14" s="65" t="s">
        <v>1793</v>
      </c>
      <c r="C14" s="65" t="s">
        <v>56</v>
      </c>
      <c r="D14" s="109"/>
      <c r="E14" s="108"/>
      <c r="F14" s="110" t="s">
        <v>2343</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t="s">
        <v>402</v>
      </c>
      <c r="Z14" s="78" t="s">
        <v>434</v>
      </c>
      <c r="AA14" s="78" t="s">
        <v>441</v>
      </c>
      <c r="AB14" s="84" t="s">
        <v>1931</v>
      </c>
      <c r="AC14" s="84" t="s">
        <v>780</v>
      </c>
      <c r="AD14" s="84"/>
      <c r="AE14" s="84" t="s">
        <v>2044</v>
      </c>
      <c r="AF14" s="84" t="s">
        <v>2068</v>
      </c>
      <c r="AG14" s="120">
        <v>3</v>
      </c>
      <c r="AH14" s="123">
        <v>12</v>
      </c>
      <c r="AI14" s="120">
        <v>0</v>
      </c>
      <c r="AJ14" s="123">
        <v>0</v>
      </c>
      <c r="AK14" s="120">
        <v>0</v>
      </c>
      <c r="AL14" s="123">
        <v>0</v>
      </c>
      <c r="AM14" s="120">
        <v>22</v>
      </c>
      <c r="AN14" s="123">
        <v>88</v>
      </c>
      <c r="AO14" s="120">
        <v>25</v>
      </c>
    </row>
    <row r="15" spans="1:41" ht="15">
      <c r="A15" s="87" t="s">
        <v>1781</v>
      </c>
      <c r="B15" s="65" t="s">
        <v>1782</v>
      </c>
      <c r="C15" s="65" t="s">
        <v>59</v>
      </c>
      <c r="D15" s="109"/>
      <c r="E15" s="108"/>
      <c r="F15" s="110" t="s">
        <v>1781</v>
      </c>
      <c r="G15" s="111"/>
      <c r="H15" s="111"/>
      <c r="I15" s="112">
        <v>15</v>
      </c>
      <c r="J15" s="113"/>
      <c r="K15" s="48">
        <v>2</v>
      </c>
      <c r="L15" s="48">
        <v>2</v>
      </c>
      <c r="M15" s="48">
        <v>0</v>
      </c>
      <c r="N15" s="48">
        <v>2</v>
      </c>
      <c r="O15" s="48">
        <v>2</v>
      </c>
      <c r="P15" s="49" t="s">
        <v>2292</v>
      </c>
      <c r="Q15" s="49" t="s">
        <v>2292</v>
      </c>
      <c r="R15" s="48">
        <v>2</v>
      </c>
      <c r="S15" s="48">
        <v>2</v>
      </c>
      <c r="T15" s="48">
        <v>1</v>
      </c>
      <c r="U15" s="48">
        <v>1</v>
      </c>
      <c r="V15" s="48">
        <v>0</v>
      </c>
      <c r="W15" s="49">
        <v>0</v>
      </c>
      <c r="X15" s="49">
        <v>0</v>
      </c>
      <c r="Y15" s="78" t="s">
        <v>1833</v>
      </c>
      <c r="Z15" s="78" t="s">
        <v>435</v>
      </c>
      <c r="AA15" s="78"/>
      <c r="AB15" s="84" t="s">
        <v>780</v>
      </c>
      <c r="AC15" s="84" t="s">
        <v>780</v>
      </c>
      <c r="AD15" s="84"/>
      <c r="AE15" s="84"/>
      <c r="AF15" s="84" t="s">
        <v>2069</v>
      </c>
      <c r="AG15" s="120">
        <v>4</v>
      </c>
      <c r="AH15" s="123">
        <v>11.11111111111111</v>
      </c>
      <c r="AI15" s="120">
        <v>0</v>
      </c>
      <c r="AJ15" s="123">
        <v>0</v>
      </c>
      <c r="AK15" s="120">
        <v>0</v>
      </c>
      <c r="AL15" s="123">
        <v>0</v>
      </c>
      <c r="AM15" s="120">
        <v>32</v>
      </c>
      <c r="AN15" s="123">
        <v>88.88888888888889</v>
      </c>
      <c r="AO15" s="120">
        <v>36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1769</v>
      </c>
      <c r="B2" s="84" t="s">
        <v>222</v>
      </c>
      <c r="C2" s="78">
        <f>VLOOKUP(GroupVertices[[#This Row],[Vertex]],Vertices[],MATCH("ID",Vertices[[#Headers],[Vertex]:[Vertex Content Word Count]],0),FALSE)</f>
        <v>5</v>
      </c>
    </row>
    <row r="3" spans="1:3" ht="15">
      <c r="A3" s="78" t="s">
        <v>1769</v>
      </c>
      <c r="B3" s="84" t="s">
        <v>301</v>
      </c>
      <c r="C3" s="78">
        <f>VLOOKUP(GroupVertices[[#This Row],[Vertex]],Vertices[],MATCH("ID",Vertices[[#Headers],[Vertex]:[Vertex Content Word Count]],0),FALSE)</f>
        <v>133</v>
      </c>
    </row>
    <row r="4" spans="1:3" ht="15">
      <c r="A4" s="78" t="s">
        <v>1769</v>
      </c>
      <c r="B4" s="84" t="s">
        <v>252</v>
      </c>
      <c r="C4" s="78">
        <f>VLOOKUP(GroupVertices[[#This Row],[Vertex]],Vertices[],MATCH("ID",Vertices[[#Headers],[Vertex]:[Vertex Content Word Count]],0),FALSE)</f>
        <v>49</v>
      </c>
    </row>
    <row r="5" spans="1:3" ht="15">
      <c r="A5" s="78" t="s">
        <v>1769</v>
      </c>
      <c r="B5" s="84" t="s">
        <v>282</v>
      </c>
      <c r="C5" s="78">
        <f>VLOOKUP(GroupVertices[[#This Row],[Vertex]],Vertices[],MATCH("ID",Vertices[[#Headers],[Vertex]:[Vertex Content Word Count]],0),FALSE)</f>
        <v>116</v>
      </c>
    </row>
    <row r="6" spans="1:3" ht="15">
      <c r="A6" s="78" t="s">
        <v>1769</v>
      </c>
      <c r="B6" s="84" t="s">
        <v>281</v>
      </c>
      <c r="C6" s="78">
        <f>VLOOKUP(GroupVertices[[#This Row],[Vertex]],Vertices[],MATCH("ID",Vertices[[#Headers],[Vertex]:[Vertex Content Word Count]],0),FALSE)</f>
        <v>15</v>
      </c>
    </row>
    <row r="7" spans="1:3" ht="15">
      <c r="A7" s="78" t="s">
        <v>1769</v>
      </c>
      <c r="B7" s="84" t="s">
        <v>344</v>
      </c>
      <c r="C7" s="78">
        <f>VLOOKUP(GroupVertices[[#This Row],[Vertex]],Vertices[],MATCH("ID",Vertices[[#Headers],[Vertex]:[Vertex Content Word Count]],0),FALSE)</f>
        <v>115</v>
      </c>
    </row>
    <row r="8" spans="1:3" ht="15">
      <c r="A8" s="78" t="s">
        <v>1769</v>
      </c>
      <c r="B8" s="84" t="s">
        <v>343</v>
      </c>
      <c r="C8" s="78">
        <f>VLOOKUP(GroupVertices[[#This Row],[Vertex]],Vertices[],MATCH("ID",Vertices[[#Headers],[Vertex]:[Vertex Content Word Count]],0),FALSE)</f>
        <v>114</v>
      </c>
    </row>
    <row r="9" spans="1:3" ht="15">
      <c r="A9" s="78" t="s">
        <v>1769</v>
      </c>
      <c r="B9" s="84" t="s">
        <v>280</v>
      </c>
      <c r="C9" s="78">
        <f>VLOOKUP(GroupVertices[[#This Row],[Vertex]],Vertices[],MATCH("ID",Vertices[[#Headers],[Vertex]:[Vertex Content Word Count]],0),FALSE)</f>
        <v>113</v>
      </c>
    </row>
    <row r="10" spans="1:3" ht="15">
      <c r="A10" s="78" t="s">
        <v>1769</v>
      </c>
      <c r="B10" s="84" t="s">
        <v>279</v>
      </c>
      <c r="C10" s="78">
        <f>VLOOKUP(GroupVertices[[#This Row],[Vertex]],Vertices[],MATCH("ID",Vertices[[#Headers],[Vertex]:[Vertex Content Word Count]],0),FALSE)</f>
        <v>112</v>
      </c>
    </row>
    <row r="11" spans="1:3" ht="15">
      <c r="A11" s="78" t="s">
        <v>1769</v>
      </c>
      <c r="B11" s="84" t="s">
        <v>274</v>
      </c>
      <c r="C11" s="78">
        <f>VLOOKUP(GroupVertices[[#This Row],[Vertex]],Vertices[],MATCH("ID",Vertices[[#Headers],[Vertex]:[Vertex Content Word Count]],0),FALSE)</f>
        <v>107</v>
      </c>
    </row>
    <row r="12" spans="1:3" ht="15">
      <c r="A12" s="78" t="s">
        <v>1769</v>
      </c>
      <c r="B12" s="84" t="s">
        <v>273</v>
      </c>
      <c r="C12" s="78">
        <f>VLOOKUP(GroupVertices[[#This Row],[Vertex]],Vertices[],MATCH("ID",Vertices[[#Headers],[Vertex]:[Vertex Content Word Count]],0),FALSE)</f>
        <v>46</v>
      </c>
    </row>
    <row r="13" spans="1:3" ht="15">
      <c r="A13" s="78" t="s">
        <v>1769</v>
      </c>
      <c r="B13" s="84" t="s">
        <v>272</v>
      </c>
      <c r="C13" s="78">
        <f>VLOOKUP(GroupVertices[[#This Row],[Vertex]],Vertices[],MATCH("ID",Vertices[[#Headers],[Vertex]:[Vertex Content Word Count]],0),FALSE)</f>
        <v>106</v>
      </c>
    </row>
    <row r="14" spans="1:3" ht="15">
      <c r="A14" s="78" t="s">
        <v>1769</v>
      </c>
      <c r="B14" s="84" t="s">
        <v>271</v>
      </c>
      <c r="C14" s="78">
        <f>VLOOKUP(GroupVertices[[#This Row],[Vertex]],Vertices[],MATCH("ID",Vertices[[#Headers],[Vertex]:[Vertex Content Word Count]],0),FALSE)</f>
        <v>105</v>
      </c>
    </row>
    <row r="15" spans="1:3" ht="15">
      <c r="A15" s="78" t="s">
        <v>1769</v>
      </c>
      <c r="B15" s="84" t="s">
        <v>270</v>
      </c>
      <c r="C15" s="78">
        <f>VLOOKUP(GroupVertices[[#This Row],[Vertex]],Vertices[],MATCH("ID",Vertices[[#Headers],[Vertex]:[Vertex Content Word Count]],0),FALSE)</f>
        <v>104</v>
      </c>
    </row>
    <row r="16" spans="1:3" ht="15">
      <c r="A16" s="78" t="s">
        <v>1769</v>
      </c>
      <c r="B16" s="84" t="s">
        <v>268</v>
      </c>
      <c r="C16" s="78">
        <f>VLOOKUP(GroupVertices[[#This Row],[Vertex]],Vertices[],MATCH("ID",Vertices[[#Headers],[Vertex]:[Vertex Content Word Count]],0),FALSE)</f>
        <v>98</v>
      </c>
    </row>
    <row r="17" spans="1:3" ht="15">
      <c r="A17" s="78" t="s">
        <v>1769</v>
      </c>
      <c r="B17" s="84" t="s">
        <v>266</v>
      </c>
      <c r="C17" s="78">
        <f>VLOOKUP(GroupVertices[[#This Row],[Vertex]],Vertices[],MATCH("ID",Vertices[[#Headers],[Vertex]:[Vertex Content Word Count]],0),FALSE)</f>
        <v>93</v>
      </c>
    </row>
    <row r="18" spans="1:3" ht="15">
      <c r="A18" s="78" t="s">
        <v>1769</v>
      </c>
      <c r="B18" s="84" t="s">
        <v>265</v>
      </c>
      <c r="C18" s="78">
        <f>VLOOKUP(GroupVertices[[#This Row],[Vertex]],Vertices[],MATCH("ID",Vertices[[#Headers],[Vertex]:[Vertex Content Word Count]],0),FALSE)</f>
        <v>92</v>
      </c>
    </row>
    <row r="19" spans="1:3" ht="15">
      <c r="A19" s="78" t="s">
        <v>1769</v>
      </c>
      <c r="B19" s="84" t="s">
        <v>264</v>
      </c>
      <c r="C19" s="78">
        <f>VLOOKUP(GroupVertices[[#This Row],[Vertex]],Vertices[],MATCH("ID",Vertices[[#Headers],[Vertex]:[Vertex Content Word Count]],0),FALSE)</f>
        <v>91</v>
      </c>
    </row>
    <row r="20" spans="1:3" ht="15">
      <c r="A20" s="78" t="s">
        <v>1769</v>
      </c>
      <c r="B20" s="84" t="s">
        <v>262</v>
      </c>
      <c r="C20" s="78">
        <f>VLOOKUP(GroupVertices[[#This Row],[Vertex]],Vertices[],MATCH("ID",Vertices[[#Headers],[Vertex]:[Vertex Content Word Count]],0),FALSE)</f>
        <v>89</v>
      </c>
    </row>
    <row r="21" spans="1:3" ht="15">
      <c r="A21" s="78" t="s">
        <v>1769</v>
      </c>
      <c r="B21" s="84" t="s">
        <v>260</v>
      </c>
      <c r="C21" s="78">
        <f>VLOOKUP(GroupVertices[[#This Row],[Vertex]],Vertices[],MATCH("ID",Vertices[[#Headers],[Vertex]:[Vertex Content Word Count]],0),FALSE)</f>
        <v>86</v>
      </c>
    </row>
    <row r="22" spans="1:3" ht="15">
      <c r="A22" s="78" t="s">
        <v>1769</v>
      </c>
      <c r="B22" s="84" t="s">
        <v>259</v>
      </c>
      <c r="C22" s="78">
        <f>VLOOKUP(GroupVertices[[#This Row],[Vertex]],Vertices[],MATCH("ID",Vertices[[#Headers],[Vertex]:[Vertex Content Word Count]],0),FALSE)</f>
        <v>85</v>
      </c>
    </row>
    <row r="23" spans="1:3" ht="15">
      <c r="A23" s="78" t="s">
        <v>1769</v>
      </c>
      <c r="B23" s="84" t="s">
        <v>254</v>
      </c>
      <c r="C23" s="78">
        <f>VLOOKUP(GroupVertices[[#This Row],[Vertex]],Vertices[],MATCH("ID",Vertices[[#Headers],[Vertex]:[Vertex Content Word Count]],0),FALSE)</f>
        <v>80</v>
      </c>
    </row>
    <row r="24" spans="1:3" ht="15">
      <c r="A24" s="78" t="s">
        <v>1769</v>
      </c>
      <c r="B24" s="84" t="s">
        <v>253</v>
      </c>
      <c r="C24" s="78">
        <f>VLOOKUP(GroupVertices[[#This Row],[Vertex]],Vertices[],MATCH("ID",Vertices[[#Headers],[Vertex]:[Vertex Content Word Count]],0),FALSE)</f>
        <v>79</v>
      </c>
    </row>
    <row r="25" spans="1:3" ht="15">
      <c r="A25" s="78" t="s">
        <v>1769</v>
      </c>
      <c r="B25" s="84" t="s">
        <v>251</v>
      </c>
      <c r="C25" s="78">
        <f>VLOOKUP(GroupVertices[[#This Row],[Vertex]],Vertices[],MATCH("ID",Vertices[[#Headers],[Vertex]:[Vertex Content Word Count]],0),FALSE)</f>
        <v>78</v>
      </c>
    </row>
    <row r="26" spans="1:3" ht="15">
      <c r="A26" s="78" t="s">
        <v>1769</v>
      </c>
      <c r="B26" s="84" t="s">
        <v>250</v>
      </c>
      <c r="C26" s="78">
        <f>VLOOKUP(GroupVertices[[#This Row],[Vertex]],Vertices[],MATCH("ID",Vertices[[#Headers],[Vertex]:[Vertex Content Word Count]],0),FALSE)</f>
        <v>77</v>
      </c>
    </row>
    <row r="27" spans="1:3" ht="15">
      <c r="A27" s="78" t="s">
        <v>1769</v>
      </c>
      <c r="B27" s="84" t="s">
        <v>249</v>
      </c>
      <c r="C27" s="78">
        <f>VLOOKUP(GroupVertices[[#This Row],[Vertex]],Vertices[],MATCH("ID",Vertices[[#Headers],[Vertex]:[Vertex Content Word Count]],0),FALSE)</f>
        <v>76</v>
      </c>
    </row>
    <row r="28" spans="1:3" ht="15">
      <c r="A28" s="78" t="s">
        <v>1769</v>
      </c>
      <c r="B28" s="84" t="s">
        <v>248</v>
      </c>
      <c r="C28" s="78">
        <f>VLOOKUP(GroupVertices[[#This Row],[Vertex]],Vertices[],MATCH("ID",Vertices[[#Headers],[Vertex]:[Vertex Content Word Count]],0),FALSE)</f>
        <v>75</v>
      </c>
    </row>
    <row r="29" spans="1:3" ht="15">
      <c r="A29" s="78" t="s">
        <v>1769</v>
      </c>
      <c r="B29" s="84" t="s">
        <v>247</v>
      </c>
      <c r="C29" s="78">
        <f>VLOOKUP(GroupVertices[[#This Row],[Vertex]],Vertices[],MATCH("ID",Vertices[[#Headers],[Vertex]:[Vertex Content Word Count]],0),FALSE)</f>
        <v>74</v>
      </c>
    </row>
    <row r="30" spans="1:3" ht="15">
      <c r="A30" s="78" t="s">
        <v>1769</v>
      </c>
      <c r="B30" s="84" t="s">
        <v>327</v>
      </c>
      <c r="C30" s="78">
        <f>VLOOKUP(GroupVertices[[#This Row],[Vertex]],Vertices[],MATCH("ID",Vertices[[#Headers],[Vertex]:[Vertex Content Word Count]],0),FALSE)</f>
        <v>64</v>
      </c>
    </row>
    <row r="31" spans="1:3" ht="15">
      <c r="A31" s="78" t="s">
        <v>1769</v>
      </c>
      <c r="B31" s="84" t="s">
        <v>244</v>
      </c>
      <c r="C31" s="78">
        <f>VLOOKUP(GroupVertices[[#This Row],[Vertex]],Vertices[],MATCH("ID",Vertices[[#Headers],[Vertex]:[Vertex Content Word Count]],0),FALSE)</f>
        <v>63</v>
      </c>
    </row>
    <row r="32" spans="1:3" ht="15">
      <c r="A32" s="78" t="s">
        <v>1769</v>
      </c>
      <c r="B32" s="84" t="s">
        <v>243</v>
      </c>
      <c r="C32" s="78">
        <f>VLOOKUP(GroupVertices[[#This Row],[Vertex]],Vertices[],MATCH("ID",Vertices[[#Headers],[Vertex]:[Vertex Content Word Count]],0),FALSE)</f>
        <v>62</v>
      </c>
    </row>
    <row r="33" spans="1:3" ht="15">
      <c r="A33" s="78" t="s">
        <v>1769</v>
      </c>
      <c r="B33" s="84" t="s">
        <v>242</v>
      </c>
      <c r="C33" s="78">
        <f>VLOOKUP(GroupVertices[[#This Row],[Vertex]],Vertices[],MATCH("ID",Vertices[[#Headers],[Vertex]:[Vertex Content Word Count]],0),FALSE)</f>
        <v>61</v>
      </c>
    </row>
    <row r="34" spans="1:3" ht="15">
      <c r="A34" s="78" t="s">
        <v>1769</v>
      </c>
      <c r="B34" s="84" t="s">
        <v>241</v>
      </c>
      <c r="C34" s="78">
        <f>VLOOKUP(GroupVertices[[#This Row],[Vertex]],Vertices[],MATCH("ID",Vertices[[#Headers],[Vertex]:[Vertex Content Word Count]],0),FALSE)</f>
        <v>60</v>
      </c>
    </row>
    <row r="35" spans="1:3" ht="15">
      <c r="A35" s="78" t="s">
        <v>1769</v>
      </c>
      <c r="B35" s="84" t="s">
        <v>240</v>
      </c>
      <c r="C35" s="78">
        <f>VLOOKUP(GroupVertices[[#This Row],[Vertex]],Vertices[],MATCH("ID",Vertices[[#Headers],[Vertex]:[Vertex Content Word Count]],0),FALSE)</f>
        <v>59</v>
      </c>
    </row>
    <row r="36" spans="1:3" ht="15">
      <c r="A36" s="78" t="s">
        <v>1769</v>
      </c>
      <c r="B36" s="84" t="s">
        <v>239</v>
      </c>
      <c r="C36" s="78">
        <f>VLOOKUP(GroupVertices[[#This Row],[Vertex]],Vertices[],MATCH("ID",Vertices[[#Headers],[Vertex]:[Vertex Content Word Count]],0),FALSE)</f>
        <v>58</v>
      </c>
    </row>
    <row r="37" spans="1:3" ht="15">
      <c r="A37" s="78" t="s">
        <v>1769</v>
      </c>
      <c r="B37" s="84" t="s">
        <v>238</v>
      </c>
      <c r="C37" s="78">
        <f>VLOOKUP(GroupVertices[[#This Row],[Vertex]],Vertices[],MATCH("ID",Vertices[[#Headers],[Vertex]:[Vertex Content Word Count]],0),FALSE)</f>
        <v>57</v>
      </c>
    </row>
    <row r="38" spans="1:3" ht="15">
      <c r="A38" s="78" t="s">
        <v>1769</v>
      </c>
      <c r="B38" s="84" t="s">
        <v>237</v>
      </c>
      <c r="C38" s="78">
        <f>VLOOKUP(GroupVertices[[#This Row],[Vertex]],Vertices[],MATCH("ID",Vertices[[#Headers],[Vertex]:[Vertex Content Word Count]],0),FALSE)</f>
        <v>56</v>
      </c>
    </row>
    <row r="39" spans="1:3" ht="15">
      <c r="A39" s="78" t="s">
        <v>1769</v>
      </c>
      <c r="B39" s="84" t="s">
        <v>236</v>
      </c>
      <c r="C39" s="78">
        <f>VLOOKUP(GroupVertices[[#This Row],[Vertex]],Vertices[],MATCH("ID",Vertices[[#Headers],[Vertex]:[Vertex Content Word Count]],0),FALSE)</f>
        <v>55</v>
      </c>
    </row>
    <row r="40" spans="1:3" ht="15">
      <c r="A40" s="78" t="s">
        <v>1769</v>
      </c>
      <c r="B40" s="84" t="s">
        <v>235</v>
      </c>
      <c r="C40" s="78">
        <f>VLOOKUP(GroupVertices[[#This Row],[Vertex]],Vertices[],MATCH("ID",Vertices[[#Headers],[Vertex]:[Vertex Content Word Count]],0),FALSE)</f>
        <v>54</v>
      </c>
    </row>
    <row r="41" spans="1:3" ht="15">
      <c r="A41" s="78" t="s">
        <v>1769</v>
      </c>
      <c r="B41" s="84" t="s">
        <v>234</v>
      </c>
      <c r="C41" s="78">
        <f>VLOOKUP(GroupVertices[[#This Row],[Vertex]],Vertices[],MATCH("ID",Vertices[[#Headers],[Vertex]:[Vertex Content Word Count]],0),FALSE)</f>
        <v>53</v>
      </c>
    </row>
    <row r="42" spans="1:3" ht="15">
      <c r="A42" s="78" t="s">
        <v>1769</v>
      </c>
      <c r="B42" s="84" t="s">
        <v>233</v>
      </c>
      <c r="C42" s="78">
        <f>VLOOKUP(GroupVertices[[#This Row],[Vertex]],Vertices[],MATCH("ID",Vertices[[#Headers],[Vertex]:[Vertex Content Word Count]],0),FALSE)</f>
        <v>52</v>
      </c>
    </row>
    <row r="43" spans="1:3" ht="15">
      <c r="A43" s="78" t="s">
        <v>1769</v>
      </c>
      <c r="B43" s="84" t="s">
        <v>231</v>
      </c>
      <c r="C43" s="78">
        <f>VLOOKUP(GroupVertices[[#This Row],[Vertex]],Vertices[],MATCH("ID",Vertices[[#Headers],[Vertex]:[Vertex Content Word Count]],0),FALSE)</f>
        <v>50</v>
      </c>
    </row>
    <row r="44" spans="1:3" ht="15">
      <c r="A44" s="78" t="s">
        <v>1769</v>
      </c>
      <c r="B44" s="84" t="s">
        <v>230</v>
      </c>
      <c r="C44" s="78">
        <f>VLOOKUP(GroupVertices[[#This Row],[Vertex]],Vertices[],MATCH("ID",Vertices[[#Headers],[Vertex]:[Vertex Content Word Count]],0),FALSE)</f>
        <v>48</v>
      </c>
    </row>
    <row r="45" spans="1:3" ht="15">
      <c r="A45" s="78" t="s">
        <v>1769</v>
      </c>
      <c r="B45" s="84" t="s">
        <v>229</v>
      </c>
      <c r="C45" s="78">
        <f>VLOOKUP(GroupVertices[[#This Row],[Vertex]],Vertices[],MATCH("ID",Vertices[[#Headers],[Vertex]:[Vertex Content Word Count]],0),FALSE)</f>
        <v>47</v>
      </c>
    </row>
    <row r="46" spans="1:3" ht="15">
      <c r="A46" s="78" t="s">
        <v>1769</v>
      </c>
      <c r="B46" s="84" t="s">
        <v>228</v>
      </c>
      <c r="C46" s="78">
        <f>VLOOKUP(GroupVertices[[#This Row],[Vertex]],Vertices[],MATCH("ID",Vertices[[#Headers],[Vertex]:[Vertex Content Word Count]],0),FALSE)</f>
        <v>45</v>
      </c>
    </row>
    <row r="47" spans="1:3" ht="15">
      <c r="A47" s="78" t="s">
        <v>1769</v>
      </c>
      <c r="B47" s="84" t="s">
        <v>227</v>
      </c>
      <c r="C47" s="78">
        <f>VLOOKUP(GroupVertices[[#This Row],[Vertex]],Vertices[],MATCH("ID",Vertices[[#Headers],[Vertex]:[Vertex Content Word Count]],0),FALSE)</f>
        <v>44</v>
      </c>
    </row>
    <row r="48" spans="1:3" ht="15">
      <c r="A48" s="78" t="s">
        <v>1769</v>
      </c>
      <c r="B48" s="84" t="s">
        <v>226</v>
      </c>
      <c r="C48" s="78">
        <f>VLOOKUP(GroupVertices[[#This Row],[Vertex]],Vertices[],MATCH("ID",Vertices[[#Headers],[Vertex]:[Vertex Content Word Count]],0),FALSE)</f>
        <v>43</v>
      </c>
    </row>
    <row r="49" spans="1:3" ht="15">
      <c r="A49" s="78" t="s">
        <v>1769</v>
      </c>
      <c r="B49" s="84" t="s">
        <v>223</v>
      </c>
      <c r="C49" s="78">
        <f>VLOOKUP(GroupVertices[[#This Row],[Vertex]],Vertices[],MATCH("ID",Vertices[[#Headers],[Vertex]:[Vertex Content Word Count]],0),FALSE)</f>
        <v>37</v>
      </c>
    </row>
    <row r="50" spans="1:3" ht="15">
      <c r="A50" s="78" t="s">
        <v>1769</v>
      </c>
      <c r="B50" s="84" t="s">
        <v>224</v>
      </c>
      <c r="C50" s="78">
        <f>VLOOKUP(GroupVertices[[#This Row],[Vertex]],Vertices[],MATCH("ID",Vertices[[#Headers],[Vertex]:[Vertex Content Word Count]],0),FALSE)</f>
        <v>39</v>
      </c>
    </row>
    <row r="51" spans="1:3" ht="15">
      <c r="A51" s="78" t="s">
        <v>1769</v>
      </c>
      <c r="B51" s="84" t="s">
        <v>326</v>
      </c>
      <c r="C51" s="78">
        <f>VLOOKUP(GroupVertices[[#This Row],[Vertex]],Vertices[],MATCH("ID",Vertices[[#Headers],[Vertex]:[Vertex Content Word Count]],0),FALSE)</f>
        <v>38</v>
      </c>
    </row>
    <row r="52" spans="1:3" ht="15">
      <c r="A52" s="78" t="s">
        <v>1770</v>
      </c>
      <c r="B52" s="84" t="s">
        <v>303</v>
      </c>
      <c r="C52" s="78">
        <f>VLOOKUP(GroupVertices[[#This Row],[Vertex]],Vertices[],MATCH("ID",Vertices[[#Headers],[Vertex]:[Vertex Content Word Count]],0),FALSE)</f>
        <v>134</v>
      </c>
    </row>
    <row r="53" spans="1:3" ht="15">
      <c r="A53" s="78" t="s">
        <v>1770</v>
      </c>
      <c r="B53" s="84" t="s">
        <v>302</v>
      </c>
      <c r="C53" s="78">
        <f>VLOOKUP(GroupVertices[[#This Row],[Vertex]],Vertices[],MATCH("ID",Vertices[[#Headers],[Vertex]:[Vertex Content Word Count]],0),FALSE)</f>
        <v>110</v>
      </c>
    </row>
    <row r="54" spans="1:3" ht="15">
      <c r="A54" s="78" t="s">
        <v>1770</v>
      </c>
      <c r="B54" s="84" t="s">
        <v>297</v>
      </c>
      <c r="C54" s="78">
        <f>VLOOKUP(GroupVertices[[#This Row],[Vertex]],Vertices[],MATCH("ID",Vertices[[#Headers],[Vertex]:[Vertex Content Word Count]],0),FALSE)</f>
        <v>131</v>
      </c>
    </row>
    <row r="55" spans="1:3" ht="15">
      <c r="A55" s="78" t="s">
        <v>1770</v>
      </c>
      <c r="B55" s="84" t="s">
        <v>296</v>
      </c>
      <c r="C55" s="78">
        <f>VLOOKUP(GroupVertices[[#This Row],[Vertex]],Vertices[],MATCH("ID",Vertices[[#Headers],[Vertex]:[Vertex Content Word Count]],0),FALSE)</f>
        <v>130</v>
      </c>
    </row>
    <row r="56" spans="1:3" ht="15">
      <c r="A56" s="78" t="s">
        <v>1770</v>
      </c>
      <c r="B56" s="84" t="s">
        <v>295</v>
      </c>
      <c r="C56" s="78">
        <f>VLOOKUP(GroupVertices[[#This Row],[Vertex]],Vertices[],MATCH("ID",Vertices[[#Headers],[Vertex]:[Vertex Content Word Count]],0),FALSE)</f>
        <v>129</v>
      </c>
    </row>
    <row r="57" spans="1:3" ht="15">
      <c r="A57" s="78" t="s">
        <v>1770</v>
      </c>
      <c r="B57" s="84" t="s">
        <v>294</v>
      </c>
      <c r="C57" s="78">
        <f>VLOOKUP(GroupVertices[[#This Row],[Vertex]],Vertices[],MATCH("ID",Vertices[[#Headers],[Vertex]:[Vertex Content Word Count]],0),FALSE)</f>
        <v>128</v>
      </c>
    </row>
    <row r="58" spans="1:3" ht="15">
      <c r="A58" s="78" t="s">
        <v>1770</v>
      </c>
      <c r="B58" s="84" t="s">
        <v>293</v>
      </c>
      <c r="C58" s="78">
        <f>VLOOKUP(GroupVertices[[#This Row],[Vertex]],Vertices[],MATCH("ID",Vertices[[#Headers],[Vertex]:[Vertex Content Word Count]],0),FALSE)</f>
        <v>127</v>
      </c>
    </row>
    <row r="59" spans="1:3" ht="15">
      <c r="A59" s="78" t="s">
        <v>1770</v>
      </c>
      <c r="B59" s="84" t="s">
        <v>292</v>
      </c>
      <c r="C59" s="78">
        <f>VLOOKUP(GroupVertices[[#This Row],[Vertex]],Vertices[],MATCH("ID",Vertices[[#Headers],[Vertex]:[Vertex Content Word Count]],0),FALSE)</f>
        <v>126</v>
      </c>
    </row>
    <row r="60" spans="1:3" ht="15">
      <c r="A60" s="78" t="s">
        <v>1770</v>
      </c>
      <c r="B60" s="84" t="s">
        <v>291</v>
      </c>
      <c r="C60" s="78">
        <f>VLOOKUP(GroupVertices[[#This Row],[Vertex]],Vertices[],MATCH("ID",Vertices[[#Headers],[Vertex]:[Vertex Content Word Count]],0),FALSE)</f>
        <v>125</v>
      </c>
    </row>
    <row r="61" spans="1:3" ht="15">
      <c r="A61" s="78" t="s">
        <v>1770</v>
      </c>
      <c r="B61" s="84" t="s">
        <v>290</v>
      </c>
      <c r="C61" s="78">
        <f>VLOOKUP(GroupVertices[[#This Row],[Vertex]],Vertices[],MATCH("ID",Vertices[[#Headers],[Vertex]:[Vertex Content Word Count]],0),FALSE)</f>
        <v>124</v>
      </c>
    </row>
    <row r="62" spans="1:3" ht="15">
      <c r="A62" s="78" t="s">
        <v>1770</v>
      </c>
      <c r="B62" s="84" t="s">
        <v>289</v>
      </c>
      <c r="C62" s="78">
        <f>VLOOKUP(GroupVertices[[#This Row],[Vertex]],Vertices[],MATCH("ID",Vertices[[#Headers],[Vertex]:[Vertex Content Word Count]],0),FALSE)</f>
        <v>123</v>
      </c>
    </row>
    <row r="63" spans="1:3" ht="15">
      <c r="A63" s="78" t="s">
        <v>1770</v>
      </c>
      <c r="B63" s="84" t="s">
        <v>288</v>
      </c>
      <c r="C63" s="78">
        <f>VLOOKUP(GroupVertices[[#This Row],[Vertex]],Vertices[],MATCH("ID",Vertices[[#Headers],[Vertex]:[Vertex Content Word Count]],0),FALSE)</f>
        <v>122</v>
      </c>
    </row>
    <row r="64" spans="1:3" ht="15">
      <c r="A64" s="78" t="s">
        <v>1770</v>
      </c>
      <c r="B64" s="84" t="s">
        <v>287</v>
      </c>
      <c r="C64" s="78">
        <f>VLOOKUP(GroupVertices[[#This Row],[Vertex]],Vertices[],MATCH("ID",Vertices[[#Headers],[Vertex]:[Vertex Content Word Count]],0),FALSE)</f>
        <v>121</v>
      </c>
    </row>
    <row r="65" spans="1:3" ht="15">
      <c r="A65" s="78" t="s">
        <v>1770</v>
      </c>
      <c r="B65" s="84" t="s">
        <v>286</v>
      </c>
      <c r="C65" s="78">
        <f>VLOOKUP(GroupVertices[[#This Row],[Vertex]],Vertices[],MATCH("ID",Vertices[[#Headers],[Vertex]:[Vertex Content Word Count]],0),FALSE)</f>
        <v>120</v>
      </c>
    </row>
    <row r="66" spans="1:3" ht="15">
      <c r="A66" s="78" t="s">
        <v>1770</v>
      </c>
      <c r="B66" s="84" t="s">
        <v>285</v>
      </c>
      <c r="C66" s="78">
        <f>VLOOKUP(GroupVertices[[#This Row],[Vertex]],Vertices[],MATCH("ID",Vertices[[#Headers],[Vertex]:[Vertex Content Word Count]],0),FALSE)</f>
        <v>119</v>
      </c>
    </row>
    <row r="67" spans="1:3" ht="15">
      <c r="A67" s="78" t="s">
        <v>1770</v>
      </c>
      <c r="B67" s="84" t="s">
        <v>284</v>
      </c>
      <c r="C67" s="78">
        <f>VLOOKUP(GroupVertices[[#This Row],[Vertex]],Vertices[],MATCH("ID",Vertices[[#Headers],[Vertex]:[Vertex Content Word Count]],0),FALSE)</f>
        <v>118</v>
      </c>
    </row>
    <row r="68" spans="1:3" ht="15">
      <c r="A68" s="78" t="s">
        <v>1770</v>
      </c>
      <c r="B68" s="84" t="s">
        <v>283</v>
      </c>
      <c r="C68" s="78">
        <f>VLOOKUP(GroupVertices[[#This Row],[Vertex]],Vertices[],MATCH("ID",Vertices[[#Headers],[Vertex]:[Vertex Content Word Count]],0),FALSE)</f>
        <v>117</v>
      </c>
    </row>
    <row r="69" spans="1:3" ht="15">
      <c r="A69" s="78" t="s">
        <v>1770</v>
      </c>
      <c r="B69" s="84" t="s">
        <v>278</v>
      </c>
      <c r="C69" s="78">
        <f>VLOOKUP(GroupVertices[[#This Row],[Vertex]],Vertices[],MATCH("ID",Vertices[[#Headers],[Vertex]:[Vertex Content Word Count]],0),FALSE)</f>
        <v>111</v>
      </c>
    </row>
    <row r="70" spans="1:3" ht="15">
      <c r="A70" s="78" t="s">
        <v>1770</v>
      </c>
      <c r="B70" s="84" t="s">
        <v>276</v>
      </c>
      <c r="C70" s="78">
        <f>VLOOKUP(GroupVertices[[#This Row],[Vertex]],Vertices[],MATCH("ID",Vertices[[#Headers],[Vertex]:[Vertex Content Word Count]],0),FALSE)</f>
        <v>109</v>
      </c>
    </row>
    <row r="71" spans="1:3" ht="15">
      <c r="A71" s="78" t="s">
        <v>1771</v>
      </c>
      <c r="B71" s="84" t="s">
        <v>267</v>
      </c>
      <c r="C71" s="78">
        <f>VLOOKUP(GroupVertices[[#This Row],[Vertex]],Vertices[],MATCH("ID",Vertices[[#Headers],[Vertex]:[Vertex Content Word Count]],0),FALSE)</f>
        <v>73</v>
      </c>
    </row>
    <row r="72" spans="1:3" ht="15">
      <c r="A72" s="78" t="s">
        <v>1771</v>
      </c>
      <c r="B72" s="84" t="s">
        <v>338</v>
      </c>
      <c r="C72" s="78">
        <f>VLOOKUP(GroupVertices[[#This Row],[Vertex]],Vertices[],MATCH("ID",Vertices[[#Headers],[Vertex]:[Vertex Content Word Count]],0),FALSE)</f>
        <v>97</v>
      </c>
    </row>
    <row r="73" spans="1:3" ht="15">
      <c r="A73" s="78" t="s">
        <v>1771</v>
      </c>
      <c r="B73" s="84" t="s">
        <v>337</v>
      </c>
      <c r="C73" s="78">
        <f>VLOOKUP(GroupVertices[[#This Row],[Vertex]],Vertices[],MATCH("ID",Vertices[[#Headers],[Vertex]:[Vertex Content Word Count]],0),FALSE)</f>
        <v>96</v>
      </c>
    </row>
    <row r="74" spans="1:3" ht="15">
      <c r="A74" s="78" t="s">
        <v>1771</v>
      </c>
      <c r="B74" s="84" t="s">
        <v>336</v>
      </c>
      <c r="C74" s="78">
        <f>VLOOKUP(GroupVertices[[#This Row],[Vertex]],Vertices[],MATCH("ID",Vertices[[#Headers],[Vertex]:[Vertex Content Word Count]],0),FALSE)</f>
        <v>95</v>
      </c>
    </row>
    <row r="75" spans="1:3" ht="15">
      <c r="A75" s="78" t="s">
        <v>1771</v>
      </c>
      <c r="B75" s="84" t="s">
        <v>335</v>
      </c>
      <c r="C75" s="78">
        <f>VLOOKUP(GroupVertices[[#This Row],[Vertex]],Vertices[],MATCH("ID",Vertices[[#Headers],[Vertex]:[Vertex Content Word Count]],0),FALSE)</f>
        <v>94</v>
      </c>
    </row>
    <row r="76" spans="1:3" ht="15">
      <c r="A76" s="78" t="s">
        <v>1771</v>
      </c>
      <c r="B76" s="84" t="s">
        <v>263</v>
      </c>
      <c r="C76" s="78">
        <f>VLOOKUP(GroupVertices[[#This Row],[Vertex]],Vertices[],MATCH("ID",Vertices[[#Headers],[Vertex]:[Vertex Content Word Count]],0),FALSE)</f>
        <v>90</v>
      </c>
    </row>
    <row r="77" spans="1:3" ht="15">
      <c r="A77" s="78" t="s">
        <v>1771</v>
      </c>
      <c r="B77" s="84" t="s">
        <v>333</v>
      </c>
      <c r="C77" s="78">
        <f>VLOOKUP(GroupVertices[[#This Row],[Vertex]],Vertices[],MATCH("ID",Vertices[[#Headers],[Vertex]:[Vertex Content Word Count]],0),FALSE)</f>
        <v>72</v>
      </c>
    </row>
    <row r="78" spans="1:3" ht="15">
      <c r="A78" s="78" t="s">
        <v>1771</v>
      </c>
      <c r="B78" s="84" t="s">
        <v>332</v>
      </c>
      <c r="C78" s="78">
        <f>VLOOKUP(GroupVertices[[#This Row],[Vertex]],Vertices[],MATCH("ID",Vertices[[#Headers],[Vertex]:[Vertex Content Word Count]],0),FALSE)</f>
        <v>71</v>
      </c>
    </row>
    <row r="79" spans="1:3" ht="15">
      <c r="A79" s="78" t="s">
        <v>1771</v>
      </c>
      <c r="B79" s="84" t="s">
        <v>331</v>
      </c>
      <c r="C79" s="78">
        <f>VLOOKUP(GroupVertices[[#This Row],[Vertex]],Vertices[],MATCH("ID",Vertices[[#Headers],[Vertex]:[Vertex Content Word Count]],0),FALSE)</f>
        <v>70</v>
      </c>
    </row>
    <row r="80" spans="1:3" ht="15">
      <c r="A80" s="78" t="s">
        <v>1771</v>
      </c>
      <c r="B80" s="84" t="s">
        <v>330</v>
      </c>
      <c r="C80" s="78">
        <f>VLOOKUP(GroupVertices[[#This Row],[Vertex]],Vertices[],MATCH("ID",Vertices[[#Headers],[Vertex]:[Vertex Content Word Count]],0),FALSE)</f>
        <v>69</v>
      </c>
    </row>
    <row r="81" spans="1:3" ht="15">
      <c r="A81" s="78" t="s">
        <v>1771</v>
      </c>
      <c r="B81" s="84" t="s">
        <v>329</v>
      </c>
      <c r="C81" s="78">
        <f>VLOOKUP(GroupVertices[[#This Row],[Vertex]],Vertices[],MATCH("ID",Vertices[[#Headers],[Vertex]:[Vertex Content Word Count]],0),FALSE)</f>
        <v>68</v>
      </c>
    </row>
    <row r="82" spans="1:3" ht="15">
      <c r="A82" s="78" t="s">
        <v>1771</v>
      </c>
      <c r="B82" s="84" t="s">
        <v>334</v>
      </c>
      <c r="C82" s="78">
        <f>VLOOKUP(GroupVertices[[#This Row],[Vertex]],Vertices[],MATCH("ID",Vertices[[#Headers],[Vertex]:[Vertex Content Word Count]],0),FALSE)</f>
        <v>88</v>
      </c>
    </row>
    <row r="83" spans="1:3" ht="15">
      <c r="A83" s="78" t="s">
        <v>1771</v>
      </c>
      <c r="B83" s="84" t="s">
        <v>261</v>
      </c>
      <c r="C83" s="78">
        <f>VLOOKUP(GroupVertices[[#This Row],[Vertex]],Vertices[],MATCH("ID",Vertices[[#Headers],[Vertex]:[Vertex Content Word Count]],0),FALSE)</f>
        <v>87</v>
      </c>
    </row>
    <row r="84" spans="1:3" ht="15">
      <c r="A84" s="78" t="s">
        <v>1771</v>
      </c>
      <c r="B84" s="84" t="s">
        <v>246</v>
      </c>
      <c r="C84" s="78">
        <f>VLOOKUP(GroupVertices[[#This Row],[Vertex]],Vertices[],MATCH("ID",Vertices[[#Headers],[Vertex]:[Vertex Content Word Count]],0),FALSE)</f>
        <v>67</v>
      </c>
    </row>
    <row r="85" spans="1:3" ht="15">
      <c r="A85" s="78" t="s">
        <v>1772</v>
      </c>
      <c r="B85" s="84" t="s">
        <v>277</v>
      </c>
      <c r="C85" s="78">
        <f>VLOOKUP(GroupVertices[[#This Row],[Vertex]],Vertices[],MATCH("ID",Vertices[[#Headers],[Vertex]:[Vertex Content Word Count]],0),FALSE)</f>
        <v>19</v>
      </c>
    </row>
    <row r="86" spans="1:3" ht="15">
      <c r="A86" s="78" t="s">
        <v>1772</v>
      </c>
      <c r="B86" s="84" t="s">
        <v>255</v>
      </c>
      <c r="C86" s="78">
        <f>VLOOKUP(GroupVertices[[#This Row],[Vertex]],Vertices[],MATCH("ID",Vertices[[#Headers],[Vertex]:[Vertex Content Word Count]],0),FALSE)</f>
        <v>81</v>
      </c>
    </row>
    <row r="87" spans="1:3" ht="15">
      <c r="A87" s="78" t="s">
        <v>1772</v>
      </c>
      <c r="B87" s="84" t="s">
        <v>256</v>
      </c>
      <c r="C87" s="78">
        <f>VLOOKUP(GroupVertices[[#This Row],[Vertex]],Vertices[],MATCH("ID",Vertices[[#Headers],[Vertex]:[Vertex Content Word Count]],0),FALSE)</f>
        <v>82</v>
      </c>
    </row>
    <row r="88" spans="1:3" ht="15">
      <c r="A88" s="78" t="s">
        <v>1772</v>
      </c>
      <c r="B88" s="84" t="s">
        <v>307</v>
      </c>
      <c r="C88" s="78">
        <f>VLOOKUP(GroupVertices[[#This Row],[Vertex]],Vertices[],MATCH("ID",Vertices[[#Headers],[Vertex]:[Vertex Content Word Count]],0),FALSE)</f>
        <v>8</v>
      </c>
    </row>
    <row r="89" spans="1:3" ht="15">
      <c r="A89" s="78" t="s">
        <v>1772</v>
      </c>
      <c r="B89" s="84" t="s">
        <v>218</v>
      </c>
      <c r="C89" s="78">
        <f>VLOOKUP(GroupVertices[[#This Row],[Vertex]],Vertices[],MATCH("ID",Vertices[[#Headers],[Vertex]:[Vertex Content Word Count]],0),FALSE)</f>
        <v>20</v>
      </c>
    </row>
    <row r="90" spans="1:3" ht="15">
      <c r="A90" s="78" t="s">
        <v>1772</v>
      </c>
      <c r="B90" s="84" t="s">
        <v>217</v>
      </c>
      <c r="C90" s="78">
        <f>VLOOKUP(GroupVertices[[#This Row],[Vertex]],Vertices[],MATCH("ID",Vertices[[#Headers],[Vertex]:[Vertex Content Word Count]],0),FALSE)</f>
        <v>9</v>
      </c>
    </row>
    <row r="91" spans="1:3" ht="15">
      <c r="A91" s="78" t="s">
        <v>1772</v>
      </c>
      <c r="B91" s="84" t="s">
        <v>306</v>
      </c>
      <c r="C91" s="78">
        <f>VLOOKUP(GroupVertices[[#This Row],[Vertex]],Vertices[],MATCH("ID",Vertices[[#Headers],[Vertex]:[Vertex Content Word Count]],0),FALSE)</f>
        <v>7</v>
      </c>
    </row>
    <row r="92" spans="1:3" ht="15">
      <c r="A92" s="78" t="s">
        <v>1772</v>
      </c>
      <c r="B92" s="84" t="s">
        <v>216</v>
      </c>
      <c r="C92" s="78">
        <f>VLOOKUP(GroupVertices[[#This Row],[Vertex]],Vertices[],MATCH("ID",Vertices[[#Headers],[Vertex]:[Vertex Content Word Count]],0),FALSE)</f>
        <v>17</v>
      </c>
    </row>
    <row r="93" spans="1:3" ht="15">
      <c r="A93" s="78" t="s">
        <v>1772</v>
      </c>
      <c r="B93" s="84" t="s">
        <v>312</v>
      </c>
      <c r="C93" s="78">
        <f>VLOOKUP(GroupVertices[[#This Row],[Vertex]],Vertices[],MATCH("ID",Vertices[[#Headers],[Vertex]:[Vertex Content Word Count]],0),FALSE)</f>
        <v>18</v>
      </c>
    </row>
    <row r="94" spans="1:3" ht="15">
      <c r="A94" s="78" t="s">
        <v>1772</v>
      </c>
      <c r="B94" s="84" t="s">
        <v>213</v>
      </c>
      <c r="C94" s="78">
        <f>VLOOKUP(GroupVertices[[#This Row],[Vertex]],Vertices[],MATCH("ID",Vertices[[#Headers],[Vertex]:[Vertex Content Word Count]],0),FALSE)</f>
        <v>6</v>
      </c>
    </row>
    <row r="95" spans="1:3" ht="15">
      <c r="A95" s="78" t="s">
        <v>1773</v>
      </c>
      <c r="B95" s="84" t="s">
        <v>220</v>
      </c>
      <c r="C95" s="78">
        <f>VLOOKUP(GroupVertices[[#This Row],[Vertex]],Vertices[],MATCH("ID",Vertices[[#Headers],[Vertex]:[Vertex Content Word Count]],0),FALSE)</f>
        <v>29</v>
      </c>
    </row>
    <row r="96" spans="1:3" ht="15">
      <c r="A96" s="78" t="s">
        <v>1773</v>
      </c>
      <c r="B96" s="84" t="s">
        <v>325</v>
      </c>
      <c r="C96" s="78">
        <f>VLOOKUP(GroupVertices[[#This Row],[Vertex]],Vertices[],MATCH("ID",Vertices[[#Headers],[Vertex]:[Vertex Content Word Count]],0),FALSE)</f>
        <v>36</v>
      </c>
    </row>
    <row r="97" spans="1:3" ht="15">
      <c r="A97" s="78" t="s">
        <v>1773</v>
      </c>
      <c r="B97" s="84" t="s">
        <v>221</v>
      </c>
      <c r="C97" s="78">
        <f>VLOOKUP(GroupVertices[[#This Row],[Vertex]],Vertices[],MATCH("ID",Vertices[[#Headers],[Vertex]:[Vertex Content Word Count]],0),FALSE)</f>
        <v>35</v>
      </c>
    </row>
    <row r="98" spans="1:3" ht="15">
      <c r="A98" s="78" t="s">
        <v>1773</v>
      </c>
      <c r="B98" s="84" t="s">
        <v>324</v>
      </c>
      <c r="C98" s="78">
        <f>VLOOKUP(GroupVertices[[#This Row],[Vertex]],Vertices[],MATCH("ID",Vertices[[#Headers],[Vertex]:[Vertex Content Word Count]],0),FALSE)</f>
        <v>34</v>
      </c>
    </row>
    <row r="99" spans="1:3" ht="15">
      <c r="A99" s="78" t="s">
        <v>1773</v>
      </c>
      <c r="B99" s="84" t="s">
        <v>323</v>
      </c>
      <c r="C99" s="78">
        <f>VLOOKUP(GroupVertices[[#This Row],[Vertex]],Vertices[],MATCH("ID",Vertices[[#Headers],[Vertex]:[Vertex Content Word Count]],0),FALSE)</f>
        <v>33</v>
      </c>
    </row>
    <row r="100" spans="1:3" ht="15">
      <c r="A100" s="78" t="s">
        <v>1773</v>
      </c>
      <c r="B100" s="84" t="s">
        <v>322</v>
      </c>
      <c r="C100" s="78">
        <f>VLOOKUP(GroupVertices[[#This Row],[Vertex]],Vertices[],MATCH("ID",Vertices[[#Headers],[Vertex]:[Vertex Content Word Count]],0),FALSE)</f>
        <v>32</v>
      </c>
    </row>
    <row r="101" spans="1:3" ht="15">
      <c r="A101" s="78" t="s">
        <v>1773</v>
      </c>
      <c r="B101" s="84" t="s">
        <v>321</v>
      </c>
      <c r="C101" s="78">
        <f>VLOOKUP(GroupVertices[[#This Row],[Vertex]],Vertices[],MATCH("ID",Vertices[[#Headers],[Vertex]:[Vertex Content Word Count]],0),FALSE)</f>
        <v>31</v>
      </c>
    </row>
    <row r="102" spans="1:3" ht="15">
      <c r="A102" s="78" t="s">
        <v>1773</v>
      </c>
      <c r="B102" s="84" t="s">
        <v>320</v>
      </c>
      <c r="C102" s="78">
        <f>VLOOKUP(GroupVertices[[#This Row],[Vertex]],Vertices[],MATCH("ID",Vertices[[#Headers],[Vertex]:[Vertex Content Word Count]],0),FALSE)</f>
        <v>30</v>
      </c>
    </row>
    <row r="103" spans="1:3" ht="15">
      <c r="A103" s="78" t="s">
        <v>1774</v>
      </c>
      <c r="B103" s="84" t="s">
        <v>219</v>
      </c>
      <c r="C103" s="78">
        <f>VLOOKUP(GroupVertices[[#This Row],[Vertex]],Vertices[],MATCH("ID",Vertices[[#Headers],[Vertex]:[Vertex Content Word Count]],0),FALSE)</f>
        <v>21</v>
      </c>
    </row>
    <row r="104" spans="1:3" ht="15">
      <c r="A104" s="78" t="s">
        <v>1774</v>
      </c>
      <c r="B104" s="84" t="s">
        <v>319</v>
      </c>
      <c r="C104" s="78">
        <f>VLOOKUP(GroupVertices[[#This Row],[Vertex]],Vertices[],MATCH("ID",Vertices[[#Headers],[Vertex]:[Vertex Content Word Count]],0),FALSE)</f>
        <v>28</v>
      </c>
    </row>
    <row r="105" spans="1:3" ht="15">
      <c r="A105" s="78" t="s">
        <v>1774</v>
      </c>
      <c r="B105" s="84" t="s">
        <v>318</v>
      </c>
      <c r="C105" s="78">
        <f>VLOOKUP(GroupVertices[[#This Row],[Vertex]],Vertices[],MATCH("ID",Vertices[[#Headers],[Vertex]:[Vertex Content Word Count]],0),FALSE)</f>
        <v>27</v>
      </c>
    </row>
    <row r="106" spans="1:3" ht="15">
      <c r="A106" s="78" t="s">
        <v>1774</v>
      </c>
      <c r="B106" s="84" t="s">
        <v>317</v>
      </c>
      <c r="C106" s="78">
        <f>VLOOKUP(GroupVertices[[#This Row],[Vertex]],Vertices[],MATCH("ID",Vertices[[#Headers],[Vertex]:[Vertex Content Word Count]],0),FALSE)</f>
        <v>26</v>
      </c>
    </row>
    <row r="107" spans="1:3" ht="15">
      <c r="A107" s="78" t="s">
        <v>1774</v>
      </c>
      <c r="B107" s="84" t="s">
        <v>316</v>
      </c>
      <c r="C107" s="78">
        <f>VLOOKUP(GroupVertices[[#This Row],[Vertex]],Vertices[],MATCH("ID",Vertices[[#Headers],[Vertex]:[Vertex Content Word Count]],0),FALSE)</f>
        <v>25</v>
      </c>
    </row>
    <row r="108" spans="1:3" ht="15">
      <c r="A108" s="78" t="s">
        <v>1774</v>
      </c>
      <c r="B108" s="84" t="s">
        <v>315</v>
      </c>
      <c r="C108" s="78">
        <f>VLOOKUP(GroupVertices[[#This Row],[Vertex]],Vertices[],MATCH("ID",Vertices[[#Headers],[Vertex]:[Vertex Content Word Count]],0),FALSE)</f>
        <v>24</v>
      </c>
    </row>
    <row r="109" spans="1:3" ht="15">
      <c r="A109" s="78" t="s">
        <v>1774</v>
      </c>
      <c r="B109" s="84" t="s">
        <v>314</v>
      </c>
      <c r="C109" s="78">
        <f>VLOOKUP(GroupVertices[[#This Row],[Vertex]],Vertices[],MATCH("ID",Vertices[[#Headers],[Vertex]:[Vertex Content Word Count]],0),FALSE)</f>
        <v>23</v>
      </c>
    </row>
    <row r="110" spans="1:3" ht="15">
      <c r="A110" s="78" t="s">
        <v>1774</v>
      </c>
      <c r="B110" s="84" t="s">
        <v>313</v>
      </c>
      <c r="C110" s="78">
        <f>VLOOKUP(GroupVertices[[#This Row],[Vertex]],Vertices[],MATCH("ID",Vertices[[#Headers],[Vertex]:[Vertex Content Word Count]],0),FALSE)</f>
        <v>22</v>
      </c>
    </row>
    <row r="111" spans="1:3" ht="15">
      <c r="A111" s="78" t="s">
        <v>1775</v>
      </c>
      <c r="B111" s="84" t="s">
        <v>300</v>
      </c>
      <c r="C111" s="78">
        <f>VLOOKUP(GroupVertices[[#This Row],[Vertex]],Vertices[],MATCH("ID",Vertices[[#Headers],[Vertex]:[Vertex Content Word Count]],0),FALSE)</f>
        <v>132</v>
      </c>
    </row>
    <row r="112" spans="1:3" ht="15">
      <c r="A112" s="78" t="s">
        <v>1775</v>
      </c>
      <c r="B112" s="84" t="s">
        <v>298</v>
      </c>
      <c r="C112" s="78">
        <f>VLOOKUP(GroupVertices[[#This Row],[Vertex]],Vertices[],MATCH("ID",Vertices[[#Headers],[Vertex]:[Vertex Content Word Count]],0),FALSE)</f>
        <v>42</v>
      </c>
    </row>
    <row r="113" spans="1:3" ht="15">
      <c r="A113" s="78" t="s">
        <v>1775</v>
      </c>
      <c r="B113" s="84" t="s">
        <v>299</v>
      </c>
      <c r="C113" s="78">
        <f>VLOOKUP(GroupVertices[[#This Row],[Vertex]],Vertices[],MATCH("ID",Vertices[[#Headers],[Vertex]:[Vertex Content Word Count]],0),FALSE)</f>
        <v>41</v>
      </c>
    </row>
    <row r="114" spans="1:3" ht="15">
      <c r="A114" s="78" t="s">
        <v>1775</v>
      </c>
      <c r="B114" s="84" t="s">
        <v>258</v>
      </c>
      <c r="C114" s="78">
        <f>VLOOKUP(GroupVertices[[#This Row],[Vertex]],Vertices[],MATCH("ID",Vertices[[#Headers],[Vertex]:[Vertex Content Word Count]],0),FALSE)</f>
        <v>84</v>
      </c>
    </row>
    <row r="115" spans="1:3" ht="15">
      <c r="A115" s="78" t="s">
        <v>1775</v>
      </c>
      <c r="B115" s="84" t="s">
        <v>257</v>
      </c>
      <c r="C115" s="78">
        <f>VLOOKUP(GroupVertices[[#This Row],[Vertex]],Vertices[],MATCH("ID",Vertices[[#Headers],[Vertex]:[Vertex Content Word Count]],0),FALSE)</f>
        <v>83</v>
      </c>
    </row>
    <row r="116" spans="1:3" ht="15">
      <c r="A116" s="78" t="s">
        <v>1775</v>
      </c>
      <c r="B116" s="84" t="s">
        <v>232</v>
      </c>
      <c r="C116" s="78">
        <f>VLOOKUP(GroupVertices[[#This Row],[Vertex]],Vertices[],MATCH("ID",Vertices[[#Headers],[Vertex]:[Vertex Content Word Count]],0),FALSE)</f>
        <v>51</v>
      </c>
    </row>
    <row r="117" spans="1:3" ht="15">
      <c r="A117" s="78" t="s">
        <v>1775</v>
      </c>
      <c r="B117" s="84" t="s">
        <v>225</v>
      </c>
      <c r="C117" s="78">
        <f>VLOOKUP(GroupVertices[[#This Row],[Vertex]],Vertices[],MATCH("ID",Vertices[[#Headers],[Vertex]:[Vertex Content Word Count]],0),FALSE)</f>
        <v>40</v>
      </c>
    </row>
    <row r="118" spans="1:3" ht="15">
      <c r="A118" s="78" t="s">
        <v>1776</v>
      </c>
      <c r="B118" s="84" t="s">
        <v>269</v>
      </c>
      <c r="C118" s="78">
        <f>VLOOKUP(GroupVertices[[#This Row],[Vertex]],Vertices[],MATCH("ID",Vertices[[#Headers],[Vertex]:[Vertex Content Word Count]],0),FALSE)</f>
        <v>99</v>
      </c>
    </row>
    <row r="119" spans="1:3" ht="15">
      <c r="A119" s="78" t="s">
        <v>1776</v>
      </c>
      <c r="B119" s="84" t="s">
        <v>342</v>
      </c>
      <c r="C119" s="78">
        <f>VLOOKUP(GroupVertices[[#This Row],[Vertex]],Vertices[],MATCH("ID",Vertices[[#Headers],[Vertex]:[Vertex Content Word Count]],0),FALSE)</f>
        <v>103</v>
      </c>
    </row>
    <row r="120" spans="1:3" ht="15">
      <c r="A120" s="78" t="s">
        <v>1776</v>
      </c>
      <c r="B120" s="84" t="s">
        <v>341</v>
      </c>
      <c r="C120" s="78">
        <f>VLOOKUP(GroupVertices[[#This Row],[Vertex]],Vertices[],MATCH("ID",Vertices[[#Headers],[Vertex]:[Vertex Content Word Count]],0),FALSE)</f>
        <v>102</v>
      </c>
    </row>
    <row r="121" spans="1:3" ht="15">
      <c r="A121" s="78" t="s">
        <v>1776</v>
      </c>
      <c r="B121" s="84" t="s">
        <v>340</v>
      </c>
      <c r="C121" s="78">
        <f>VLOOKUP(GroupVertices[[#This Row],[Vertex]],Vertices[],MATCH("ID",Vertices[[#Headers],[Vertex]:[Vertex Content Word Count]],0),FALSE)</f>
        <v>101</v>
      </c>
    </row>
    <row r="122" spans="1:3" ht="15">
      <c r="A122" s="78" t="s">
        <v>1776</v>
      </c>
      <c r="B122" s="84" t="s">
        <v>339</v>
      </c>
      <c r="C122" s="78">
        <f>VLOOKUP(GroupVertices[[#This Row],[Vertex]],Vertices[],MATCH("ID",Vertices[[#Headers],[Vertex]:[Vertex Content Word Count]],0),FALSE)</f>
        <v>100</v>
      </c>
    </row>
    <row r="123" spans="1:3" ht="15">
      <c r="A123" s="78" t="s">
        <v>1777</v>
      </c>
      <c r="B123" s="84" t="s">
        <v>214</v>
      </c>
      <c r="C123" s="78">
        <f>VLOOKUP(GroupVertices[[#This Row],[Vertex]],Vertices[],MATCH("ID",Vertices[[#Headers],[Vertex]:[Vertex Content Word Count]],0),FALSE)</f>
        <v>10</v>
      </c>
    </row>
    <row r="124" spans="1:3" ht="15">
      <c r="A124" s="78" t="s">
        <v>1777</v>
      </c>
      <c r="B124" s="84" t="s">
        <v>311</v>
      </c>
      <c r="C124" s="78">
        <f>VLOOKUP(GroupVertices[[#This Row],[Vertex]],Vertices[],MATCH("ID",Vertices[[#Headers],[Vertex]:[Vertex Content Word Count]],0),FALSE)</f>
        <v>14</v>
      </c>
    </row>
    <row r="125" spans="1:3" ht="15">
      <c r="A125" s="78" t="s">
        <v>1777</v>
      </c>
      <c r="B125" s="84" t="s">
        <v>310</v>
      </c>
      <c r="C125" s="78">
        <f>VLOOKUP(GroupVertices[[#This Row],[Vertex]],Vertices[],MATCH("ID",Vertices[[#Headers],[Vertex]:[Vertex Content Word Count]],0),FALSE)</f>
        <v>13</v>
      </c>
    </row>
    <row r="126" spans="1:3" ht="15">
      <c r="A126" s="78" t="s">
        <v>1777</v>
      </c>
      <c r="B126" s="84" t="s">
        <v>309</v>
      </c>
      <c r="C126" s="78">
        <f>VLOOKUP(GroupVertices[[#This Row],[Vertex]],Vertices[],MATCH("ID",Vertices[[#Headers],[Vertex]:[Vertex Content Word Count]],0),FALSE)</f>
        <v>12</v>
      </c>
    </row>
    <row r="127" spans="1:3" ht="15">
      <c r="A127" s="78" t="s">
        <v>1777</v>
      </c>
      <c r="B127" s="84" t="s">
        <v>308</v>
      </c>
      <c r="C127" s="78">
        <f>VLOOKUP(GroupVertices[[#This Row],[Vertex]],Vertices[],MATCH("ID",Vertices[[#Headers],[Vertex]:[Vertex Content Word Count]],0),FALSE)</f>
        <v>11</v>
      </c>
    </row>
    <row r="128" spans="1:3" ht="15">
      <c r="A128" s="78" t="s">
        <v>1778</v>
      </c>
      <c r="B128" s="84" t="s">
        <v>304</v>
      </c>
      <c r="C128" s="78">
        <f>VLOOKUP(GroupVertices[[#This Row],[Vertex]],Vertices[],MATCH("ID",Vertices[[#Headers],[Vertex]:[Vertex Content Word Count]],0),FALSE)</f>
        <v>135</v>
      </c>
    </row>
    <row r="129" spans="1:3" ht="15">
      <c r="A129" s="78" t="s">
        <v>1778</v>
      </c>
      <c r="B129" s="84" t="s">
        <v>347</v>
      </c>
      <c r="C129" s="78">
        <f>VLOOKUP(GroupVertices[[#This Row],[Vertex]],Vertices[],MATCH("ID",Vertices[[#Headers],[Vertex]:[Vertex Content Word Count]],0),FALSE)</f>
        <v>138</v>
      </c>
    </row>
    <row r="130" spans="1:3" ht="15">
      <c r="A130" s="78" t="s">
        <v>1778</v>
      </c>
      <c r="B130" s="84" t="s">
        <v>346</v>
      </c>
      <c r="C130" s="78">
        <f>VLOOKUP(GroupVertices[[#This Row],[Vertex]],Vertices[],MATCH("ID",Vertices[[#Headers],[Vertex]:[Vertex Content Word Count]],0),FALSE)</f>
        <v>137</v>
      </c>
    </row>
    <row r="131" spans="1:3" ht="15">
      <c r="A131" s="78" t="s">
        <v>1778</v>
      </c>
      <c r="B131" s="84" t="s">
        <v>345</v>
      </c>
      <c r="C131" s="78">
        <f>VLOOKUP(GroupVertices[[#This Row],[Vertex]],Vertices[],MATCH("ID",Vertices[[#Headers],[Vertex]:[Vertex Content Word Count]],0),FALSE)</f>
        <v>136</v>
      </c>
    </row>
    <row r="132" spans="1:3" ht="15">
      <c r="A132" s="78" t="s">
        <v>1779</v>
      </c>
      <c r="B132" s="84" t="s">
        <v>245</v>
      </c>
      <c r="C132" s="78">
        <f>VLOOKUP(GroupVertices[[#This Row],[Vertex]],Vertices[],MATCH("ID",Vertices[[#Headers],[Vertex]:[Vertex Content Word Count]],0),FALSE)</f>
        <v>65</v>
      </c>
    </row>
    <row r="133" spans="1:3" ht="15">
      <c r="A133" s="78" t="s">
        <v>1779</v>
      </c>
      <c r="B133" s="84" t="s">
        <v>328</v>
      </c>
      <c r="C133" s="78">
        <f>VLOOKUP(GroupVertices[[#This Row],[Vertex]],Vertices[],MATCH("ID",Vertices[[#Headers],[Vertex]:[Vertex Content Word Count]],0),FALSE)</f>
        <v>66</v>
      </c>
    </row>
    <row r="134" spans="1:3" ht="15">
      <c r="A134" s="78" t="s">
        <v>1780</v>
      </c>
      <c r="B134" s="84" t="s">
        <v>212</v>
      </c>
      <c r="C134" s="78">
        <f>VLOOKUP(GroupVertices[[#This Row],[Vertex]],Vertices[],MATCH("ID",Vertices[[#Headers],[Vertex]:[Vertex Content Word Count]],0),FALSE)</f>
        <v>3</v>
      </c>
    </row>
    <row r="135" spans="1:3" ht="15">
      <c r="A135" s="78" t="s">
        <v>1780</v>
      </c>
      <c r="B135" s="84" t="s">
        <v>305</v>
      </c>
      <c r="C135" s="78">
        <f>VLOOKUP(GroupVertices[[#This Row],[Vertex]],Vertices[],MATCH("ID",Vertices[[#Headers],[Vertex]:[Vertex Content Word Count]],0),FALSE)</f>
        <v>4</v>
      </c>
    </row>
    <row r="136" spans="1:3" ht="15">
      <c r="A136" s="78" t="s">
        <v>1781</v>
      </c>
      <c r="B136" s="84" t="s">
        <v>215</v>
      </c>
      <c r="C136" s="78">
        <f>VLOOKUP(GroupVertices[[#This Row],[Vertex]],Vertices[],MATCH("ID",Vertices[[#Headers],[Vertex]:[Vertex Content Word Count]],0),FALSE)</f>
        <v>16</v>
      </c>
    </row>
    <row r="137" spans="1:3" ht="15">
      <c r="A137" s="78" t="s">
        <v>1781</v>
      </c>
      <c r="B137" s="84" t="s">
        <v>275</v>
      </c>
      <c r="C137" s="78">
        <f>VLOOKUP(GroupVertices[[#This Row],[Vertex]],Vertices[],MATCH("ID",Vertices[[#Headers],[Vertex]:[Vertex Content Word Count]],0),FALSE)</f>
        <v>108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1800</v>
      </c>
      <c r="B2" s="34" t="s">
        <v>1730</v>
      </c>
      <c r="D2" s="31">
        <f>MIN(Vertices[Degree])</f>
        <v>0</v>
      </c>
      <c r="E2" s="3">
        <f>COUNTIF(Vertices[Degree],"&gt;= "&amp;D2)-COUNTIF(Vertices[Degree],"&gt;="&amp;D3)</f>
        <v>0</v>
      </c>
      <c r="F2" s="37">
        <f>MIN(Vertices[In-Degree])</f>
        <v>0</v>
      </c>
      <c r="G2" s="38">
        <f>COUNTIF(Vertices[In-Degree],"&gt;= "&amp;F2)-COUNTIF(Vertices[In-Degree],"&gt;="&amp;F3)</f>
        <v>76</v>
      </c>
      <c r="H2" s="37">
        <f>MIN(Vertices[Out-Degree])</f>
        <v>0</v>
      </c>
      <c r="I2" s="38">
        <f>COUNTIF(Vertices[Out-Degree],"&gt;= "&amp;H2)-COUNTIF(Vertices[Out-Degree],"&gt;="&amp;H3)</f>
        <v>43</v>
      </c>
      <c r="J2" s="37">
        <f>MIN(Vertices[Betweenness Centrality])</f>
        <v>0</v>
      </c>
      <c r="K2" s="38">
        <f>COUNTIF(Vertices[Betweenness Centrality],"&gt;= "&amp;J2)-COUNTIF(Vertices[Betweenness Centrality],"&gt;="&amp;J3)</f>
        <v>118</v>
      </c>
      <c r="L2" s="37">
        <f>MIN(Vertices[Closeness Centrality])</f>
        <v>0</v>
      </c>
      <c r="M2" s="38">
        <f>COUNTIF(Vertices[Closeness Centrality],"&gt;= "&amp;L2)-COUNTIF(Vertices[Closeness Centrality],"&gt;="&amp;L3)</f>
        <v>91</v>
      </c>
      <c r="N2" s="37">
        <f>MIN(Vertices[Eigenvector Centrality])</f>
        <v>0</v>
      </c>
      <c r="O2" s="38">
        <f>COUNTIF(Vertices[Eigenvector Centrality],"&gt;= "&amp;N2)-COUNTIF(Vertices[Eigenvector Centrality],"&gt;="&amp;N3)</f>
        <v>54</v>
      </c>
      <c r="P2" s="37">
        <f>MIN(Vertices[PageRank])</f>
        <v>0.351719</v>
      </c>
      <c r="Q2" s="38">
        <f>COUNTIF(Vertices[PageRank],"&gt;= "&amp;P2)-COUNTIF(Vertices[PageRank],"&gt;="&amp;P3)</f>
        <v>86</v>
      </c>
      <c r="R2" s="37">
        <f>MIN(Vertices[Clustering Coefficient])</f>
        <v>0</v>
      </c>
      <c r="S2" s="43">
        <f>COUNTIF(Vertices[Clustering Coefficient],"&gt;= "&amp;R2)-COUNTIF(Vertices[Clustering Coefficient],"&gt;="&amp;R3)</f>
        <v>72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v>
      </c>
      <c r="G3" s="40">
        <f>COUNTIF(Vertices[In-Degree],"&gt;= "&amp;F3)-COUNTIF(Vertices[In-Degree],"&gt;="&amp;F4)</f>
        <v>37</v>
      </c>
      <c r="H3" s="39">
        <f aca="true" t="shared" si="3" ref="H3:H26">H2+($H$57-$H$2)/BinDivisor</f>
        <v>0.2</v>
      </c>
      <c r="I3" s="40">
        <f>COUNTIF(Vertices[Out-Degree],"&gt;= "&amp;H3)-COUNTIF(Vertices[Out-Degree],"&gt;="&amp;H4)</f>
        <v>0</v>
      </c>
      <c r="J3" s="39">
        <f aca="true" t="shared" si="4" ref="J3:J26">J2+($J$57-$J$2)/BinDivisor</f>
        <v>238.91493507272727</v>
      </c>
      <c r="K3" s="40">
        <f>COUNTIF(Vertices[Betweenness Centrality],"&gt;= "&amp;J3)-COUNTIF(Vertices[Betweenness Centrality],"&gt;="&amp;J4)</f>
        <v>6</v>
      </c>
      <c r="L3" s="39">
        <f aca="true" t="shared" si="5" ref="L3:L26">L2+($L$57-$L$2)/BinDivisor</f>
        <v>0.003030309090909091</v>
      </c>
      <c r="M3" s="40">
        <f>COUNTIF(Vertices[Closeness Centrality],"&gt;= "&amp;L3)-COUNTIF(Vertices[Closeness Centrality],"&gt;="&amp;L4)</f>
        <v>38</v>
      </c>
      <c r="N3" s="39">
        <f aca="true" t="shared" si="6" ref="N3:N26">N2+($N$57-$N$2)/BinDivisor</f>
        <v>0.0014935818181818182</v>
      </c>
      <c r="O3" s="40">
        <f>COUNTIF(Vertices[Eigenvector Centrality],"&gt;= "&amp;N3)-COUNTIF(Vertices[Eigenvector Centrality],"&gt;="&amp;N4)</f>
        <v>6</v>
      </c>
      <c r="P3" s="39">
        <f aca="true" t="shared" si="7" ref="P3:P26">P2+($P$57-$P$2)/BinDivisor</f>
        <v>0.6350475272727273</v>
      </c>
      <c r="Q3" s="40">
        <f>COUNTIF(Vertices[PageRank],"&gt;= "&amp;P3)-COUNTIF(Vertices[PageRank],"&gt;="&amp;P4)</f>
        <v>23</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136</v>
      </c>
      <c r="D4" s="32">
        <f t="shared" si="1"/>
        <v>0</v>
      </c>
      <c r="E4" s="3">
        <f>COUNTIF(Vertices[Degree],"&gt;= "&amp;D4)-COUNTIF(Vertices[Degree],"&gt;="&amp;D5)</f>
        <v>0</v>
      </c>
      <c r="F4" s="37">
        <f t="shared" si="2"/>
        <v>2</v>
      </c>
      <c r="G4" s="38">
        <f>COUNTIF(Vertices[In-Degree],"&gt;= "&amp;F4)-COUNTIF(Vertices[In-Degree],"&gt;="&amp;F5)</f>
        <v>6</v>
      </c>
      <c r="H4" s="37">
        <f t="shared" si="3"/>
        <v>0.4</v>
      </c>
      <c r="I4" s="38">
        <f>COUNTIF(Vertices[Out-Degree],"&gt;= "&amp;H4)-COUNTIF(Vertices[Out-Degree],"&gt;="&amp;H5)</f>
        <v>0</v>
      </c>
      <c r="J4" s="37">
        <f t="shared" si="4"/>
        <v>477.82987014545455</v>
      </c>
      <c r="K4" s="38">
        <f>COUNTIF(Vertices[Betweenness Centrality],"&gt;= "&amp;J4)-COUNTIF(Vertices[Betweenness Centrality],"&gt;="&amp;J5)</f>
        <v>1</v>
      </c>
      <c r="L4" s="37">
        <f t="shared" si="5"/>
        <v>0.006060618181818182</v>
      </c>
      <c r="M4" s="38">
        <f>COUNTIF(Vertices[Closeness Centrality],"&gt;= "&amp;L4)-COUNTIF(Vertices[Closeness Centrality],"&gt;="&amp;L5)</f>
        <v>0</v>
      </c>
      <c r="N4" s="37">
        <f t="shared" si="6"/>
        <v>0.0029871636363636364</v>
      </c>
      <c r="O4" s="38">
        <f>COUNTIF(Vertices[Eigenvector Centrality],"&gt;= "&amp;N4)-COUNTIF(Vertices[Eigenvector Centrality],"&gt;="&amp;N5)</f>
        <v>0</v>
      </c>
      <c r="P4" s="37">
        <f t="shared" si="7"/>
        <v>0.9183760545454546</v>
      </c>
      <c r="Q4" s="38">
        <f>COUNTIF(Vertices[PageRank],"&gt;= "&amp;P4)-COUNTIF(Vertices[PageRank],"&gt;="&amp;P5)</f>
        <v>7</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3</v>
      </c>
      <c r="G5" s="40">
        <f>COUNTIF(Vertices[In-Degree],"&gt;= "&amp;F5)-COUNTIF(Vertices[In-Degree],"&gt;="&amp;F6)</f>
        <v>4</v>
      </c>
      <c r="H5" s="39">
        <f t="shared" si="3"/>
        <v>0.6000000000000001</v>
      </c>
      <c r="I5" s="40">
        <f>COUNTIF(Vertices[Out-Degree],"&gt;= "&amp;H5)-COUNTIF(Vertices[Out-Degree],"&gt;="&amp;H6)</f>
        <v>0</v>
      </c>
      <c r="J5" s="39">
        <f t="shared" si="4"/>
        <v>716.7448052181818</v>
      </c>
      <c r="K5" s="40">
        <f>COUNTIF(Vertices[Betweenness Centrality],"&gt;= "&amp;J5)-COUNTIF(Vertices[Betweenness Centrality],"&gt;="&amp;J6)</f>
        <v>1</v>
      </c>
      <c r="L5" s="39">
        <f t="shared" si="5"/>
        <v>0.009090927272727273</v>
      </c>
      <c r="M5" s="40">
        <f>COUNTIF(Vertices[Closeness Centrality],"&gt;= "&amp;L5)-COUNTIF(Vertices[Closeness Centrality],"&gt;="&amp;L6)</f>
        <v>0</v>
      </c>
      <c r="N5" s="39">
        <f t="shared" si="6"/>
        <v>0.004480745454545455</v>
      </c>
      <c r="O5" s="40">
        <f>COUNTIF(Vertices[Eigenvector Centrality],"&gt;= "&amp;N5)-COUNTIF(Vertices[Eigenvector Centrality],"&gt;="&amp;N6)</f>
        <v>10</v>
      </c>
      <c r="P5" s="39">
        <f t="shared" si="7"/>
        <v>1.201704581818182</v>
      </c>
      <c r="Q5" s="40">
        <f>COUNTIF(Vertices[PageRank],"&gt;= "&amp;P5)-COUNTIF(Vertices[PageRank],"&gt;="&amp;P6)</f>
        <v>2</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188</v>
      </c>
      <c r="D6" s="32">
        <f t="shared" si="1"/>
        <v>0</v>
      </c>
      <c r="E6" s="3">
        <f>COUNTIF(Vertices[Degree],"&gt;= "&amp;D6)-COUNTIF(Vertices[Degree],"&gt;="&amp;D7)</f>
        <v>0</v>
      </c>
      <c r="F6" s="37">
        <f t="shared" si="2"/>
        <v>4</v>
      </c>
      <c r="G6" s="38">
        <f>COUNTIF(Vertices[In-Degree],"&gt;= "&amp;F6)-COUNTIF(Vertices[In-Degree],"&gt;="&amp;F7)</f>
        <v>6</v>
      </c>
      <c r="H6" s="37">
        <f t="shared" si="3"/>
        <v>0.8</v>
      </c>
      <c r="I6" s="38">
        <f>COUNTIF(Vertices[Out-Degree],"&gt;= "&amp;H6)-COUNTIF(Vertices[Out-Degree],"&gt;="&amp;H7)</f>
        <v>0</v>
      </c>
      <c r="J6" s="37">
        <f t="shared" si="4"/>
        <v>955.6597402909091</v>
      </c>
      <c r="K6" s="38">
        <f>COUNTIF(Vertices[Betweenness Centrality],"&gt;= "&amp;J6)-COUNTIF(Vertices[Betweenness Centrality],"&gt;="&amp;J7)</f>
        <v>2</v>
      </c>
      <c r="L6" s="37">
        <f t="shared" si="5"/>
        <v>0.012121236363636365</v>
      </c>
      <c r="M6" s="38">
        <f>COUNTIF(Vertices[Closeness Centrality],"&gt;= "&amp;L6)-COUNTIF(Vertices[Closeness Centrality],"&gt;="&amp;L7)</f>
        <v>0</v>
      </c>
      <c r="N6" s="37">
        <f t="shared" si="6"/>
        <v>0.005974327272727273</v>
      </c>
      <c r="O6" s="38">
        <f>COUNTIF(Vertices[Eigenvector Centrality],"&gt;= "&amp;N6)-COUNTIF(Vertices[Eigenvector Centrality],"&gt;="&amp;N7)</f>
        <v>7</v>
      </c>
      <c r="P6" s="37">
        <f t="shared" si="7"/>
        <v>1.4850331090909092</v>
      </c>
      <c r="Q6" s="38">
        <f>COUNTIF(Vertices[PageRank],"&gt;= "&amp;P6)-COUNTIF(Vertices[PageRank],"&gt;="&amp;P7)</f>
        <v>8</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67</v>
      </c>
      <c r="D7" s="32">
        <f t="shared" si="1"/>
        <v>0</v>
      </c>
      <c r="E7" s="3">
        <f>COUNTIF(Vertices[Degree],"&gt;= "&amp;D7)-COUNTIF(Vertices[Degree],"&gt;="&amp;D8)</f>
        <v>0</v>
      </c>
      <c r="F7" s="39">
        <f t="shared" si="2"/>
        <v>5</v>
      </c>
      <c r="G7" s="40">
        <f>COUNTIF(Vertices[In-Degree],"&gt;= "&amp;F7)-COUNTIF(Vertices[In-Degree],"&gt;="&amp;F8)</f>
        <v>2</v>
      </c>
      <c r="H7" s="39">
        <f t="shared" si="3"/>
        <v>1</v>
      </c>
      <c r="I7" s="40">
        <f>COUNTIF(Vertices[Out-Degree],"&gt;= "&amp;H7)-COUNTIF(Vertices[Out-Degree],"&gt;="&amp;H8)</f>
        <v>36</v>
      </c>
      <c r="J7" s="39">
        <f t="shared" si="4"/>
        <v>1194.5746753636363</v>
      </c>
      <c r="K7" s="40">
        <f>COUNTIF(Vertices[Betweenness Centrality],"&gt;= "&amp;J7)-COUNTIF(Vertices[Betweenness Centrality],"&gt;="&amp;J8)</f>
        <v>1</v>
      </c>
      <c r="L7" s="39">
        <f t="shared" si="5"/>
        <v>0.015151545454545456</v>
      </c>
      <c r="M7" s="40">
        <f>COUNTIF(Vertices[Closeness Centrality],"&gt;= "&amp;L7)-COUNTIF(Vertices[Closeness Centrality],"&gt;="&amp;L8)</f>
        <v>0</v>
      </c>
      <c r="N7" s="39">
        <f t="shared" si="6"/>
        <v>0.007467909090909091</v>
      </c>
      <c r="O7" s="40">
        <f>COUNTIF(Vertices[Eigenvector Centrality],"&gt;= "&amp;N7)-COUNTIF(Vertices[Eigenvector Centrality],"&gt;="&amp;N8)</f>
        <v>6</v>
      </c>
      <c r="P7" s="39">
        <f t="shared" si="7"/>
        <v>1.7683616363636365</v>
      </c>
      <c r="Q7" s="40">
        <f>COUNTIF(Vertices[PageRank],"&gt;= "&amp;P7)-COUNTIF(Vertices[PageRank],"&gt;="&amp;P8)</f>
        <v>2</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255</v>
      </c>
      <c r="D8" s="32">
        <f t="shared" si="1"/>
        <v>0</v>
      </c>
      <c r="E8" s="3">
        <f>COUNTIF(Vertices[Degree],"&gt;= "&amp;D8)-COUNTIF(Vertices[Degree],"&gt;="&amp;D9)</f>
        <v>0</v>
      </c>
      <c r="F8" s="37">
        <f t="shared" si="2"/>
        <v>6</v>
      </c>
      <c r="G8" s="38">
        <f>COUNTIF(Vertices[In-Degree],"&gt;= "&amp;F8)-COUNTIF(Vertices[In-Degree],"&gt;="&amp;F9)</f>
        <v>2</v>
      </c>
      <c r="H8" s="37">
        <f t="shared" si="3"/>
        <v>1.2</v>
      </c>
      <c r="I8" s="38">
        <f>COUNTIF(Vertices[Out-Degree],"&gt;= "&amp;H8)-COUNTIF(Vertices[Out-Degree],"&gt;="&amp;H9)</f>
        <v>0</v>
      </c>
      <c r="J8" s="37">
        <f t="shared" si="4"/>
        <v>1433.4896104363636</v>
      </c>
      <c r="K8" s="38">
        <f>COUNTIF(Vertices[Betweenness Centrality],"&gt;= "&amp;J8)-COUNTIF(Vertices[Betweenness Centrality],"&gt;="&amp;J9)</f>
        <v>1</v>
      </c>
      <c r="L8" s="37">
        <f t="shared" si="5"/>
        <v>0.018181854545454547</v>
      </c>
      <c r="M8" s="38">
        <f>COUNTIF(Vertices[Closeness Centrality],"&gt;= "&amp;L8)-COUNTIF(Vertices[Closeness Centrality],"&gt;="&amp;L9)</f>
        <v>0</v>
      </c>
      <c r="N8" s="37">
        <f t="shared" si="6"/>
        <v>0.00896149090909091</v>
      </c>
      <c r="O8" s="38">
        <f>COUNTIF(Vertices[Eigenvector Centrality],"&gt;= "&amp;N8)-COUNTIF(Vertices[Eigenvector Centrality],"&gt;="&amp;N9)</f>
        <v>15</v>
      </c>
      <c r="P8" s="37">
        <f t="shared" si="7"/>
        <v>2.051690163636364</v>
      </c>
      <c r="Q8" s="38">
        <f>COUNTIF(Vertices[PageRank],"&gt;= "&amp;P8)-COUNTIF(Vertices[PageRank],"&gt;="&amp;P9)</f>
        <v>1</v>
      </c>
      <c r="R8" s="37">
        <f t="shared" si="8"/>
        <v>0.1090909090909091</v>
      </c>
      <c r="S8" s="43">
        <f>COUNTIF(Vertices[Clustering Coefficient],"&gt;= "&amp;R8)-COUNTIF(Vertices[Clustering Coefficient],"&gt;="&amp;R9)</f>
        <v>3</v>
      </c>
      <c r="T8" s="37" t="e">
        <f ca="1" t="shared" si="9"/>
        <v>#REF!</v>
      </c>
      <c r="U8" s="38" t="e">
        <f ca="1" t="shared" si="0"/>
        <v>#REF!</v>
      </c>
    </row>
    <row r="9" spans="1:21" ht="15">
      <c r="A9" s="118"/>
      <c r="B9" s="118"/>
      <c r="D9" s="32">
        <f t="shared" si="1"/>
        <v>0</v>
      </c>
      <c r="E9" s="3">
        <f>COUNTIF(Vertices[Degree],"&gt;= "&amp;D9)-COUNTIF(Vertices[Degree],"&gt;="&amp;D10)</f>
        <v>0</v>
      </c>
      <c r="F9" s="39">
        <f t="shared" si="2"/>
        <v>7</v>
      </c>
      <c r="G9" s="40">
        <f>COUNTIF(Vertices[In-Degree],"&gt;= "&amp;F9)-COUNTIF(Vertices[In-Degree],"&gt;="&amp;F10)</f>
        <v>0</v>
      </c>
      <c r="H9" s="39">
        <f t="shared" si="3"/>
        <v>1.4</v>
      </c>
      <c r="I9" s="40">
        <f>COUNTIF(Vertices[Out-Degree],"&gt;= "&amp;H9)-COUNTIF(Vertices[Out-Degree],"&gt;="&amp;H10)</f>
        <v>0</v>
      </c>
      <c r="J9" s="39">
        <f t="shared" si="4"/>
        <v>1672.404545509091</v>
      </c>
      <c r="K9" s="40">
        <f>COUNTIF(Vertices[Betweenness Centrality],"&gt;= "&amp;J9)-COUNTIF(Vertices[Betweenness Centrality],"&gt;="&amp;J10)</f>
        <v>2</v>
      </c>
      <c r="L9" s="39">
        <f t="shared" si="5"/>
        <v>0.021212163636363638</v>
      </c>
      <c r="M9" s="40">
        <f>COUNTIF(Vertices[Closeness Centrality],"&gt;= "&amp;L9)-COUNTIF(Vertices[Closeness Centrality],"&gt;="&amp;L10)</f>
        <v>0</v>
      </c>
      <c r="N9" s="39">
        <f t="shared" si="6"/>
        <v>0.010455072727272727</v>
      </c>
      <c r="O9" s="40">
        <f>COUNTIF(Vertices[Eigenvector Centrality],"&gt;= "&amp;N9)-COUNTIF(Vertices[Eigenvector Centrality],"&gt;="&amp;N10)</f>
        <v>7</v>
      </c>
      <c r="P9" s="39">
        <f t="shared" si="7"/>
        <v>2.335018690909091</v>
      </c>
      <c r="Q9" s="40">
        <f>COUNTIF(Vertices[PageRank],"&gt;= "&amp;P9)-COUNTIF(Vertices[PageRank],"&gt;="&amp;P10)</f>
        <v>1</v>
      </c>
      <c r="R9" s="39">
        <f t="shared" si="8"/>
        <v>0.1272727272727273</v>
      </c>
      <c r="S9" s="44">
        <f>COUNTIF(Vertices[Clustering Coefficient],"&gt;= "&amp;R9)-COUNTIF(Vertices[Clustering Coefficient],"&gt;="&amp;R10)</f>
        <v>1</v>
      </c>
      <c r="T9" s="39" t="e">
        <f ca="1" t="shared" si="9"/>
        <v>#REF!</v>
      </c>
      <c r="U9" s="40" t="e">
        <f ca="1" t="shared" si="0"/>
        <v>#REF!</v>
      </c>
    </row>
    <row r="10" spans="1:21" ht="15">
      <c r="A10" s="34" t="s">
        <v>1801</v>
      </c>
      <c r="B10" s="34">
        <v>3</v>
      </c>
      <c r="D10" s="32">
        <f t="shared" si="1"/>
        <v>0</v>
      </c>
      <c r="E10" s="3">
        <f>COUNTIF(Vertices[Degree],"&gt;= "&amp;D10)-COUNTIF(Vertices[Degree],"&gt;="&amp;D11)</f>
        <v>0</v>
      </c>
      <c r="F10" s="37">
        <f t="shared" si="2"/>
        <v>8</v>
      </c>
      <c r="G10" s="38">
        <f>COUNTIF(Vertices[In-Degree],"&gt;= "&amp;F10)-COUNTIF(Vertices[In-Degree],"&gt;="&amp;F11)</f>
        <v>0</v>
      </c>
      <c r="H10" s="37">
        <f t="shared" si="3"/>
        <v>1.5999999999999999</v>
      </c>
      <c r="I10" s="38">
        <f>COUNTIF(Vertices[Out-Degree],"&gt;= "&amp;H10)-COUNTIF(Vertices[Out-Degree],"&gt;="&amp;H11)</f>
        <v>0</v>
      </c>
      <c r="J10" s="37">
        <f t="shared" si="4"/>
        <v>1911.3194805818182</v>
      </c>
      <c r="K10" s="38">
        <f>COUNTIF(Vertices[Betweenness Centrality],"&gt;= "&amp;J10)-COUNTIF(Vertices[Betweenness Centrality],"&gt;="&amp;J11)</f>
        <v>1</v>
      </c>
      <c r="L10" s="37">
        <f t="shared" si="5"/>
        <v>0.02424247272727273</v>
      </c>
      <c r="M10" s="38">
        <f>COUNTIF(Vertices[Closeness Centrality],"&gt;= "&amp;L10)-COUNTIF(Vertices[Closeness Centrality],"&gt;="&amp;L11)</f>
        <v>0</v>
      </c>
      <c r="N10" s="37">
        <f t="shared" si="6"/>
        <v>0.011948654545454546</v>
      </c>
      <c r="O10" s="38">
        <f>COUNTIF(Vertices[Eigenvector Centrality],"&gt;= "&amp;N10)-COUNTIF(Vertices[Eigenvector Centrality],"&gt;="&amp;N11)</f>
        <v>1</v>
      </c>
      <c r="P10" s="37">
        <f t="shared" si="7"/>
        <v>2.6183472181818184</v>
      </c>
      <c r="Q10" s="38">
        <f>COUNTIF(Vertices[PageRank],"&gt;= "&amp;P10)-COUNTIF(Vertices[PageRank],"&gt;="&amp;P11)</f>
        <v>0</v>
      </c>
      <c r="R10" s="37">
        <f t="shared" si="8"/>
        <v>0.14545454545454548</v>
      </c>
      <c r="S10" s="43">
        <f>COUNTIF(Vertices[Clustering Coefficient],"&gt;= "&amp;R10)-COUNTIF(Vertices[Clustering Coefficient],"&gt;="&amp;R11)</f>
        <v>2</v>
      </c>
      <c r="T10" s="37" t="e">
        <f ca="1" t="shared" si="9"/>
        <v>#REF!</v>
      </c>
      <c r="U10" s="38" t="e">
        <f ca="1" t="shared" si="0"/>
        <v>#REF!</v>
      </c>
    </row>
    <row r="11" spans="1:21" ht="15">
      <c r="A11" s="118"/>
      <c r="B11" s="118"/>
      <c r="D11" s="32">
        <f t="shared" si="1"/>
        <v>0</v>
      </c>
      <c r="E11" s="3">
        <f>COUNTIF(Vertices[Degree],"&gt;= "&amp;D11)-COUNTIF(Vertices[Degree],"&gt;="&amp;D12)</f>
        <v>0</v>
      </c>
      <c r="F11" s="39">
        <f t="shared" si="2"/>
        <v>9</v>
      </c>
      <c r="G11" s="40">
        <f>COUNTIF(Vertices[In-Degree],"&gt;= "&amp;F11)-COUNTIF(Vertices[In-Degree],"&gt;="&amp;F12)</f>
        <v>0</v>
      </c>
      <c r="H11" s="39">
        <f t="shared" si="3"/>
        <v>1.7999999999999998</v>
      </c>
      <c r="I11" s="40">
        <f>COUNTIF(Vertices[Out-Degree],"&gt;= "&amp;H11)-COUNTIF(Vertices[Out-Degree],"&gt;="&amp;H12)</f>
        <v>0</v>
      </c>
      <c r="J11" s="39">
        <f t="shared" si="4"/>
        <v>2150.2344156545455</v>
      </c>
      <c r="K11" s="40">
        <f>COUNTIF(Vertices[Betweenness Centrality],"&gt;= "&amp;J11)-COUNTIF(Vertices[Betweenness Centrality],"&gt;="&amp;J12)</f>
        <v>0</v>
      </c>
      <c r="L11" s="39">
        <f t="shared" si="5"/>
        <v>0.02727278181818182</v>
      </c>
      <c r="M11" s="40">
        <f>COUNTIF(Vertices[Closeness Centrality],"&gt;= "&amp;L11)-COUNTIF(Vertices[Closeness Centrality],"&gt;="&amp;L12)</f>
        <v>0</v>
      </c>
      <c r="N11" s="39">
        <f t="shared" si="6"/>
        <v>0.013442236363636364</v>
      </c>
      <c r="O11" s="40">
        <f>COUNTIF(Vertices[Eigenvector Centrality],"&gt;= "&amp;N11)-COUNTIF(Vertices[Eigenvector Centrality],"&gt;="&amp;N12)</f>
        <v>24</v>
      </c>
      <c r="P11" s="39">
        <f t="shared" si="7"/>
        <v>2.9016757454545457</v>
      </c>
      <c r="Q11" s="40">
        <f>COUNTIF(Vertices[PageRank],"&gt;= "&amp;P11)-COUNTIF(Vertices[PageRank],"&gt;="&amp;P12)</f>
        <v>1</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348</v>
      </c>
      <c r="B12" s="34">
        <v>239</v>
      </c>
      <c r="D12" s="32">
        <f t="shared" si="1"/>
        <v>0</v>
      </c>
      <c r="E12" s="3">
        <f>COUNTIF(Vertices[Degree],"&gt;= "&amp;D12)-COUNTIF(Vertices[Degree],"&gt;="&amp;D13)</f>
        <v>0</v>
      </c>
      <c r="F12" s="37">
        <f t="shared" si="2"/>
        <v>10</v>
      </c>
      <c r="G12" s="38">
        <f>COUNTIF(Vertices[In-Degree],"&gt;= "&amp;F12)-COUNTIF(Vertices[In-Degree],"&gt;="&amp;F13)</f>
        <v>0</v>
      </c>
      <c r="H12" s="37">
        <f t="shared" si="3"/>
        <v>1.9999999999999998</v>
      </c>
      <c r="I12" s="38">
        <f>COUNTIF(Vertices[Out-Degree],"&gt;= "&amp;H12)-COUNTIF(Vertices[Out-Degree],"&gt;="&amp;H13)</f>
        <v>40</v>
      </c>
      <c r="J12" s="37">
        <f t="shared" si="4"/>
        <v>2389.1493507272726</v>
      </c>
      <c r="K12" s="38">
        <f>COUNTIF(Vertices[Betweenness Centrality],"&gt;= "&amp;J12)-COUNTIF(Vertices[Betweenness Centrality],"&gt;="&amp;J13)</f>
        <v>1</v>
      </c>
      <c r="L12" s="37">
        <f t="shared" si="5"/>
        <v>0.03030309090909091</v>
      </c>
      <c r="M12" s="38">
        <f>COUNTIF(Vertices[Closeness Centrality],"&gt;= "&amp;L12)-COUNTIF(Vertices[Closeness Centrality],"&gt;="&amp;L13)</f>
        <v>0</v>
      </c>
      <c r="N12" s="37">
        <f t="shared" si="6"/>
        <v>0.014935818181818182</v>
      </c>
      <c r="O12" s="38">
        <f>COUNTIF(Vertices[Eigenvector Centrality],"&gt;= "&amp;N12)-COUNTIF(Vertices[Eigenvector Centrality],"&gt;="&amp;N13)</f>
        <v>3</v>
      </c>
      <c r="P12" s="37">
        <f t="shared" si="7"/>
        <v>3.185004272727273</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7</v>
      </c>
      <c r="D13" s="32">
        <f t="shared" si="1"/>
        <v>0</v>
      </c>
      <c r="E13" s="3">
        <f>COUNTIF(Vertices[Degree],"&gt;= "&amp;D13)-COUNTIF(Vertices[Degree],"&gt;="&amp;D14)</f>
        <v>0</v>
      </c>
      <c r="F13" s="39">
        <f t="shared" si="2"/>
        <v>11</v>
      </c>
      <c r="G13" s="40">
        <f>COUNTIF(Vertices[In-Degree],"&gt;= "&amp;F13)-COUNTIF(Vertices[In-Degree],"&gt;="&amp;F14)</f>
        <v>0</v>
      </c>
      <c r="H13" s="39">
        <f t="shared" si="3"/>
        <v>2.1999999999999997</v>
      </c>
      <c r="I13" s="40">
        <f>COUNTIF(Vertices[Out-Degree],"&gt;= "&amp;H13)-COUNTIF(Vertices[Out-Degree],"&gt;="&amp;H14)</f>
        <v>0</v>
      </c>
      <c r="J13" s="39">
        <f t="shared" si="4"/>
        <v>2628.0642857999997</v>
      </c>
      <c r="K13" s="40">
        <f>COUNTIF(Vertices[Betweenness Centrality],"&gt;= "&amp;J13)-COUNTIF(Vertices[Betweenness Centrality],"&gt;="&amp;J14)</f>
        <v>0</v>
      </c>
      <c r="L13" s="39">
        <f t="shared" si="5"/>
        <v>0.0333334</v>
      </c>
      <c r="M13" s="40">
        <f>COUNTIF(Vertices[Closeness Centrality],"&gt;= "&amp;L13)-COUNTIF(Vertices[Closeness Centrality],"&gt;="&amp;L14)</f>
        <v>0</v>
      </c>
      <c r="N13" s="39">
        <f t="shared" si="6"/>
        <v>0.0164294</v>
      </c>
      <c r="O13" s="40">
        <f>COUNTIF(Vertices[Eigenvector Centrality],"&gt;= "&amp;N13)-COUNTIF(Vertices[Eigenvector Centrality],"&gt;="&amp;N14)</f>
        <v>0</v>
      </c>
      <c r="P13" s="39">
        <f t="shared" si="7"/>
        <v>3.4683328</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349</v>
      </c>
      <c r="B14" s="34">
        <v>9</v>
      </c>
      <c r="D14" s="32">
        <f t="shared" si="1"/>
        <v>0</v>
      </c>
      <c r="E14" s="3">
        <f>COUNTIF(Vertices[Degree],"&gt;= "&amp;D14)-COUNTIF(Vertices[Degree],"&gt;="&amp;D15)</f>
        <v>0</v>
      </c>
      <c r="F14" s="37">
        <f t="shared" si="2"/>
        <v>12</v>
      </c>
      <c r="G14" s="38">
        <f>COUNTIF(Vertices[In-Degree],"&gt;= "&amp;F14)-COUNTIF(Vertices[In-Degree],"&gt;="&amp;F15)</f>
        <v>0</v>
      </c>
      <c r="H14" s="37">
        <f t="shared" si="3"/>
        <v>2.4</v>
      </c>
      <c r="I14" s="38">
        <f>COUNTIF(Vertices[Out-Degree],"&gt;= "&amp;H14)-COUNTIF(Vertices[Out-Degree],"&gt;="&amp;H15)</f>
        <v>0</v>
      </c>
      <c r="J14" s="37">
        <f t="shared" si="4"/>
        <v>2866.9792208727267</v>
      </c>
      <c r="K14" s="38">
        <f>COUNTIF(Vertices[Betweenness Centrality],"&gt;= "&amp;J14)-COUNTIF(Vertices[Betweenness Centrality],"&gt;="&amp;J15)</f>
        <v>0</v>
      </c>
      <c r="L14" s="37">
        <f t="shared" si="5"/>
        <v>0.036363709090909094</v>
      </c>
      <c r="M14" s="38">
        <f>COUNTIF(Vertices[Closeness Centrality],"&gt;= "&amp;L14)-COUNTIF(Vertices[Closeness Centrality],"&gt;="&amp;L15)</f>
        <v>0</v>
      </c>
      <c r="N14" s="37">
        <f t="shared" si="6"/>
        <v>0.01792298181818182</v>
      </c>
      <c r="O14" s="38">
        <f>COUNTIF(Vertices[Eigenvector Centrality],"&gt;= "&amp;N14)-COUNTIF(Vertices[Eigenvector Centrality],"&gt;="&amp;N15)</f>
        <v>1</v>
      </c>
      <c r="P14" s="37">
        <f t="shared" si="7"/>
        <v>3.7516613272727275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13</v>
      </c>
      <c r="G15" s="40">
        <f>COUNTIF(Vertices[In-Degree],"&gt;= "&amp;F15)-COUNTIF(Vertices[In-Degree],"&gt;="&amp;F16)</f>
        <v>0</v>
      </c>
      <c r="H15" s="39">
        <f t="shared" si="3"/>
        <v>2.6</v>
      </c>
      <c r="I15" s="40">
        <f>COUNTIF(Vertices[Out-Degree],"&gt;= "&amp;H15)-COUNTIF(Vertices[Out-Degree],"&gt;="&amp;H16)</f>
        <v>0</v>
      </c>
      <c r="J15" s="39">
        <f t="shared" si="4"/>
        <v>3105.894155945454</v>
      </c>
      <c r="K15" s="40">
        <f>COUNTIF(Vertices[Betweenness Centrality],"&gt;= "&amp;J15)-COUNTIF(Vertices[Betweenness Centrality],"&gt;="&amp;J16)</f>
        <v>0</v>
      </c>
      <c r="L15" s="39">
        <f t="shared" si="5"/>
        <v>0.03939401818181819</v>
      </c>
      <c r="M15" s="40">
        <f>COUNTIF(Vertices[Closeness Centrality],"&gt;= "&amp;L15)-COUNTIF(Vertices[Closeness Centrality],"&gt;="&amp;L16)</f>
        <v>0</v>
      </c>
      <c r="N15" s="39">
        <f t="shared" si="6"/>
        <v>0.019416563636363637</v>
      </c>
      <c r="O15" s="40">
        <f>COUNTIF(Vertices[Eigenvector Centrality],"&gt;= "&amp;N15)-COUNTIF(Vertices[Eigenvector Centrality],"&gt;="&amp;N16)</f>
        <v>0</v>
      </c>
      <c r="P15" s="39">
        <f t="shared" si="7"/>
        <v>4.034989854545454</v>
      </c>
      <c r="Q15" s="40">
        <f>COUNTIF(Vertices[PageRank],"&gt;= "&amp;P15)-COUNTIF(Vertices[PageRank],"&gt;="&amp;P16)</f>
        <v>0</v>
      </c>
      <c r="R15" s="39">
        <f t="shared" si="8"/>
        <v>0.23636363636363641</v>
      </c>
      <c r="S15" s="44">
        <f>COUNTIF(Vertices[Clustering Coefficient],"&gt;= "&amp;R15)-COUNTIF(Vertices[Clustering Coefficient],"&gt;="&amp;R16)</f>
        <v>8</v>
      </c>
      <c r="T15" s="39" t="e">
        <f ca="1" t="shared" si="9"/>
        <v>#REF!</v>
      </c>
      <c r="U15" s="40" t="e">
        <f ca="1" t="shared" si="0"/>
        <v>#REF!</v>
      </c>
    </row>
    <row r="16" spans="1:21" ht="15">
      <c r="A16" s="34" t="s">
        <v>151</v>
      </c>
      <c r="B16" s="34">
        <v>7</v>
      </c>
      <c r="D16" s="32">
        <f t="shared" si="1"/>
        <v>0</v>
      </c>
      <c r="E16" s="3">
        <f>COUNTIF(Vertices[Degree],"&gt;= "&amp;D16)-COUNTIF(Vertices[Degree],"&gt;="&amp;D17)</f>
        <v>0</v>
      </c>
      <c r="F16" s="37">
        <f t="shared" si="2"/>
        <v>14</v>
      </c>
      <c r="G16" s="38">
        <f>COUNTIF(Vertices[In-Degree],"&gt;= "&amp;F16)-COUNTIF(Vertices[In-Degree],"&gt;="&amp;F17)</f>
        <v>0</v>
      </c>
      <c r="H16" s="37">
        <f t="shared" si="3"/>
        <v>2.8000000000000003</v>
      </c>
      <c r="I16" s="38">
        <f>COUNTIF(Vertices[Out-Degree],"&gt;= "&amp;H16)-COUNTIF(Vertices[Out-Degree],"&gt;="&amp;H17)</f>
        <v>0</v>
      </c>
      <c r="J16" s="37">
        <f t="shared" si="4"/>
        <v>3344.809091018181</v>
      </c>
      <c r="K16" s="38">
        <f>COUNTIF(Vertices[Betweenness Centrality],"&gt;= "&amp;J16)-COUNTIF(Vertices[Betweenness Centrality],"&gt;="&amp;J17)</f>
        <v>0</v>
      </c>
      <c r="L16" s="37">
        <f t="shared" si="5"/>
        <v>0.04242432727272728</v>
      </c>
      <c r="M16" s="38">
        <f>COUNTIF(Vertices[Closeness Centrality],"&gt;= "&amp;L16)-COUNTIF(Vertices[Closeness Centrality],"&gt;="&amp;L17)</f>
        <v>0</v>
      </c>
      <c r="N16" s="37">
        <f t="shared" si="6"/>
        <v>0.020910145454545455</v>
      </c>
      <c r="O16" s="38">
        <f>COUNTIF(Vertices[Eigenvector Centrality],"&gt;= "&amp;N16)-COUNTIF(Vertices[Eigenvector Centrality],"&gt;="&amp;N17)</f>
        <v>0</v>
      </c>
      <c r="P16" s="37">
        <f t="shared" si="7"/>
        <v>4.318318381818182</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15</v>
      </c>
      <c r="G17" s="40">
        <f>COUNTIF(Vertices[In-Degree],"&gt;= "&amp;F17)-COUNTIF(Vertices[In-Degree],"&gt;="&amp;F18)</f>
        <v>0</v>
      </c>
      <c r="H17" s="39">
        <f t="shared" si="3"/>
        <v>3.0000000000000004</v>
      </c>
      <c r="I17" s="40">
        <f>COUNTIF(Vertices[Out-Degree],"&gt;= "&amp;H17)-COUNTIF(Vertices[Out-Degree],"&gt;="&amp;H18)</f>
        <v>3</v>
      </c>
      <c r="J17" s="39">
        <f t="shared" si="4"/>
        <v>3583.724026090908</v>
      </c>
      <c r="K17" s="40">
        <f>COUNTIF(Vertices[Betweenness Centrality],"&gt;= "&amp;J17)-COUNTIF(Vertices[Betweenness Centrality],"&gt;="&amp;J18)</f>
        <v>0</v>
      </c>
      <c r="L17" s="39">
        <f t="shared" si="5"/>
        <v>0.04545463636363638</v>
      </c>
      <c r="M17" s="40">
        <f>COUNTIF(Vertices[Closeness Centrality],"&gt;= "&amp;L17)-COUNTIF(Vertices[Closeness Centrality],"&gt;="&amp;L18)</f>
        <v>0</v>
      </c>
      <c r="N17" s="39">
        <f t="shared" si="6"/>
        <v>0.022403727272727273</v>
      </c>
      <c r="O17" s="40">
        <f>COUNTIF(Vertices[Eigenvector Centrality],"&gt;= "&amp;N17)-COUNTIF(Vertices[Eigenvector Centrality],"&gt;="&amp;N18)</f>
        <v>0</v>
      </c>
      <c r="P17" s="39">
        <f t="shared" si="7"/>
        <v>4.60164690909091</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0.00980392156862745</v>
      </c>
      <c r="D18" s="32">
        <f t="shared" si="1"/>
        <v>0</v>
      </c>
      <c r="E18" s="3">
        <f>COUNTIF(Vertices[Degree],"&gt;= "&amp;D18)-COUNTIF(Vertices[Degree],"&gt;="&amp;D19)</f>
        <v>0</v>
      </c>
      <c r="F18" s="37">
        <f t="shared" si="2"/>
        <v>16</v>
      </c>
      <c r="G18" s="38">
        <f>COUNTIF(Vertices[In-Degree],"&gt;= "&amp;F18)-COUNTIF(Vertices[In-Degree],"&gt;="&amp;F19)</f>
        <v>0</v>
      </c>
      <c r="H18" s="37">
        <f t="shared" si="3"/>
        <v>3.2000000000000006</v>
      </c>
      <c r="I18" s="38">
        <f>COUNTIF(Vertices[Out-Degree],"&gt;= "&amp;H18)-COUNTIF(Vertices[Out-Degree],"&gt;="&amp;H19)</f>
        <v>0</v>
      </c>
      <c r="J18" s="37">
        <f t="shared" si="4"/>
        <v>3822.638961163635</v>
      </c>
      <c r="K18" s="38">
        <f>COUNTIF(Vertices[Betweenness Centrality],"&gt;= "&amp;J18)-COUNTIF(Vertices[Betweenness Centrality],"&gt;="&amp;J19)</f>
        <v>1</v>
      </c>
      <c r="L18" s="37">
        <f t="shared" si="5"/>
        <v>0.04848494545454547</v>
      </c>
      <c r="M18" s="38">
        <f>COUNTIF(Vertices[Closeness Centrality],"&gt;= "&amp;L18)-COUNTIF(Vertices[Closeness Centrality],"&gt;="&amp;L19)</f>
        <v>0</v>
      </c>
      <c r="N18" s="37">
        <f t="shared" si="6"/>
        <v>0.02389730909090909</v>
      </c>
      <c r="O18" s="38">
        <f>COUNTIF(Vertices[Eigenvector Centrality],"&gt;= "&amp;N18)-COUNTIF(Vertices[Eigenvector Centrality],"&gt;="&amp;N19)</f>
        <v>0</v>
      </c>
      <c r="P18" s="37">
        <f t="shared" si="7"/>
        <v>4.8849754363636375</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0.019417475728155338</v>
      </c>
      <c r="D19" s="32">
        <f t="shared" si="1"/>
        <v>0</v>
      </c>
      <c r="E19" s="3">
        <f>COUNTIF(Vertices[Degree],"&gt;= "&amp;D19)-COUNTIF(Vertices[Degree],"&gt;="&amp;D20)</f>
        <v>0</v>
      </c>
      <c r="F19" s="39">
        <f t="shared" si="2"/>
        <v>17</v>
      </c>
      <c r="G19" s="40">
        <f>COUNTIF(Vertices[In-Degree],"&gt;= "&amp;F19)-COUNTIF(Vertices[In-Degree],"&gt;="&amp;F20)</f>
        <v>0</v>
      </c>
      <c r="H19" s="39">
        <f t="shared" si="3"/>
        <v>3.400000000000001</v>
      </c>
      <c r="I19" s="40">
        <f>COUNTIF(Vertices[Out-Degree],"&gt;= "&amp;H19)-COUNTIF(Vertices[Out-Degree],"&gt;="&amp;H20)</f>
        <v>0</v>
      </c>
      <c r="J19" s="39">
        <f t="shared" si="4"/>
        <v>4061.553896236362</v>
      </c>
      <c r="K19" s="40">
        <f>COUNTIF(Vertices[Betweenness Centrality],"&gt;= "&amp;J19)-COUNTIF(Vertices[Betweenness Centrality],"&gt;="&amp;J20)</f>
        <v>0</v>
      </c>
      <c r="L19" s="39">
        <f t="shared" si="5"/>
        <v>0.05151525454545457</v>
      </c>
      <c r="M19" s="40">
        <f>COUNTIF(Vertices[Closeness Centrality],"&gt;= "&amp;L19)-COUNTIF(Vertices[Closeness Centrality],"&gt;="&amp;L20)</f>
        <v>0</v>
      </c>
      <c r="N19" s="39">
        <f t="shared" si="6"/>
        <v>0.02539089090909091</v>
      </c>
      <c r="O19" s="40">
        <f>COUNTIF(Vertices[Eigenvector Centrality],"&gt;= "&amp;N19)-COUNTIF(Vertices[Eigenvector Centrality],"&gt;="&amp;N20)</f>
        <v>0</v>
      </c>
      <c r="P19" s="39">
        <f t="shared" si="7"/>
        <v>5.168303963636365</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18</v>
      </c>
      <c r="G20" s="38">
        <f>COUNTIF(Vertices[In-Degree],"&gt;= "&amp;F20)-COUNTIF(Vertices[In-Degree],"&gt;="&amp;F21)</f>
        <v>0</v>
      </c>
      <c r="H20" s="37">
        <f t="shared" si="3"/>
        <v>3.600000000000001</v>
      </c>
      <c r="I20" s="38">
        <f>COUNTIF(Vertices[Out-Degree],"&gt;= "&amp;H20)-COUNTIF(Vertices[Out-Degree],"&gt;="&amp;H21)</f>
        <v>0</v>
      </c>
      <c r="J20" s="37">
        <f t="shared" si="4"/>
        <v>4300.468831309089</v>
      </c>
      <c r="K20" s="38">
        <f>COUNTIF(Vertices[Betweenness Centrality],"&gt;= "&amp;J20)-COUNTIF(Vertices[Betweenness Centrality],"&gt;="&amp;J21)</f>
        <v>0</v>
      </c>
      <c r="L20" s="37">
        <f t="shared" si="5"/>
        <v>0.05454556363636366</v>
      </c>
      <c r="M20" s="38">
        <f>COUNTIF(Vertices[Closeness Centrality],"&gt;= "&amp;L20)-COUNTIF(Vertices[Closeness Centrality],"&gt;="&amp;L21)</f>
        <v>0</v>
      </c>
      <c r="N20" s="37">
        <f t="shared" si="6"/>
        <v>0.026884472727272728</v>
      </c>
      <c r="O20" s="38">
        <f>COUNTIF(Vertices[Eigenvector Centrality],"&gt;= "&amp;N20)-COUNTIF(Vertices[Eigenvector Centrality],"&gt;="&amp;N21)</f>
        <v>0</v>
      </c>
      <c r="P20" s="37">
        <f t="shared" si="7"/>
        <v>5.451632490909093</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4</v>
      </c>
      <c r="D21" s="32">
        <f t="shared" si="1"/>
        <v>0</v>
      </c>
      <c r="E21" s="3">
        <f>COUNTIF(Vertices[Degree],"&gt;= "&amp;D21)-COUNTIF(Vertices[Degree],"&gt;="&amp;D22)</f>
        <v>0</v>
      </c>
      <c r="F21" s="39">
        <f t="shared" si="2"/>
        <v>19</v>
      </c>
      <c r="G21" s="40">
        <f>COUNTIF(Vertices[In-Degree],"&gt;= "&amp;F21)-COUNTIF(Vertices[In-Degree],"&gt;="&amp;F22)</f>
        <v>0</v>
      </c>
      <c r="H21" s="39">
        <f t="shared" si="3"/>
        <v>3.800000000000001</v>
      </c>
      <c r="I21" s="40">
        <f>COUNTIF(Vertices[Out-Degree],"&gt;= "&amp;H21)-COUNTIF(Vertices[Out-Degree],"&gt;="&amp;H22)</f>
        <v>0</v>
      </c>
      <c r="J21" s="39">
        <f t="shared" si="4"/>
        <v>4539.383766381817</v>
      </c>
      <c r="K21" s="40">
        <f>COUNTIF(Vertices[Betweenness Centrality],"&gt;= "&amp;J21)-COUNTIF(Vertices[Betweenness Centrality],"&gt;="&amp;J22)</f>
        <v>0</v>
      </c>
      <c r="L21" s="39">
        <f t="shared" si="5"/>
        <v>0.057575872727272756</v>
      </c>
      <c r="M21" s="40">
        <f>COUNTIF(Vertices[Closeness Centrality],"&gt;= "&amp;L21)-COUNTIF(Vertices[Closeness Centrality],"&gt;="&amp;L22)</f>
        <v>0</v>
      </c>
      <c r="N21" s="39">
        <f t="shared" si="6"/>
        <v>0.028378054545454546</v>
      </c>
      <c r="O21" s="40">
        <f>COUNTIF(Vertices[Eigenvector Centrality],"&gt;= "&amp;N21)-COUNTIF(Vertices[Eigenvector Centrality],"&gt;="&amp;N22)</f>
        <v>0</v>
      </c>
      <c r="P21" s="39">
        <f t="shared" si="7"/>
        <v>5.734961018181821</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20</v>
      </c>
      <c r="G22" s="38">
        <f>COUNTIF(Vertices[In-Degree],"&gt;= "&amp;F22)-COUNTIF(Vertices[In-Degree],"&gt;="&amp;F23)</f>
        <v>0</v>
      </c>
      <c r="H22" s="37">
        <f t="shared" si="3"/>
        <v>4.000000000000001</v>
      </c>
      <c r="I22" s="38">
        <f>COUNTIF(Vertices[Out-Degree],"&gt;= "&amp;H22)-COUNTIF(Vertices[Out-Degree],"&gt;="&amp;H23)</f>
        <v>5</v>
      </c>
      <c r="J22" s="37">
        <f t="shared" si="4"/>
        <v>4778.298701454544</v>
      </c>
      <c r="K22" s="38">
        <f>COUNTIF(Vertices[Betweenness Centrality],"&gt;= "&amp;J22)-COUNTIF(Vertices[Betweenness Centrality],"&gt;="&amp;J23)</f>
        <v>0</v>
      </c>
      <c r="L22" s="37">
        <f t="shared" si="5"/>
        <v>0.06060618181818185</v>
      </c>
      <c r="M22" s="38">
        <f>COUNTIF(Vertices[Closeness Centrality],"&gt;= "&amp;L22)-COUNTIF(Vertices[Closeness Centrality],"&gt;="&amp;L23)</f>
        <v>0</v>
      </c>
      <c r="N22" s="37">
        <f t="shared" si="6"/>
        <v>0.029871636363636364</v>
      </c>
      <c r="O22" s="38">
        <f>COUNTIF(Vertices[Eigenvector Centrality],"&gt;= "&amp;N22)-COUNTIF(Vertices[Eigenvector Centrality],"&gt;="&amp;N23)</f>
        <v>0</v>
      </c>
      <c r="P22" s="37">
        <f t="shared" si="7"/>
        <v>6.018289545454548</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127</v>
      </c>
      <c r="D23" s="32">
        <f t="shared" si="1"/>
        <v>0</v>
      </c>
      <c r="E23" s="3">
        <f>COUNTIF(Vertices[Degree],"&gt;= "&amp;D23)-COUNTIF(Vertices[Degree],"&gt;="&amp;D24)</f>
        <v>0</v>
      </c>
      <c r="F23" s="39">
        <f t="shared" si="2"/>
        <v>21</v>
      </c>
      <c r="G23" s="40">
        <f>COUNTIF(Vertices[In-Degree],"&gt;= "&amp;F23)-COUNTIF(Vertices[In-Degree],"&gt;="&amp;F24)</f>
        <v>1</v>
      </c>
      <c r="H23" s="39">
        <f t="shared" si="3"/>
        <v>4.200000000000001</v>
      </c>
      <c r="I23" s="40">
        <f>COUNTIF(Vertices[Out-Degree],"&gt;= "&amp;H23)-COUNTIF(Vertices[Out-Degree],"&gt;="&amp;H24)</f>
        <v>0</v>
      </c>
      <c r="J23" s="39">
        <f t="shared" si="4"/>
        <v>5017.213636527272</v>
      </c>
      <c r="K23" s="40">
        <f>COUNTIF(Vertices[Betweenness Centrality],"&gt;= "&amp;J23)-COUNTIF(Vertices[Betweenness Centrality],"&gt;="&amp;J24)</f>
        <v>0</v>
      </c>
      <c r="L23" s="39">
        <f t="shared" si="5"/>
        <v>0.06363649090909095</v>
      </c>
      <c r="M23" s="40">
        <f>COUNTIF(Vertices[Closeness Centrality],"&gt;= "&amp;L23)-COUNTIF(Vertices[Closeness Centrality],"&gt;="&amp;L24)</f>
        <v>0</v>
      </c>
      <c r="N23" s="39">
        <f t="shared" si="6"/>
        <v>0.031365218181818186</v>
      </c>
      <c r="O23" s="40">
        <f>COUNTIF(Vertices[Eigenvector Centrality],"&gt;= "&amp;N23)-COUNTIF(Vertices[Eigenvector Centrality],"&gt;="&amp;N24)</f>
        <v>0</v>
      </c>
      <c r="P23" s="39">
        <f t="shared" si="7"/>
        <v>6.301618072727276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241</v>
      </c>
      <c r="D24" s="32">
        <f t="shared" si="1"/>
        <v>0</v>
      </c>
      <c r="E24" s="3">
        <f>COUNTIF(Vertices[Degree],"&gt;= "&amp;D24)-COUNTIF(Vertices[Degree],"&gt;="&amp;D25)</f>
        <v>0</v>
      </c>
      <c r="F24" s="37">
        <f t="shared" si="2"/>
        <v>22</v>
      </c>
      <c r="G24" s="38">
        <f>COUNTIF(Vertices[In-Degree],"&gt;= "&amp;F24)-COUNTIF(Vertices[In-Degree],"&gt;="&amp;F25)</f>
        <v>0</v>
      </c>
      <c r="H24" s="37">
        <f t="shared" si="3"/>
        <v>4.400000000000001</v>
      </c>
      <c r="I24" s="38">
        <f>COUNTIF(Vertices[Out-Degree],"&gt;= "&amp;H24)-COUNTIF(Vertices[Out-Degree],"&gt;="&amp;H25)</f>
        <v>0</v>
      </c>
      <c r="J24" s="37">
        <f t="shared" si="4"/>
        <v>5256.128571599999</v>
      </c>
      <c r="K24" s="38">
        <f>COUNTIF(Vertices[Betweenness Centrality],"&gt;= "&amp;J24)-COUNTIF(Vertices[Betweenness Centrality],"&gt;="&amp;J25)</f>
        <v>0</v>
      </c>
      <c r="L24" s="37">
        <f t="shared" si="5"/>
        <v>0.06666680000000004</v>
      </c>
      <c r="M24" s="38">
        <f>COUNTIF(Vertices[Closeness Centrality],"&gt;= "&amp;L24)-COUNTIF(Vertices[Closeness Centrality],"&gt;="&amp;L25)</f>
        <v>0</v>
      </c>
      <c r="N24" s="37">
        <f t="shared" si="6"/>
        <v>0.03285880000000001</v>
      </c>
      <c r="O24" s="38">
        <f>COUNTIF(Vertices[Eigenvector Centrality],"&gt;= "&amp;N24)-COUNTIF(Vertices[Eigenvector Centrality],"&gt;="&amp;N25)</f>
        <v>0</v>
      </c>
      <c r="P24" s="37">
        <f t="shared" si="7"/>
        <v>6.584946600000004</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23</v>
      </c>
      <c r="G25" s="40">
        <f>COUNTIF(Vertices[In-Degree],"&gt;= "&amp;F25)-COUNTIF(Vertices[In-Degree],"&gt;="&amp;F26)</f>
        <v>0</v>
      </c>
      <c r="H25" s="39">
        <f t="shared" si="3"/>
        <v>4.600000000000001</v>
      </c>
      <c r="I25" s="40">
        <f>COUNTIF(Vertices[Out-Degree],"&gt;= "&amp;H25)-COUNTIF(Vertices[Out-Degree],"&gt;="&amp;H26)</f>
        <v>0</v>
      </c>
      <c r="J25" s="39">
        <f t="shared" si="4"/>
        <v>5495.043506672727</v>
      </c>
      <c r="K25" s="40">
        <f>COUNTIF(Vertices[Betweenness Centrality],"&gt;= "&amp;J25)-COUNTIF(Vertices[Betweenness Centrality],"&gt;="&amp;J26)</f>
        <v>0</v>
      </c>
      <c r="L25" s="39">
        <f t="shared" si="5"/>
        <v>0.06969710909090913</v>
      </c>
      <c r="M25" s="40">
        <f>COUNTIF(Vertices[Closeness Centrality],"&gt;= "&amp;L25)-COUNTIF(Vertices[Closeness Centrality],"&gt;="&amp;L26)</f>
        <v>0</v>
      </c>
      <c r="N25" s="39">
        <f t="shared" si="6"/>
        <v>0.03435238181818183</v>
      </c>
      <c r="O25" s="40">
        <f>COUNTIF(Vertices[Eigenvector Centrality],"&gt;= "&amp;N25)-COUNTIF(Vertices[Eigenvector Centrality],"&gt;="&amp;N26)</f>
        <v>0</v>
      </c>
      <c r="P25" s="39">
        <f t="shared" si="7"/>
        <v>6.868275127272732</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24</v>
      </c>
      <c r="G26" s="38">
        <f>COUNTIF(Vertices[In-Degree],"&gt;= "&amp;F26)-COUNTIF(Vertices[In-Degree],"&gt;="&amp;F28)</f>
        <v>0</v>
      </c>
      <c r="H26" s="37">
        <f t="shared" si="3"/>
        <v>4.800000000000002</v>
      </c>
      <c r="I26" s="38">
        <f>COUNTIF(Vertices[Out-Degree],"&gt;= "&amp;H26)-COUNTIF(Vertices[Out-Degree],"&gt;="&amp;H28)</f>
        <v>0</v>
      </c>
      <c r="J26" s="37">
        <f t="shared" si="4"/>
        <v>5733.958441745454</v>
      </c>
      <c r="K26" s="38">
        <f>COUNTIF(Vertices[Betweenness Centrality],"&gt;= "&amp;J26)-COUNTIF(Vertices[Betweenness Centrality],"&gt;="&amp;J28)</f>
        <v>0</v>
      </c>
      <c r="L26" s="37">
        <f t="shared" si="5"/>
        <v>0.07272741818181823</v>
      </c>
      <c r="M26" s="38">
        <f>COUNTIF(Vertices[Closeness Centrality],"&gt;= "&amp;L26)-COUNTIF(Vertices[Closeness Centrality],"&gt;="&amp;L28)</f>
        <v>0</v>
      </c>
      <c r="N26" s="37">
        <f t="shared" si="6"/>
        <v>0.03584596363636365</v>
      </c>
      <c r="O26" s="38">
        <f>COUNTIF(Vertices[Eigenvector Centrality],"&gt;= "&amp;N26)-COUNTIF(Vertices[Eigenvector Centrality],"&gt;="&amp;N28)</f>
        <v>0</v>
      </c>
      <c r="P26" s="37">
        <f t="shared" si="7"/>
        <v>7.151603654545459</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3.072435</v>
      </c>
      <c r="D27" s="32"/>
      <c r="E27" s="3">
        <f>COUNTIF(Vertices[Degree],"&gt;= "&amp;D27)-COUNTIF(Vertices[Degree],"&gt;="&amp;D28)</f>
        <v>0</v>
      </c>
      <c r="F27" s="61"/>
      <c r="G27" s="62">
        <f>COUNTIF(Vertices[In-Degree],"&gt;= "&amp;F27)-COUNTIF(Vertices[In-Degree],"&gt;="&amp;F28)</f>
        <v>-2</v>
      </c>
      <c r="H27" s="61"/>
      <c r="I27" s="62">
        <f>COUNTIF(Vertices[Out-Degree],"&gt;= "&amp;H27)-COUNTIF(Vertices[Out-Degree],"&gt;="&amp;H28)</f>
        <v>-9</v>
      </c>
      <c r="J27" s="61"/>
      <c r="K27" s="62">
        <f>COUNTIF(Vertices[Betweenness Centrality],"&gt;= "&amp;J27)-COUNTIF(Vertices[Betweenness Centrality],"&gt;="&amp;J28)</f>
        <v>-1</v>
      </c>
      <c r="L27" s="61"/>
      <c r="M27" s="62">
        <f>COUNTIF(Vertices[Closeness Centrality],"&gt;= "&amp;L27)-COUNTIF(Vertices[Closeness Centrality],"&gt;="&amp;L28)</f>
        <v>-7</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-40</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25</v>
      </c>
      <c r="G28" s="40">
        <f>COUNTIF(Vertices[In-Degree],"&gt;= "&amp;F28)-COUNTIF(Vertices[In-Degree],"&gt;="&amp;F40)</f>
        <v>0</v>
      </c>
      <c r="H28" s="39">
        <f>H26+($H$57-$H$2)/BinDivisor</f>
        <v>5.000000000000002</v>
      </c>
      <c r="I28" s="40">
        <f>COUNTIF(Vertices[Out-Degree],"&gt;= "&amp;H28)-COUNTIF(Vertices[Out-Degree],"&gt;="&amp;H40)</f>
        <v>0</v>
      </c>
      <c r="J28" s="39">
        <f>J26+($J$57-$J$2)/BinDivisor</f>
        <v>5972.873376818182</v>
      </c>
      <c r="K28" s="40">
        <f>COUNTIF(Vertices[Betweenness Centrality],"&gt;= "&amp;J28)-COUNTIF(Vertices[Betweenness Centrality],"&gt;="&amp;J40)</f>
        <v>0</v>
      </c>
      <c r="L28" s="39">
        <f>L26+($L$57-$L$2)/BinDivisor</f>
        <v>0.07575772727272732</v>
      </c>
      <c r="M28" s="40">
        <f>COUNTIF(Vertices[Closeness Centrality],"&gt;= "&amp;L28)-COUNTIF(Vertices[Closeness Centrality],"&gt;="&amp;L40)</f>
        <v>0</v>
      </c>
      <c r="N28" s="39">
        <f>N26+($N$57-$N$2)/BinDivisor</f>
        <v>0.03733954545454547</v>
      </c>
      <c r="O28" s="40">
        <f>COUNTIF(Vertices[Eigenvector Centrality],"&gt;= "&amp;N28)-COUNTIF(Vertices[Eigenvector Centrality],"&gt;="&amp;N40)</f>
        <v>0</v>
      </c>
      <c r="P28" s="39">
        <f>P26+($P$57-$P$2)/BinDivisor</f>
        <v>7.434932181818187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0.011220043572984749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1802</v>
      </c>
      <c r="B30" s="34">
        <v>0.564933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1803</v>
      </c>
      <c r="B32" s="34" t="s">
        <v>1804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-9</v>
      </c>
      <c r="J38" s="61"/>
      <c r="K38" s="62">
        <f>COUNTIF(Vertices[Betweenness Centrality],"&gt;= "&amp;J38)-COUNTIF(Vertices[Betweenness Centrality],"&gt;="&amp;J40)</f>
        <v>-1</v>
      </c>
      <c r="L38" s="61"/>
      <c r="M38" s="62">
        <f>COUNTIF(Vertices[Closeness Centrality],"&gt;= "&amp;L38)-COUNTIF(Vertices[Closeness Centrality],"&gt;="&amp;L40)</f>
        <v>-7</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-40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-9</v>
      </c>
      <c r="J39" s="61"/>
      <c r="K39" s="62">
        <f>COUNTIF(Vertices[Betweenness Centrality],"&gt;= "&amp;J39)-COUNTIF(Vertices[Betweenness Centrality],"&gt;="&amp;J40)</f>
        <v>-1</v>
      </c>
      <c r="L39" s="61"/>
      <c r="M39" s="62">
        <f>COUNTIF(Vertices[Closeness Centrality],"&gt;= "&amp;L39)-COUNTIF(Vertices[Closeness Centrality],"&gt;="&amp;L40)</f>
        <v>-7</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-40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26</v>
      </c>
      <c r="G40" s="38">
        <f>COUNTIF(Vertices[In-Degree],"&gt;= "&amp;F40)-COUNTIF(Vertices[In-Degree],"&gt;="&amp;F41)</f>
        <v>0</v>
      </c>
      <c r="H40" s="37">
        <f>H28+($H$57-$H$2)/BinDivisor</f>
        <v>5.200000000000002</v>
      </c>
      <c r="I40" s="38">
        <f>COUNTIF(Vertices[Out-Degree],"&gt;= "&amp;H40)-COUNTIF(Vertices[Out-Degree],"&gt;="&amp;H41)</f>
        <v>0</v>
      </c>
      <c r="J40" s="37">
        <f>J28+($J$57-$J$2)/BinDivisor</f>
        <v>6211.788311890909</v>
      </c>
      <c r="K40" s="38">
        <f>COUNTIF(Vertices[Betweenness Centrality],"&gt;= "&amp;J40)-COUNTIF(Vertices[Betweenness Centrality],"&gt;="&amp;J41)</f>
        <v>0</v>
      </c>
      <c r="L40" s="37">
        <f>L28+($L$57-$L$2)/BinDivisor</f>
        <v>0.07878803636363642</v>
      </c>
      <c r="M40" s="38">
        <f>COUNTIF(Vertices[Closeness Centrality],"&gt;= "&amp;L40)-COUNTIF(Vertices[Closeness Centrality],"&gt;="&amp;L41)</f>
        <v>0</v>
      </c>
      <c r="N40" s="37">
        <f>N28+($N$57-$N$2)/BinDivisor</f>
        <v>0.038833127272727294</v>
      </c>
      <c r="O40" s="38">
        <f>COUNTIF(Vertices[Eigenvector Centrality],"&gt;= "&amp;N40)-COUNTIF(Vertices[Eigenvector Centrality],"&gt;="&amp;N41)</f>
        <v>0</v>
      </c>
      <c r="P40" s="37">
        <f>P28+($P$57-$P$2)/BinDivisor</f>
        <v>7.718260709090915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27</v>
      </c>
      <c r="G41" s="40">
        <f>COUNTIF(Vertices[In-Degree],"&gt;= "&amp;F41)-COUNTIF(Vertices[In-Degree],"&gt;="&amp;F42)</f>
        <v>0</v>
      </c>
      <c r="H41" s="39">
        <f aca="true" t="shared" si="12" ref="H41:H56">H40+($H$57-$H$2)/BinDivisor</f>
        <v>5.400000000000002</v>
      </c>
      <c r="I41" s="40">
        <f>COUNTIF(Vertices[Out-Degree],"&gt;= "&amp;H41)-COUNTIF(Vertices[Out-Degree],"&gt;="&amp;H42)</f>
        <v>0</v>
      </c>
      <c r="J41" s="39">
        <f aca="true" t="shared" si="13" ref="J41:J56">J40+($J$57-$J$2)/BinDivisor</f>
        <v>6450.703246963637</v>
      </c>
      <c r="K41" s="40">
        <f>COUNTIF(Vertices[Betweenness Centrality],"&gt;= "&amp;J41)-COUNTIF(Vertices[Betweenness Centrality],"&gt;="&amp;J42)</f>
        <v>0</v>
      </c>
      <c r="L41" s="39">
        <f aca="true" t="shared" si="14" ref="L41:L56">L40+($L$57-$L$2)/BinDivisor</f>
        <v>0.08181834545454551</v>
      </c>
      <c r="M41" s="40">
        <f>COUNTIF(Vertices[Closeness Centrality],"&gt;= "&amp;L41)-COUNTIF(Vertices[Closeness Centrality],"&gt;="&amp;L42)</f>
        <v>0</v>
      </c>
      <c r="N41" s="39">
        <f aca="true" t="shared" si="15" ref="N41:N56">N40+($N$57-$N$2)/BinDivisor</f>
        <v>0.040326709090909116</v>
      </c>
      <c r="O41" s="40">
        <f>COUNTIF(Vertices[Eigenvector Centrality],"&gt;= "&amp;N41)-COUNTIF(Vertices[Eigenvector Centrality],"&gt;="&amp;N42)</f>
        <v>0</v>
      </c>
      <c r="P41" s="39">
        <f aca="true" t="shared" si="16" ref="P41:P56">P40+($P$57-$P$2)/BinDivisor</f>
        <v>8.001589236363642</v>
      </c>
      <c r="Q41" s="40">
        <f>COUNTIF(Vertices[PageRank],"&gt;= "&amp;P41)-COUNTIF(Vertices[PageRank],"&gt;="&amp;P42)</f>
        <v>0</v>
      </c>
      <c r="R41" s="39">
        <f aca="true" t="shared" si="17" ref="R41:R56">R40+($R$57-$R$2)/BinDivisor</f>
        <v>0.490909090909091</v>
      </c>
      <c r="S41" s="44">
        <f>COUNTIF(Vertices[Clustering Coefficient],"&gt;= "&amp;R41)-COUNTIF(Vertices[Clustering Coefficient],"&gt;="&amp;R42)</f>
        <v>33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28</v>
      </c>
      <c r="G42" s="38">
        <f>COUNTIF(Vertices[In-Degree],"&gt;= "&amp;F42)-COUNTIF(Vertices[In-Degree],"&gt;="&amp;F43)</f>
        <v>0</v>
      </c>
      <c r="H42" s="37">
        <f t="shared" si="12"/>
        <v>5.600000000000002</v>
      </c>
      <c r="I42" s="38">
        <f>COUNTIF(Vertices[Out-Degree],"&gt;= "&amp;H42)-COUNTIF(Vertices[Out-Degree],"&gt;="&amp;H43)</f>
        <v>0</v>
      </c>
      <c r="J42" s="37">
        <f t="shared" si="13"/>
        <v>6689.6181820363645</v>
      </c>
      <c r="K42" s="38">
        <f>COUNTIF(Vertices[Betweenness Centrality],"&gt;= "&amp;J42)-COUNTIF(Vertices[Betweenness Centrality],"&gt;="&amp;J43)</f>
        <v>0</v>
      </c>
      <c r="L42" s="37">
        <f t="shared" si="14"/>
        <v>0.08484865454545461</v>
      </c>
      <c r="M42" s="38">
        <f>COUNTIF(Vertices[Closeness Centrality],"&gt;= "&amp;L42)-COUNTIF(Vertices[Closeness Centrality],"&gt;="&amp;L43)</f>
        <v>0</v>
      </c>
      <c r="N42" s="37">
        <f t="shared" si="15"/>
        <v>0.04182029090909094</v>
      </c>
      <c r="O42" s="38">
        <f>COUNTIF(Vertices[Eigenvector Centrality],"&gt;= "&amp;N42)-COUNTIF(Vertices[Eigenvector Centrality],"&gt;="&amp;N43)</f>
        <v>0</v>
      </c>
      <c r="P42" s="37">
        <f t="shared" si="16"/>
        <v>8.28491776363637</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29</v>
      </c>
      <c r="G43" s="40">
        <f>COUNTIF(Vertices[In-Degree],"&gt;= "&amp;F43)-COUNTIF(Vertices[In-Degree],"&gt;="&amp;F44)</f>
        <v>0</v>
      </c>
      <c r="H43" s="39">
        <f t="shared" si="12"/>
        <v>5.8000000000000025</v>
      </c>
      <c r="I43" s="40">
        <f>COUNTIF(Vertices[Out-Degree],"&gt;= "&amp;H43)-COUNTIF(Vertices[Out-Degree],"&gt;="&amp;H44)</f>
        <v>0</v>
      </c>
      <c r="J43" s="39">
        <f t="shared" si="13"/>
        <v>6928.533117109092</v>
      </c>
      <c r="K43" s="40">
        <f>COUNTIF(Vertices[Betweenness Centrality],"&gt;= "&amp;J43)-COUNTIF(Vertices[Betweenness Centrality],"&gt;="&amp;J44)</f>
        <v>0</v>
      </c>
      <c r="L43" s="39">
        <f t="shared" si="14"/>
        <v>0.0878789636363637</v>
      </c>
      <c r="M43" s="40">
        <f>COUNTIF(Vertices[Closeness Centrality],"&gt;= "&amp;L43)-COUNTIF(Vertices[Closeness Centrality],"&gt;="&amp;L44)</f>
        <v>0</v>
      </c>
      <c r="N43" s="39">
        <f t="shared" si="15"/>
        <v>0.04331387272727276</v>
      </c>
      <c r="O43" s="40">
        <f>COUNTIF(Vertices[Eigenvector Centrality],"&gt;= "&amp;N43)-COUNTIF(Vertices[Eigenvector Centrality],"&gt;="&amp;N44)</f>
        <v>0</v>
      </c>
      <c r="P43" s="39">
        <f t="shared" si="16"/>
        <v>8.568246290909098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30</v>
      </c>
      <c r="G44" s="38">
        <f>COUNTIF(Vertices[In-Degree],"&gt;= "&amp;F44)-COUNTIF(Vertices[In-Degree],"&gt;="&amp;F45)</f>
        <v>1</v>
      </c>
      <c r="H44" s="37">
        <f t="shared" si="12"/>
        <v>6.000000000000003</v>
      </c>
      <c r="I44" s="38">
        <f>COUNTIF(Vertices[Out-Degree],"&gt;= "&amp;H44)-COUNTIF(Vertices[Out-Degree],"&gt;="&amp;H45)</f>
        <v>3</v>
      </c>
      <c r="J44" s="37">
        <f t="shared" si="13"/>
        <v>7167.44805218182</v>
      </c>
      <c r="K44" s="38">
        <f>COUNTIF(Vertices[Betweenness Centrality],"&gt;= "&amp;J44)-COUNTIF(Vertices[Betweenness Centrality],"&gt;="&amp;J45)</f>
        <v>0</v>
      </c>
      <c r="L44" s="37">
        <f t="shared" si="14"/>
        <v>0.0909092727272728</v>
      </c>
      <c r="M44" s="38">
        <f>COUNTIF(Vertices[Closeness Centrality],"&gt;= "&amp;L44)-COUNTIF(Vertices[Closeness Centrality],"&gt;="&amp;L45)</f>
        <v>0</v>
      </c>
      <c r="N44" s="37">
        <f t="shared" si="15"/>
        <v>0.04480745454545458</v>
      </c>
      <c r="O44" s="38">
        <f>COUNTIF(Vertices[Eigenvector Centrality],"&gt;= "&amp;N44)-COUNTIF(Vertices[Eigenvector Centrality],"&gt;="&amp;N45)</f>
        <v>0</v>
      </c>
      <c r="P44" s="37">
        <f t="shared" si="16"/>
        <v>8.851574818181826</v>
      </c>
      <c r="Q44" s="38">
        <f>COUNTIF(Vertices[PageRank],"&gt;= "&amp;P44)-COUNTIF(Vertices[PageRank],"&gt;="&amp;P45)</f>
        <v>1</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31</v>
      </c>
      <c r="G45" s="40">
        <f>COUNTIF(Vertices[In-Degree],"&gt;= "&amp;F45)-COUNTIF(Vertices[In-Degree],"&gt;="&amp;F46)</f>
        <v>0</v>
      </c>
      <c r="H45" s="39">
        <f t="shared" si="12"/>
        <v>6.200000000000003</v>
      </c>
      <c r="I45" s="40">
        <f>COUNTIF(Vertices[Out-Degree],"&gt;= "&amp;H45)-COUNTIF(Vertices[Out-Degree],"&gt;="&amp;H46)</f>
        <v>0</v>
      </c>
      <c r="J45" s="39">
        <f t="shared" si="13"/>
        <v>7406.362987254547</v>
      </c>
      <c r="K45" s="40">
        <f>COUNTIF(Vertices[Betweenness Centrality],"&gt;= "&amp;J45)-COUNTIF(Vertices[Betweenness Centrality],"&gt;="&amp;J46)</f>
        <v>0</v>
      </c>
      <c r="L45" s="39">
        <f t="shared" si="14"/>
        <v>0.09393958181818189</v>
      </c>
      <c r="M45" s="40">
        <f>COUNTIF(Vertices[Closeness Centrality],"&gt;= "&amp;L45)-COUNTIF(Vertices[Closeness Centrality],"&gt;="&amp;L46)</f>
        <v>0</v>
      </c>
      <c r="N45" s="39">
        <f t="shared" si="15"/>
        <v>0.0463010363636364</v>
      </c>
      <c r="O45" s="40">
        <f>COUNTIF(Vertices[Eigenvector Centrality],"&gt;= "&amp;N45)-COUNTIF(Vertices[Eigenvector Centrality],"&gt;="&amp;N46)</f>
        <v>0</v>
      </c>
      <c r="P45" s="39">
        <f t="shared" si="16"/>
        <v>9.134903345454553</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32</v>
      </c>
      <c r="G46" s="38">
        <f>COUNTIF(Vertices[In-Degree],"&gt;= "&amp;F46)-COUNTIF(Vertices[In-Degree],"&gt;="&amp;F47)</f>
        <v>0</v>
      </c>
      <c r="H46" s="37">
        <f t="shared" si="12"/>
        <v>6.400000000000003</v>
      </c>
      <c r="I46" s="38">
        <f>COUNTIF(Vertices[Out-Degree],"&gt;= "&amp;H46)-COUNTIF(Vertices[Out-Degree],"&gt;="&amp;H47)</f>
        <v>0</v>
      </c>
      <c r="J46" s="37">
        <f t="shared" si="13"/>
        <v>7645.277922327275</v>
      </c>
      <c r="K46" s="38">
        <f>COUNTIF(Vertices[Betweenness Centrality],"&gt;= "&amp;J46)-COUNTIF(Vertices[Betweenness Centrality],"&gt;="&amp;J47)</f>
        <v>0</v>
      </c>
      <c r="L46" s="37">
        <f t="shared" si="14"/>
        <v>0.09696989090909099</v>
      </c>
      <c r="M46" s="38">
        <f>COUNTIF(Vertices[Closeness Centrality],"&gt;= "&amp;L46)-COUNTIF(Vertices[Closeness Centrality],"&gt;="&amp;L47)</f>
        <v>5</v>
      </c>
      <c r="N46" s="37">
        <f t="shared" si="15"/>
        <v>0.047794618181818224</v>
      </c>
      <c r="O46" s="38">
        <f>COUNTIF(Vertices[Eigenvector Centrality],"&gt;= "&amp;N46)-COUNTIF(Vertices[Eigenvector Centrality],"&gt;="&amp;N47)</f>
        <v>0</v>
      </c>
      <c r="P46" s="37">
        <f t="shared" si="16"/>
        <v>9.418231872727281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33</v>
      </c>
      <c r="G47" s="40">
        <f>COUNTIF(Vertices[In-Degree],"&gt;= "&amp;F47)-COUNTIF(Vertices[In-Degree],"&gt;="&amp;F48)</f>
        <v>0</v>
      </c>
      <c r="H47" s="39">
        <f t="shared" si="12"/>
        <v>6.600000000000003</v>
      </c>
      <c r="I47" s="40">
        <f>COUNTIF(Vertices[Out-Degree],"&gt;= "&amp;H47)-COUNTIF(Vertices[Out-Degree],"&gt;="&amp;H48)</f>
        <v>0</v>
      </c>
      <c r="J47" s="39">
        <f t="shared" si="13"/>
        <v>7884.192857400002</v>
      </c>
      <c r="K47" s="40">
        <f>COUNTIF(Vertices[Betweenness Centrality],"&gt;= "&amp;J47)-COUNTIF(Vertices[Betweenness Centrality],"&gt;="&amp;J48)</f>
        <v>0</v>
      </c>
      <c r="L47" s="39">
        <f t="shared" si="14"/>
        <v>0.10000020000000008</v>
      </c>
      <c r="M47" s="40">
        <f>COUNTIF(Vertices[Closeness Centrality],"&gt;= "&amp;L47)-COUNTIF(Vertices[Closeness Centrality],"&gt;="&amp;L48)</f>
        <v>0</v>
      </c>
      <c r="N47" s="39">
        <f t="shared" si="15"/>
        <v>0.049288200000000046</v>
      </c>
      <c r="O47" s="40">
        <f>COUNTIF(Vertices[Eigenvector Centrality],"&gt;= "&amp;N47)-COUNTIF(Vertices[Eigenvector Centrality],"&gt;="&amp;N48)</f>
        <v>0</v>
      </c>
      <c r="P47" s="39">
        <f t="shared" si="16"/>
        <v>9.701560400000009</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34</v>
      </c>
      <c r="G48" s="38">
        <f>COUNTIF(Vertices[In-Degree],"&gt;= "&amp;F48)-COUNTIF(Vertices[In-Degree],"&gt;="&amp;F49)</f>
        <v>0</v>
      </c>
      <c r="H48" s="37">
        <f t="shared" si="12"/>
        <v>6.800000000000003</v>
      </c>
      <c r="I48" s="38">
        <f>COUNTIF(Vertices[Out-Degree],"&gt;= "&amp;H48)-COUNTIF(Vertices[Out-Degree],"&gt;="&amp;H49)</f>
        <v>0</v>
      </c>
      <c r="J48" s="37">
        <f t="shared" si="13"/>
        <v>8123.10779247273</v>
      </c>
      <c r="K48" s="38">
        <f>COUNTIF(Vertices[Betweenness Centrality],"&gt;= "&amp;J48)-COUNTIF(Vertices[Betweenness Centrality],"&gt;="&amp;J49)</f>
        <v>0</v>
      </c>
      <c r="L48" s="37">
        <f t="shared" si="14"/>
        <v>0.10303050909090918</v>
      </c>
      <c r="M48" s="38">
        <f>COUNTIF(Vertices[Closeness Centrality],"&gt;= "&amp;L48)-COUNTIF(Vertices[Closeness Centrality],"&gt;="&amp;L49)</f>
        <v>0</v>
      </c>
      <c r="N48" s="37">
        <f t="shared" si="15"/>
        <v>0.05078178181818187</v>
      </c>
      <c r="O48" s="38">
        <f>COUNTIF(Vertices[Eigenvector Centrality],"&gt;= "&amp;N48)-COUNTIF(Vertices[Eigenvector Centrality],"&gt;="&amp;N49)</f>
        <v>0</v>
      </c>
      <c r="P48" s="37">
        <f t="shared" si="16"/>
        <v>9.984888927272737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35</v>
      </c>
      <c r="G49" s="40">
        <f>COUNTIF(Vertices[In-Degree],"&gt;= "&amp;F49)-COUNTIF(Vertices[In-Degree],"&gt;="&amp;F50)</f>
        <v>0</v>
      </c>
      <c r="H49" s="39">
        <f t="shared" si="12"/>
        <v>7.0000000000000036</v>
      </c>
      <c r="I49" s="40">
        <f>COUNTIF(Vertices[Out-Degree],"&gt;= "&amp;H49)-COUNTIF(Vertices[Out-Degree],"&gt;="&amp;H50)</f>
        <v>1</v>
      </c>
      <c r="J49" s="39">
        <f t="shared" si="13"/>
        <v>8362.022727545456</v>
      </c>
      <c r="K49" s="40">
        <f>COUNTIF(Vertices[Betweenness Centrality],"&gt;= "&amp;J49)-COUNTIF(Vertices[Betweenness Centrality],"&gt;="&amp;J50)</f>
        <v>0</v>
      </c>
      <c r="L49" s="39">
        <f t="shared" si="14"/>
        <v>0.10606081818181827</v>
      </c>
      <c r="M49" s="40">
        <f>COUNTIF(Vertices[Closeness Centrality],"&gt;= "&amp;L49)-COUNTIF(Vertices[Closeness Centrality],"&gt;="&amp;L50)</f>
        <v>0</v>
      </c>
      <c r="N49" s="39">
        <f t="shared" si="15"/>
        <v>0.05227536363636369</v>
      </c>
      <c r="O49" s="40">
        <f>COUNTIF(Vertices[Eigenvector Centrality],"&gt;= "&amp;N49)-COUNTIF(Vertices[Eigenvector Centrality],"&gt;="&amp;N50)</f>
        <v>0</v>
      </c>
      <c r="P49" s="39">
        <f t="shared" si="16"/>
        <v>10.268217454545464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36</v>
      </c>
      <c r="G50" s="38">
        <f>COUNTIF(Vertices[In-Degree],"&gt;= "&amp;F50)-COUNTIF(Vertices[In-Degree],"&gt;="&amp;F51)</f>
        <v>0</v>
      </c>
      <c r="H50" s="37">
        <f t="shared" si="12"/>
        <v>7.200000000000004</v>
      </c>
      <c r="I50" s="38">
        <f>COUNTIF(Vertices[Out-Degree],"&gt;= "&amp;H50)-COUNTIF(Vertices[Out-Degree],"&gt;="&amp;H51)</f>
        <v>0</v>
      </c>
      <c r="J50" s="37">
        <f t="shared" si="13"/>
        <v>8600.937662618184</v>
      </c>
      <c r="K50" s="38">
        <f>COUNTIF(Vertices[Betweenness Centrality],"&gt;= "&amp;J50)-COUNTIF(Vertices[Betweenness Centrality],"&gt;="&amp;J51)</f>
        <v>0</v>
      </c>
      <c r="L50" s="37">
        <f t="shared" si="14"/>
        <v>0.10909112727272736</v>
      </c>
      <c r="M50" s="38">
        <f>COUNTIF(Vertices[Closeness Centrality],"&gt;= "&amp;L50)-COUNTIF(Vertices[Closeness Centrality],"&gt;="&amp;L51)</f>
        <v>0</v>
      </c>
      <c r="N50" s="37">
        <f t="shared" si="15"/>
        <v>0.05376894545454551</v>
      </c>
      <c r="O50" s="38">
        <f>COUNTIF(Vertices[Eigenvector Centrality],"&gt;= "&amp;N50)-COUNTIF(Vertices[Eigenvector Centrality],"&gt;="&amp;N51)</f>
        <v>1</v>
      </c>
      <c r="P50" s="37">
        <f t="shared" si="16"/>
        <v>10.551545981818192</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37</v>
      </c>
      <c r="G51" s="40">
        <f>COUNTIF(Vertices[In-Degree],"&gt;= "&amp;F51)-COUNTIF(Vertices[In-Degree],"&gt;="&amp;F52)</f>
        <v>0</v>
      </c>
      <c r="H51" s="39">
        <f t="shared" si="12"/>
        <v>7.400000000000004</v>
      </c>
      <c r="I51" s="40">
        <f>COUNTIF(Vertices[Out-Degree],"&gt;= "&amp;H51)-COUNTIF(Vertices[Out-Degree],"&gt;="&amp;H52)</f>
        <v>0</v>
      </c>
      <c r="J51" s="39">
        <f t="shared" si="13"/>
        <v>8839.852597690911</v>
      </c>
      <c r="K51" s="40">
        <f>COUNTIF(Vertices[Betweenness Centrality],"&gt;= "&amp;J51)-COUNTIF(Vertices[Betweenness Centrality],"&gt;="&amp;J52)</f>
        <v>0</v>
      </c>
      <c r="L51" s="39">
        <f t="shared" si="14"/>
        <v>0.11212143636363646</v>
      </c>
      <c r="M51" s="40">
        <f>COUNTIF(Vertices[Closeness Centrality],"&gt;= "&amp;L51)-COUNTIF(Vertices[Closeness Centrality],"&gt;="&amp;L52)</f>
        <v>0</v>
      </c>
      <c r="N51" s="39">
        <f t="shared" si="15"/>
        <v>0.05526252727272733</v>
      </c>
      <c r="O51" s="40">
        <f>COUNTIF(Vertices[Eigenvector Centrality],"&gt;= "&amp;N51)-COUNTIF(Vertices[Eigenvector Centrality],"&gt;="&amp;N52)</f>
        <v>0</v>
      </c>
      <c r="P51" s="39">
        <f t="shared" si="16"/>
        <v>10.83487450909092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38</v>
      </c>
      <c r="G52" s="38">
        <f>COUNTIF(Vertices[In-Degree],"&gt;= "&amp;F52)-COUNTIF(Vertices[In-Degree],"&gt;="&amp;F53)</f>
        <v>0</v>
      </c>
      <c r="H52" s="37">
        <f t="shared" si="12"/>
        <v>7.600000000000004</v>
      </c>
      <c r="I52" s="38">
        <f>COUNTIF(Vertices[Out-Degree],"&gt;= "&amp;H52)-COUNTIF(Vertices[Out-Degree],"&gt;="&amp;H53)</f>
        <v>0</v>
      </c>
      <c r="J52" s="37">
        <f t="shared" si="13"/>
        <v>9078.767532763639</v>
      </c>
      <c r="K52" s="38">
        <f>COUNTIF(Vertices[Betweenness Centrality],"&gt;= "&amp;J52)-COUNTIF(Vertices[Betweenness Centrality],"&gt;="&amp;J53)</f>
        <v>0</v>
      </c>
      <c r="L52" s="37">
        <f t="shared" si="14"/>
        <v>0.11515174545454555</v>
      </c>
      <c r="M52" s="38">
        <f>COUNTIF(Vertices[Closeness Centrality],"&gt;= "&amp;L52)-COUNTIF(Vertices[Closeness Centrality],"&gt;="&amp;L53)</f>
        <v>0</v>
      </c>
      <c r="N52" s="37">
        <f t="shared" si="15"/>
        <v>0.056756109090909154</v>
      </c>
      <c r="O52" s="38">
        <f>COUNTIF(Vertices[Eigenvector Centrality],"&gt;= "&amp;N52)-COUNTIF(Vertices[Eigenvector Centrality],"&gt;="&amp;N53)</f>
        <v>0</v>
      </c>
      <c r="P52" s="37">
        <f t="shared" si="16"/>
        <v>11.118203036363647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39</v>
      </c>
      <c r="G53" s="40">
        <f>COUNTIF(Vertices[In-Degree],"&gt;= "&amp;F53)-COUNTIF(Vertices[In-Degree],"&gt;="&amp;F54)</f>
        <v>0</v>
      </c>
      <c r="H53" s="39">
        <f t="shared" si="12"/>
        <v>7.800000000000004</v>
      </c>
      <c r="I53" s="40">
        <f>COUNTIF(Vertices[Out-Degree],"&gt;= "&amp;H53)-COUNTIF(Vertices[Out-Degree],"&gt;="&amp;H54)</f>
        <v>0</v>
      </c>
      <c r="J53" s="39">
        <f t="shared" si="13"/>
        <v>9317.682467836366</v>
      </c>
      <c r="K53" s="40">
        <f>COUNTIF(Vertices[Betweenness Centrality],"&gt;= "&amp;J53)-COUNTIF(Vertices[Betweenness Centrality],"&gt;="&amp;J54)</f>
        <v>0</v>
      </c>
      <c r="L53" s="39">
        <f t="shared" si="14"/>
        <v>0.11818205454545465</v>
      </c>
      <c r="M53" s="40">
        <f>COUNTIF(Vertices[Closeness Centrality],"&gt;= "&amp;L53)-COUNTIF(Vertices[Closeness Centrality],"&gt;="&amp;L54)</f>
        <v>0</v>
      </c>
      <c r="N53" s="39">
        <f t="shared" si="15"/>
        <v>0.058249690909090976</v>
      </c>
      <c r="O53" s="40">
        <f>COUNTIF(Vertices[Eigenvector Centrality],"&gt;= "&amp;N53)-COUNTIF(Vertices[Eigenvector Centrality],"&gt;="&amp;N54)</f>
        <v>0</v>
      </c>
      <c r="P53" s="39">
        <f t="shared" si="16"/>
        <v>11.401531563636375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40</v>
      </c>
      <c r="G54" s="38">
        <f>COUNTIF(Vertices[In-Degree],"&gt;= "&amp;F54)-COUNTIF(Vertices[In-Degree],"&gt;="&amp;F55)</f>
        <v>0</v>
      </c>
      <c r="H54" s="37">
        <f t="shared" si="12"/>
        <v>8.000000000000004</v>
      </c>
      <c r="I54" s="38">
        <f>COUNTIF(Vertices[Out-Degree],"&gt;= "&amp;H54)-COUNTIF(Vertices[Out-Degree],"&gt;="&amp;H55)</f>
        <v>4</v>
      </c>
      <c r="J54" s="37">
        <f t="shared" si="13"/>
        <v>9556.597402909094</v>
      </c>
      <c r="K54" s="38">
        <f>COUNTIF(Vertices[Betweenness Centrality],"&gt;= "&amp;J54)-COUNTIF(Vertices[Betweenness Centrality],"&gt;="&amp;J55)</f>
        <v>0</v>
      </c>
      <c r="L54" s="37">
        <f t="shared" si="14"/>
        <v>0.12121236363636374</v>
      </c>
      <c r="M54" s="38">
        <f>COUNTIF(Vertices[Closeness Centrality],"&gt;= "&amp;L54)-COUNTIF(Vertices[Closeness Centrality],"&gt;="&amp;L55)</f>
        <v>0</v>
      </c>
      <c r="N54" s="37">
        <f t="shared" si="15"/>
        <v>0.0597432727272728</v>
      </c>
      <c r="O54" s="38">
        <f>COUNTIF(Vertices[Eigenvector Centrality],"&gt;= "&amp;N54)-COUNTIF(Vertices[Eigenvector Centrality],"&gt;="&amp;N55)</f>
        <v>0</v>
      </c>
      <c r="P54" s="37">
        <f t="shared" si="16"/>
        <v>11.684860090909103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41</v>
      </c>
      <c r="G55" s="40">
        <f>COUNTIF(Vertices[In-Degree],"&gt;= "&amp;F55)-COUNTIF(Vertices[In-Degree],"&gt;="&amp;F56)</f>
        <v>0</v>
      </c>
      <c r="H55" s="39">
        <f t="shared" si="12"/>
        <v>8.200000000000003</v>
      </c>
      <c r="I55" s="40">
        <f>COUNTIF(Vertices[Out-Degree],"&gt;= "&amp;H55)-COUNTIF(Vertices[Out-Degree],"&gt;="&amp;H56)</f>
        <v>0</v>
      </c>
      <c r="J55" s="39">
        <f t="shared" si="13"/>
        <v>9795.512337981821</v>
      </c>
      <c r="K55" s="40">
        <f>COUNTIF(Vertices[Betweenness Centrality],"&gt;= "&amp;J55)-COUNTIF(Vertices[Betweenness Centrality],"&gt;="&amp;J56)</f>
        <v>0</v>
      </c>
      <c r="L55" s="39">
        <f t="shared" si="14"/>
        <v>0.12424267272727284</v>
      </c>
      <c r="M55" s="40">
        <f>COUNTIF(Vertices[Closeness Centrality],"&gt;= "&amp;L55)-COUNTIF(Vertices[Closeness Centrality],"&gt;="&amp;L56)</f>
        <v>0</v>
      </c>
      <c r="N55" s="39">
        <f t="shared" si="15"/>
        <v>0.06123685454545462</v>
      </c>
      <c r="O55" s="40">
        <f>COUNTIF(Vertices[Eigenvector Centrality],"&gt;= "&amp;N55)-COUNTIF(Vertices[Eigenvector Centrality],"&gt;="&amp;N56)</f>
        <v>0</v>
      </c>
      <c r="P55" s="39">
        <f t="shared" si="16"/>
        <v>11.96818861818183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42</v>
      </c>
      <c r="G56" s="38">
        <f>COUNTIF(Vertices[In-Degree],"&gt;= "&amp;F56)-COUNTIF(Vertices[In-Degree],"&gt;="&amp;F57)</f>
        <v>0</v>
      </c>
      <c r="H56" s="37">
        <f t="shared" si="12"/>
        <v>8.400000000000002</v>
      </c>
      <c r="I56" s="38">
        <f>COUNTIF(Vertices[Out-Degree],"&gt;= "&amp;H56)-COUNTIF(Vertices[Out-Degree],"&gt;="&amp;H57)</f>
        <v>0</v>
      </c>
      <c r="J56" s="37">
        <f t="shared" si="13"/>
        <v>10034.427273054549</v>
      </c>
      <c r="K56" s="38">
        <f>COUNTIF(Vertices[Betweenness Centrality],"&gt;= "&amp;J56)-COUNTIF(Vertices[Betweenness Centrality],"&gt;="&amp;J57)</f>
        <v>0</v>
      </c>
      <c r="L56" s="37">
        <f t="shared" si="14"/>
        <v>0.12727298181818192</v>
      </c>
      <c r="M56" s="38">
        <f>COUNTIF(Vertices[Closeness Centrality],"&gt;= "&amp;L56)-COUNTIF(Vertices[Closeness Centrality],"&gt;="&amp;L57)</f>
        <v>0</v>
      </c>
      <c r="N56" s="37">
        <f t="shared" si="15"/>
        <v>0.06273043636363644</v>
      </c>
      <c r="O56" s="38">
        <f>COUNTIF(Vertices[Eigenvector Centrality],"&gt;= "&amp;N56)-COUNTIF(Vertices[Eigenvector Centrality],"&gt;="&amp;N57)</f>
        <v>0</v>
      </c>
      <c r="P56" s="37">
        <f t="shared" si="16"/>
        <v>12.251517145454558</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55</v>
      </c>
      <c r="G57" s="42">
        <f>COUNTIF(Vertices[In-Degree],"&gt;= "&amp;F57)-COUNTIF(Vertices[In-Degree],"&gt;="&amp;F58)</f>
        <v>1</v>
      </c>
      <c r="H57" s="41">
        <f>MAX(Vertices[Out-Degree])</f>
        <v>11</v>
      </c>
      <c r="I57" s="42">
        <f>COUNTIF(Vertices[Out-Degree],"&gt;= "&amp;H57)-COUNTIF(Vertices[Out-Degree],"&gt;="&amp;H58)</f>
        <v>1</v>
      </c>
      <c r="J57" s="41">
        <f>MAX(Vertices[Betweenness Centrality])</f>
        <v>13140.321429</v>
      </c>
      <c r="K57" s="42">
        <f>COUNTIF(Vertices[Betweenness Centrality],"&gt;= "&amp;J57)-COUNTIF(Vertices[Betweenness Centrality],"&gt;="&amp;J58)</f>
        <v>1</v>
      </c>
      <c r="L57" s="41">
        <f>MAX(Vertices[Closeness Centrality])</f>
        <v>0.166667</v>
      </c>
      <c r="M57" s="42">
        <f>COUNTIF(Vertices[Closeness Centrality],"&gt;= "&amp;L57)-COUNTIF(Vertices[Closeness Centrality],"&gt;="&amp;L58)</f>
        <v>2</v>
      </c>
      <c r="N57" s="41">
        <f>MAX(Vertices[Eigenvector Centrality])</f>
        <v>0.082147</v>
      </c>
      <c r="O57" s="42">
        <f>COUNTIF(Vertices[Eigenvector Centrality],"&gt;= "&amp;N57)-COUNTIF(Vertices[Eigenvector Centrality],"&gt;="&amp;N58)</f>
        <v>1</v>
      </c>
      <c r="P57" s="41">
        <f>MAX(Vertices[PageRank])</f>
        <v>15.934788</v>
      </c>
      <c r="Q57" s="42">
        <f>COUNTIF(Vertices[PageRank],"&gt;= "&amp;P57)-COUNTIF(Vertices[PageRank],"&gt;="&amp;P58)</f>
        <v>1</v>
      </c>
      <c r="R57" s="41">
        <f>MAX(Vertices[Clustering Coefficient])</f>
        <v>1</v>
      </c>
      <c r="S57" s="45">
        <f>COUNTIF(Vertices[Clustering Coefficient],"&gt;= "&amp;R57)-COUNTIF(Vertices[Clustering Coefficient],"&gt;="&amp;R58)</f>
        <v>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55</v>
      </c>
    </row>
    <row r="71" spans="1:2" ht="15">
      <c r="A71" s="33" t="s">
        <v>90</v>
      </c>
      <c r="B71" s="47">
        <f>_xlfn.IFERROR(AVERAGE(Vertices[In-Degree]),NoMetricMessage)</f>
        <v>1.5661764705882353</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11</v>
      </c>
    </row>
    <row r="85" spans="1:2" ht="15">
      <c r="A85" s="33" t="s">
        <v>96</v>
      </c>
      <c r="B85" s="47">
        <f>_xlfn.IFERROR(AVERAGE(Vertices[Out-Degree]),NoMetricMessage)</f>
        <v>1.5661764705882353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13140.321429</v>
      </c>
    </row>
    <row r="99" spans="1:2" ht="15">
      <c r="A99" s="33" t="s">
        <v>102</v>
      </c>
      <c r="B99" s="47">
        <f>_xlfn.IFERROR(AVERAGE(Vertices[Betweenness Centrality]),NoMetricMessage)</f>
        <v>247.5588235514706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0.166667</v>
      </c>
    </row>
    <row r="113" spans="1:2" ht="15">
      <c r="A113" s="33" t="s">
        <v>108</v>
      </c>
      <c r="B113" s="47">
        <f>_xlfn.IFERROR(AVERAGE(Vertices[Closeness Centrality]),NoMetricMessage)</f>
        <v>0.008591316176470604</v>
      </c>
    </row>
    <row r="114" spans="1:2" ht="15">
      <c r="A114" s="33" t="s">
        <v>109</v>
      </c>
      <c r="B114" s="47">
        <f>_xlfn.IFERROR(MEDIAN(Vertices[Closeness Centrality]),NoMetricMessage)</f>
        <v>0.0025035</v>
      </c>
    </row>
    <row r="125" spans="1:2" ht="15">
      <c r="A125" s="33" t="s">
        <v>112</v>
      </c>
      <c r="B125" s="47">
        <f>IF(COUNT(Vertices[Eigenvector Centrality])&gt;0,N2,NoMetricMessage)</f>
        <v>0</v>
      </c>
    </row>
    <row r="126" spans="1:2" ht="15">
      <c r="A126" s="33" t="s">
        <v>113</v>
      </c>
      <c r="B126" s="47">
        <f>IF(COUNT(Vertices[Eigenvector Centrality])&gt;0,N57,NoMetricMessage)</f>
        <v>0.082147</v>
      </c>
    </row>
    <row r="127" spans="1:2" ht="15">
      <c r="A127" s="33" t="s">
        <v>114</v>
      </c>
      <c r="B127" s="47">
        <f>_xlfn.IFERROR(AVERAGE(Vertices[Eigenvector Centrality]),NoMetricMessage)</f>
        <v>0.007352852941176464</v>
      </c>
    </row>
    <row r="128" spans="1:2" ht="15">
      <c r="A128" s="33" t="s">
        <v>115</v>
      </c>
      <c r="B128" s="47">
        <f>_xlfn.IFERROR(MEDIAN(Vertices[Eigenvector Centrality]),NoMetricMessage)</f>
        <v>0.005868</v>
      </c>
    </row>
    <row r="139" spans="1:2" ht="15">
      <c r="A139" s="33" t="s">
        <v>140</v>
      </c>
      <c r="B139" s="47">
        <f>IF(COUNT(Vertices[PageRank])&gt;0,P2,NoMetricMessage)</f>
        <v>0.351719</v>
      </c>
    </row>
    <row r="140" spans="1:2" ht="15">
      <c r="A140" s="33" t="s">
        <v>141</v>
      </c>
      <c r="B140" s="47">
        <f>IF(COUNT(Vertices[PageRank])&gt;0,P57,NoMetricMessage)</f>
        <v>15.934788</v>
      </c>
    </row>
    <row r="141" spans="1:2" ht="15">
      <c r="A141" s="33" t="s">
        <v>142</v>
      </c>
      <c r="B141" s="47">
        <f>_xlfn.IFERROR(AVERAGE(Vertices[PageRank]),NoMetricMessage)</f>
        <v>0.9999964999999994</v>
      </c>
    </row>
    <row r="142" spans="1:2" ht="15">
      <c r="A142" s="33" t="s">
        <v>143</v>
      </c>
      <c r="B142" s="47">
        <f>_xlfn.IFERROR(MEDIAN(Vertices[PageRank]),NoMetricMessage)</f>
        <v>0.623171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0.2058144715094452</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1731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1732</v>
      </c>
      <c r="K7" s="13" t="s">
        <v>1733</v>
      </c>
    </row>
    <row r="8" spans="1:11" ht="409.5">
      <c r="A8"/>
      <c r="B8">
        <v>2</v>
      </c>
      <c r="C8">
        <v>2</v>
      </c>
      <c r="D8" t="s">
        <v>61</v>
      </c>
      <c r="E8" t="s">
        <v>61</v>
      </c>
      <c r="H8" t="s">
        <v>73</v>
      </c>
      <c r="J8" t="s">
        <v>1734</v>
      </c>
      <c r="K8" s="13" t="s">
        <v>1735</v>
      </c>
    </row>
    <row r="9" spans="1:11" ht="409.5">
      <c r="A9"/>
      <c r="B9">
        <v>3</v>
      </c>
      <c r="C9">
        <v>4</v>
      </c>
      <c r="D9" t="s">
        <v>62</v>
      </c>
      <c r="E9" t="s">
        <v>62</v>
      </c>
      <c r="H9" t="s">
        <v>74</v>
      </c>
      <c r="J9" t="s">
        <v>1736</v>
      </c>
      <c r="K9" s="13" t="s">
        <v>1737</v>
      </c>
    </row>
    <row r="10" spans="1:11" ht="409.5">
      <c r="A10"/>
      <c r="B10">
        <v>4</v>
      </c>
      <c r="D10" t="s">
        <v>63</v>
      </c>
      <c r="E10" t="s">
        <v>63</v>
      </c>
      <c r="H10" t="s">
        <v>75</v>
      </c>
      <c r="J10" t="s">
        <v>1738</v>
      </c>
      <c r="K10" s="13" t="s">
        <v>1739</v>
      </c>
    </row>
    <row r="11" spans="1:11" ht="15">
      <c r="A11"/>
      <c r="B11">
        <v>5</v>
      </c>
      <c r="D11" t="s">
        <v>46</v>
      </c>
      <c r="E11">
        <v>1</v>
      </c>
      <c r="H11" t="s">
        <v>76</v>
      </c>
      <c r="J11" t="s">
        <v>1740</v>
      </c>
      <c r="K11" t="s">
        <v>1741</v>
      </c>
    </row>
    <row r="12" spans="1:11" ht="15">
      <c r="A12"/>
      <c r="B12"/>
      <c r="D12" t="s">
        <v>64</v>
      </c>
      <c r="E12">
        <v>2</v>
      </c>
      <c r="H12">
        <v>0</v>
      </c>
      <c r="J12" t="s">
        <v>1742</v>
      </c>
      <c r="K12" t="s">
        <v>1743</v>
      </c>
    </row>
    <row r="13" spans="1:11" ht="15">
      <c r="A13"/>
      <c r="B13"/>
      <c r="D13">
        <v>1</v>
      </c>
      <c r="E13">
        <v>3</v>
      </c>
      <c r="H13">
        <v>1</v>
      </c>
      <c r="J13" t="s">
        <v>1744</v>
      </c>
      <c r="K13" t="s">
        <v>1745</v>
      </c>
    </row>
    <row r="14" spans="4:11" ht="15">
      <c r="D14">
        <v>2</v>
      </c>
      <c r="E14">
        <v>4</v>
      </c>
      <c r="H14">
        <v>2</v>
      </c>
      <c r="J14" t="s">
        <v>1746</v>
      </c>
      <c r="K14" t="s">
        <v>1747</v>
      </c>
    </row>
    <row r="15" spans="4:11" ht="15">
      <c r="D15">
        <v>3</v>
      </c>
      <c r="E15">
        <v>5</v>
      </c>
      <c r="H15">
        <v>3</v>
      </c>
      <c r="J15" t="s">
        <v>1748</v>
      </c>
      <c r="K15" t="s">
        <v>1749</v>
      </c>
    </row>
    <row r="16" spans="4:11" ht="15">
      <c r="D16">
        <v>4</v>
      </c>
      <c r="E16">
        <v>6</v>
      </c>
      <c r="H16">
        <v>4</v>
      </c>
      <c r="J16" t="s">
        <v>1750</v>
      </c>
      <c r="K16" t="s">
        <v>1751</v>
      </c>
    </row>
    <row r="17" spans="4:11" ht="15">
      <c r="D17">
        <v>5</v>
      </c>
      <c r="E17">
        <v>7</v>
      </c>
      <c r="H17">
        <v>5</v>
      </c>
      <c r="J17" t="s">
        <v>1752</v>
      </c>
      <c r="K17" t="s">
        <v>1753</v>
      </c>
    </row>
    <row r="18" spans="4:11" ht="15">
      <c r="D18">
        <v>6</v>
      </c>
      <c r="E18">
        <v>8</v>
      </c>
      <c r="H18">
        <v>6</v>
      </c>
      <c r="J18" t="s">
        <v>1754</v>
      </c>
      <c r="K18" t="s">
        <v>1755</v>
      </c>
    </row>
    <row r="19" spans="4:11" ht="15">
      <c r="D19">
        <v>7</v>
      </c>
      <c r="E19">
        <v>9</v>
      </c>
      <c r="H19">
        <v>7</v>
      </c>
      <c r="J19" t="s">
        <v>1756</v>
      </c>
      <c r="K19" t="s">
        <v>1757</v>
      </c>
    </row>
    <row r="20" spans="4:11" ht="15">
      <c r="D20">
        <v>8</v>
      </c>
      <c r="H20">
        <v>8</v>
      </c>
      <c r="J20" t="s">
        <v>1758</v>
      </c>
      <c r="K20" t="s">
        <v>1759</v>
      </c>
    </row>
    <row r="21" spans="4:11" ht="409.5">
      <c r="D21">
        <v>9</v>
      </c>
      <c r="H21">
        <v>9</v>
      </c>
      <c r="J21" t="s">
        <v>1760</v>
      </c>
      <c r="K21" s="13" t="s">
        <v>1761</v>
      </c>
    </row>
    <row r="22" spans="4:11" ht="409.5">
      <c r="D22">
        <v>10</v>
      </c>
      <c r="J22" t="s">
        <v>1762</v>
      </c>
      <c r="K22" s="13" t="s">
        <v>1763</v>
      </c>
    </row>
    <row r="23" spans="4:11" ht="409.5">
      <c r="D23">
        <v>11</v>
      </c>
      <c r="J23" t="s">
        <v>1764</v>
      </c>
      <c r="K23" s="13" t="s">
        <v>1765</v>
      </c>
    </row>
    <row r="24" spans="10:11" ht="409.5">
      <c r="J24" t="s">
        <v>1766</v>
      </c>
      <c r="K24" s="13" t="s">
        <v>2346</v>
      </c>
    </row>
    <row r="25" spans="10:11" ht="15">
      <c r="J25" t="s">
        <v>1767</v>
      </c>
      <c r="K25" t="b">
        <v>0</v>
      </c>
    </row>
    <row r="26" spans="10:11" ht="15">
      <c r="J26" t="s">
        <v>2344</v>
      </c>
      <c r="K26" t="s">
        <v>2345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1797</v>
      </c>
      <c r="B2" s="116" t="s">
        <v>1798</v>
      </c>
      <c r="C2" s="117" t="s">
        <v>1799</v>
      </c>
    </row>
    <row r="3" spans="1:3" ht="15">
      <c r="A3" s="115" t="s">
        <v>1769</v>
      </c>
      <c r="B3" s="115" t="s">
        <v>1769</v>
      </c>
      <c r="C3" s="34">
        <v>90</v>
      </c>
    </row>
    <row r="4" spans="1:3" ht="15">
      <c r="A4" s="115" t="s">
        <v>1769</v>
      </c>
      <c r="B4" s="115" t="s">
        <v>1770</v>
      </c>
      <c r="C4" s="34">
        <v>1</v>
      </c>
    </row>
    <row r="5" spans="1:3" ht="15">
      <c r="A5" s="115" t="s">
        <v>1769</v>
      </c>
      <c r="B5" s="115" t="s">
        <v>1773</v>
      </c>
      <c r="C5" s="34">
        <v>1</v>
      </c>
    </row>
    <row r="6" spans="1:3" ht="15">
      <c r="A6" s="115" t="s">
        <v>1770</v>
      </c>
      <c r="B6" s="115" t="s">
        <v>1769</v>
      </c>
      <c r="C6" s="34">
        <v>2</v>
      </c>
    </row>
    <row r="7" spans="1:3" ht="15">
      <c r="A7" s="115" t="s">
        <v>1770</v>
      </c>
      <c r="B7" s="115" t="s">
        <v>1770</v>
      </c>
      <c r="C7" s="34">
        <v>19</v>
      </c>
    </row>
    <row r="8" spans="1:3" ht="15">
      <c r="A8" s="115" t="s">
        <v>1771</v>
      </c>
      <c r="B8" s="115" t="s">
        <v>1769</v>
      </c>
      <c r="C8" s="34">
        <v>7</v>
      </c>
    </row>
    <row r="9" spans="1:3" ht="15">
      <c r="A9" s="115" t="s">
        <v>1771</v>
      </c>
      <c r="B9" s="115" t="s">
        <v>1771</v>
      </c>
      <c r="C9" s="34">
        <v>52</v>
      </c>
    </row>
    <row r="10" spans="1:3" ht="15">
      <c r="A10" s="115" t="s">
        <v>1772</v>
      </c>
      <c r="B10" s="115" t="s">
        <v>1769</v>
      </c>
      <c r="C10" s="34">
        <v>6</v>
      </c>
    </row>
    <row r="11" spans="1:3" ht="15">
      <c r="A11" s="115" t="s">
        <v>1772</v>
      </c>
      <c r="B11" s="115" t="s">
        <v>1770</v>
      </c>
      <c r="C11" s="34">
        <v>1</v>
      </c>
    </row>
    <row r="12" spans="1:3" ht="15">
      <c r="A12" s="115" t="s">
        <v>1772</v>
      </c>
      <c r="B12" s="115" t="s">
        <v>1772</v>
      </c>
      <c r="C12" s="34">
        <v>19</v>
      </c>
    </row>
    <row r="13" spans="1:3" ht="15">
      <c r="A13" s="115" t="s">
        <v>1773</v>
      </c>
      <c r="B13" s="115" t="s">
        <v>1769</v>
      </c>
      <c r="C13" s="34">
        <v>1</v>
      </c>
    </row>
    <row r="14" spans="1:3" ht="15">
      <c r="A14" s="115" t="s">
        <v>1773</v>
      </c>
      <c r="B14" s="115" t="s">
        <v>1773</v>
      </c>
      <c r="C14" s="34">
        <v>8</v>
      </c>
    </row>
    <row r="15" spans="1:3" ht="15">
      <c r="A15" s="115" t="s">
        <v>1774</v>
      </c>
      <c r="B15" s="115" t="s">
        <v>1769</v>
      </c>
      <c r="C15" s="34">
        <v>1</v>
      </c>
    </row>
    <row r="16" spans="1:3" ht="15">
      <c r="A16" s="115" t="s">
        <v>1774</v>
      </c>
      <c r="B16" s="115" t="s">
        <v>1774</v>
      </c>
      <c r="C16" s="34">
        <v>7</v>
      </c>
    </row>
    <row r="17" spans="1:3" ht="15">
      <c r="A17" s="115" t="s">
        <v>1775</v>
      </c>
      <c r="B17" s="115" t="s">
        <v>1775</v>
      </c>
      <c r="C17" s="34">
        <v>12</v>
      </c>
    </row>
    <row r="18" spans="1:3" ht="15">
      <c r="A18" s="115" t="s">
        <v>1776</v>
      </c>
      <c r="B18" s="115" t="s">
        <v>1769</v>
      </c>
      <c r="C18" s="34">
        <v>1</v>
      </c>
    </row>
    <row r="19" spans="1:3" ht="15">
      <c r="A19" s="115" t="s">
        <v>1776</v>
      </c>
      <c r="B19" s="115" t="s">
        <v>1776</v>
      </c>
      <c r="C19" s="34">
        <v>5</v>
      </c>
    </row>
    <row r="20" spans="1:3" ht="15">
      <c r="A20" s="115" t="s">
        <v>1777</v>
      </c>
      <c r="B20" s="115" t="s">
        <v>1769</v>
      </c>
      <c r="C20" s="34">
        <v>4</v>
      </c>
    </row>
    <row r="21" spans="1:3" ht="15">
      <c r="A21" s="115" t="s">
        <v>1777</v>
      </c>
      <c r="B21" s="115" t="s">
        <v>1777</v>
      </c>
      <c r="C21" s="34">
        <v>8</v>
      </c>
    </row>
    <row r="22" spans="1:3" ht="15">
      <c r="A22" s="115" t="s">
        <v>1778</v>
      </c>
      <c r="B22" s="115" t="s">
        <v>1769</v>
      </c>
      <c r="C22" s="34">
        <v>1</v>
      </c>
    </row>
    <row r="23" spans="1:3" ht="15">
      <c r="A23" s="115" t="s">
        <v>1778</v>
      </c>
      <c r="B23" s="115" t="s">
        <v>1778</v>
      </c>
      <c r="C23" s="34">
        <v>3</v>
      </c>
    </row>
    <row r="24" spans="1:3" ht="15">
      <c r="A24" s="115" t="s">
        <v>1779</v>
      </c>
      <c r="B24" s="115" t="s">
        <v>1769</v>
      </c>
      <c r="C24" s="34">
        <v>1</v>
      </c>
    </row>
    <row r="25" spans="1:3" ht="15">
      <c r="A25" s="115" t="s">
        <v>1779</v>
      </c>
      <c r="B25" s="115" t="s">
        <v>1779</v>
      </c>
      <c r="C25" s="34">
        <v>1</v>
      </c>
    </row>
    <row r="26" spans="1:3" ht="15">
      <c r="A26" s="115" t="s">
        <v>1780</v>
      </c>
      <c r="B26" s="115" t="s">
        <v>1769</v>
      </c>
      <c r="C26" s="34">
        <v>1</v>
      </c>
    </row>
    <row r="27" spans="1:3" ht="15">
      <c r="A27" s="115" t="s">
        <v>1780</v>
      </c>
      <c r="B27" s="115" t="s">
        <v>1780</v>
      </c>
      <c r="C27" s="34">
        <v>1</v>
      </c>
    </row>
    <row r="28" spans="1:3" ht="15">
      <c r="A28" s="115" t="s">
        <v>1781</v>
      </c>
      <c r="B28" s="115" t="s">
        <v>1781</v>
      </c>
      <c r="C28"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1805</v>
      </c>
      <c r="B1" s="13" t="s">
        <v>1806</v>
      </c>
      <c r="C1" s="13" t="s">
        <v>1807</v>
      </c>
      <c r="D1" s="13" t="s">
        <v>1809</v>
      </c>
      <c r="E1" s="13" t="s">
        <v>1808</v>
      </c>
      <c r="F1" s="13" t="s">
        <v>1811</v>
      </c>
      <c r="G1" s="13" t="s">
        <v>1810</v>
      </c>
      <c r="H1" s="13" t="s">
        <v>1813</v>
      </c>
      <c r="I1" s="13" t="s">
        <v>1812</v>
      </c>
      <c r="J1" s="13" t="s">
        <v>1815</v>
      </c>
      <c r="K1" s="13" t="s">
        <v>1814</v>
      </c>
      <c r="L1" s="13" t="s">
        <v>1817</v>
      </c>
      <c r="M1" s="13" t="s">
        <v>1816</v>
      </c>
      <c r="N1" s="13" t="s">
        <v>1819</v>
      </c>
      <c r="O1" s="13" t="s">
        <v>1818</v>
      </c>
      <c r="P1" s="13" t="s">
        <v>1821</v>
      </c>
      <c r="Q1" s="13" t="s">
        <v>1820</v>
      </c>
      <c r="R1" s="13" t="s">
        <v>1823</v>
      </c>
      <c r="S1" s="78" t="s">
        <v>1822</v>
      </c>
      <c r="T1" s="78" t="s">
        <v>1825</v>
      </c>
      <c r="U1" s="13" t="s">
        <v>1824</v>
      </c>
      <c r="V1" s="13" t="s">
        <v>1826</v>
      </c>
    </row>
    <row r="2" spans="1:22" ht="15">
      <c r="A2" s="82" t="s">
        <v>433</v>
      </c>
      <c r="B2" s="78">
        <v>1</v>
      </c>
      <c r="C2" s="82" t="s">
        <v>415</v>
      </c>
      <c r="D2" s="78">
        <v>1</v>
      </c>
      <c r="E2" s="82" t="s">
        <v>432</v>
      </c>
      <c r="F2" s="78">
        <v>1</v>
      </c>
      <c r="G2" s="82" t="s">
        <v>420</v>
      </c>
      <c r="H2" s="78">
        <v>1</v>
      </c>
      <c r="I2" s="82" t="s">
        <v>417</v>
      </c>
      <c r="J2" s="78">
        <v>1</v>
      </c>
      <c r="K2" s="82" t="s">
        <v>407</v>
      </c>
      <c r="L2" s="78">
        <v>1</v>
      </c>
      <c r="M2" s="82" t="s">
        <v>406</v>
      </c>
      <c r="N2" s="78">
        <v>1</v>
      </c>
      <c r="O2" s="82" t="s">
        <v>430</v>
      </c>
      <c r="P2" s="78">
        <v>1</v>
      </c>
      <c r="Q2" s="82" t="s">
        <v>424</v>
      </c>
      <c r="R2" s="78">
        <v>1</v>
      </c>
      <c r="S2" s="78"/>
      <c r="T2" s="78"/>
      <c r="U2" s="82" t="s">
        <v>433</v>
      </c>
      <c r="V2" s="78">
        <v>1</v>
      </c>
    </row>
    <row r="3" spans="1:22" ht="15">
      <c r="A3" s="82" t="s">
        <v>429</v>
      </c>
      <c r="B3" s="78">
        <v>1</v>
      </c>
      <c r="C3" s="82" t="s">
        <v>431</v>
      </c>
      <c r="D3" s="78">
        <v>1</v>
      </c>
      <c r="E3" s="78"/>
      <c r="F3" s="78"/>
      <c r="G3" s="82" t="s">
        <v>423</v>
      </c>
      <c r="H3" s="78">
        <v>1</v>
      </c>
      <c r="I3" s="82" t="s">
        <v>416</v>
      </c>
      <c r="J3" s="78">
        <v>1</v>
      </c>
      <c r="K3" s="82" t="s">
        <v>408</v>
      </c>
      <c r="L3" s="78">
        <v>1</v>
      </c>
      <c r="M3" s="78"/>
      <c r="N3" s="78"/>
      <c r="O3" s="78"/>
      <c r="P3" s="78"/>
      <c r="Q3" s="82" t="s">
        <v>425</v>
      </c>
      <c r="R3" s="78">
        <v>1</v>
      </c>
      <c r="S3" s="78"/>
      <c r="T3" s="78"/>
      <c r="U3" s="78"/>
      <c r="V3" s="78"/>
    </row>
    <row r="4" spans="1:22" ht="15">
      <c r="A4" s="82" t="s">
        <v>428</v>
      </c>
      <c r="B4" s="78">
        <v>1</v>
      </c>
      <c r="C4" s="82" t="s">
        <v>414</v>
      </c>
      <c r="D4" s="78">
        <v>1</v>
      </c>
      <c r="E4" s="78"/>
      <c r="F4" s="78"/>
      <c r="G4" s="82" t="s">
        <v>422</v>
      </c>
      <c r="H4" s="78">
        <v>1</v>
      </c>
      <c r="I4" s="82" t="s">
        <v>405</v>
      </c>
      <c r="J4" s="78">
        <v>1</v>
      </c>
      <c r="K4" s="78"/>
      <c r="L4" s="78"/>
      <c r="M4" s="78"/>
      <c r="N4" s="78"/>
      <c r="O4" s="78"/>
      <c r="P4" s="78"/>
      <c r="Q4" s="78"/>
      <c r="R4" s="78"/>
      <c r="S4" s="78"/>
      <c r="T4" s="78"/>
      <c r="U4" s="78"/>
      <c r="V4" s="78"/>
    </row>
    <row r="5" spans="1:22" ht="15">
      <c r="A5" s="82" t="s">
        <v>427</v>
      </c>
      <c r="B5" s="78">
        <v>1</v>
      </c>
      <c r="C5" s="82" t="s">
        <v>429</v>
      </c>
      <c r="D5" s="78">
        <v>1</v>
      </c>
      <c r="E5" s="78"/>
      <c r="F5" s="78"/>
      <c r="G5" s="82" t="s">
        <v>421</v>
      </c>
      <c r="H5" s="78">
        <v>1</v>
      </c>
      <c r="I5" s="82" t="s">
        <v>404</v>
      </c>
      <c r="J5" s="78">
        <v>1</v>
      </c>
      <c r="K5" s="78"/>
      <c r="L5" s="78"/>
      <c r="M5" s="78"/>
      <c r="N5" s="78"/>
      <c r="O5" s="78"/>
      <c r="P5" s="78"/>
      <c r="Q5" s="78"/>
      <c r="R5" s="78"/>
      <c r="S5" s="78"/>
      <c r="T5" s="78"/>
      <c r="U5" s="78"/>
      <c r="V5" s="78"/>
    </row>
    <row r="6" spans="1:22" ht="15">
      <c r="A6" s="82" t="s">
        <v>432</v>
      </c>
      <c r="B6" s="78">
        <v>1</v>
      </c>
      <c r="C6" s="82" t="s">
        <v>428</v>
      </c>
      <c r="D6" s="78">
        <v>1</v>
      </c>
      <c r="E6" s="78"/>
      <c r="F6" s="78"/>
      <c r="G6" s="82" t="s">
        <v>419</v>
      </c>
      <c r="H6" s="78">
        <v>1</v>
      </c>
      <c r="I6" s="78"/>
      <c r="J6" s="78"/>
      <c r="K6" s="78"/>
      <c r="L6" s="78"/>
      <c r="M6" s="78"/>
      <c r="N6" s="78"/>
      <c r="O6" s="78"/>
      <c r="P6" s="78"/>
      <c r="Q6" s="78"/>
      <c r="R6" s="78"/>
      <c r="S6" s="78"/>
      <c r="T6" s="78"/>
      <c r="U6" s="78"/>
      <c r="V6" s="78"/>
    </row>
    <row r="7" spans="1:22" ht="15">
      <c r="A7" s="82" t="s">
        <v>426</v>
      </c>
      <c r="B7" s="78">
        <v>1</v>
      </c>
      <c r="C7" s="82" t="s">
        <v>427</v>
      </c>
      <c r="D7" s="78">
        <v>1</v>
      </c>
      <c r="E7" s="78"/>
      <c r="F7" s="78"/>
      <c r="G7" s="78"/>
      <c r="H7" s="78"/>
      <c r="I7" s="78"/>
      <c r="J7" s="78"/>
      <c r="K7" s="78"/>
      <c r="L7" s="78"/>
      <c r="M7" s="78"/>
      <c r="N7" s="78"/>
      <c r="O7" s="78"/>
      <c r="P7" s="78"/>
      <c r="Q7" s="78"/>
      <c r="R7" s="78"/>
      <c r="S7" s="78"/>
      <c r="T7" s="78"/>
      <c r="U7" s="78"/>
      <c r="V7" s="78"/>
    </row>
    <row r="8" spans="1:22" ht="15">
      <c r="A8" s="82" t="s">
        <v>424</v>
      </c>
      <c r="B8" s="78">
        <v>1</v>
      </c>
      <c r="C8" s="82" t="s">
        <v>418</v>
      </c>
      <c r="D8" s="78">
        <v>1</v>
      </c>
      <c r="E8" s="78"/>
      <c r="F8" s="78"/>
      <c r="G8" s="78"/>
      <c r="H8" s="78"/>
      <c r="I8" s="78"/>
      <c r="J8" s="78"/>
      <c r="K8" s="78"/>
      <c r="L8" s="78"/>
      <c r="M8" s="78"/>
      <c r="N8" s="78"/>
      <c r="O8" s="78"/>
      <c r="P8" s="78"/>
      <c r="Q8" s="78"/>
      <c r="R8" s="78"/>
      <c r="S8" s="78"/>
      <c r="T8" s="78"/>
      <c r="U8" s="78"/>
      <c r="V8" s="78"/>
    </row>
    <row r="9" spans="1:22" ht="15">
      <c r="A9" s="82" t="s">
        <v>425</v>
      </c>
      <c r="B9" s="78">
        <v>1</v>
      </c>
      <c r="C9" s="82" t="s">
        <v>413</v>
      </c>
      <c r="D9" s="78">
        <v>1</v>
      </c>
      <c r="E9" s="78"/>
      <c r="F9" s="78"/>
      <c r="G9" s="78"/>
      <c r="H9" s="78"/>
      <c r="I9" s="78"/>
      <c r="J9" s="78"/>
      <c r="K9" s="78"/>
      <c r="L9" s="78"/>
      <c r="M9" s="78"/>
      <c r="N9" s="78"/>
      <c r="O9" s="78"/>
      <c r="P9" s="78"/>
      <c r="Q9" s="78"/>
      <c r="R9" s="78"/>
      <c r="S9" s="78"/>
      <c r="T9" s="78"/>
      <c r="U9" s="78"/>
      <c r="V9" s="78"/>
    </row>
    <row r="10" spans="1:22" ht="15">
      <c r="A10" s="82" t="s">
        <v>420</v>
      </c>
      <c r="B10" s="78">
        <v>1</v>
      </c>
      <c r="C10" s="82" t="s">
        <v>412</v>
      </c>
      <c r="D10" s="78">
        <v>1</v>
      </c>
      <c r="E10" s="78"/>
      <c r="F10" s="78"/>
      <c r="G10" s="78"/>
      <c r="H10" s="78"/>
      <c r="I10" s="78"/>
      <c r="J10" s="78"/>
      <c r="K10" s="78"/>
      <c r="L10" s="78"/>
      <c r="M10" s="78"/>
      <c r="N10" s="78"/>
      <c r="O10" s="78"/>
      <c r="P10" s="78"/>
      <c r="Q10" s="78"/>
      <c r="R10" s="78"/>
      <c r="S10" s="78"/>
      <c r="T10" s="78"/>
      <c r="U10" s="78"/>
      <c r="V10" s="78"/>
    </row>
    <row r="11" spans="1:22" ht="15">
      <c r="A11" s="82" t="s">
        <v>419</v>
      </c>
      <c r="B11" s="78">
        <v>1</v>
      </c>
      <c r="C11" s="82" t="s">
        <v>409</v>
      </c>
      <c r="D11" s="78">
        <v>1</v>
      </c>
      <c r="E11" s="78"/>
      <c r="F11" s="78"/>
      <c r="G11" s="78"/>
      <c r="H11" s="78"/>
      <c r="I11" s="78"/>
      <c r="J11" s="78"/>
      <c r="K11" s="78"/>
      <c r="L11" s="78"/>
      <c r="M11" s="78"/>
      <c r="N11" s="78"/>
      <c r="O11" s="78"/>
      <c r="P11" s="78"/>
      <c r="Q11" s="78"/>
      <c r="R11" s="78"/>
      <c r="S11" s="78"/>
      <c r="T11" s="78"/>
      <c r="U11" s="78"/>
      <c r="V11" s="78"/>
    </row>
    <row r="14" spans="1:22" ht="15" customHeight="1">
      <c r="A14" s="13" t="s">
        <v>1834</v>
      </c>
      <c r="B14" s="13" t="s">
        <v>1806</v>
      </c>
      <c r="C14" s="13" t="s">
        <v>1835</v>
      </c>
      <c r="D14" s="13" t="s">
        <v>1809</v>
      </c>
      <c r="E14" s="13" t="s">
        <v>1836</v>
      </c>
      <c r="F14" s="13" t="s">
        <v>1811</v>
      </c>
      <c r="G14" s="13" t="s">
        <v>1837</v>
      </c>
      <c r="H14" s="13" t="s">
        <v>1813</v>
      </c>
      <c r="I14" s="13" t="s">
        <v>1838</v>
      </c>
      <c r="J14" s="13" t="s">
        <v>1815</v>
      </c>
      <c r="K14" s="13" t="s">
        <v>1839</v>
      </c>
      <c r="L14" s="13" t="s">
        <v>1817</v>
      </c>
      <c r="M14" s="13" t="s">
        <v>1840</v>
      </c>
      <c r="N14" s="13" t="s">
        <v>1819</v>
      </c>
      <c r="O14" s="13" t="s">
        <v>1841</v>
      </c>
      <c r="P14" s="13" t="s">
        <v>1821</v>
      </c>
      <c r="Q14" s="13" t="s">
        <v>1842</v>
      </c>
      <c r="R14" s="13" t="s">
        <v>1823</v>
      </c>
      <c r="S14" s="78" t="s">
        <v>1843</v>
      </c>
      <c r="T14" s="78" t="s">
        <v>1825</v>
      </c>
      <c r="U14" s="13" t="s">
        <v>1844</v>
      </c>
      <c r="V14" s="13" t="s">
        <v>1826</v>
      </c>
    </row>
    <row r="15" spans="1:22" ht="15">
      <c r="A15" s="78" t="s">
        <v>435</v>
      </c>
      <c r="B15" s="78">
        <v>20</v>
      </c>
      <c r="C15" s="78" t="s">
        <v>435</v>
      </c>
      <c r="D15" s="78">
        <v>8</v>
      </c>
      <c r="E15" s="78" t="s">
        <v>435</v>
      </c>
      <c r="F15" s="78">
        <v>1</v>
      </c>
      <c r="G15" s="78" t="s">
        <v>435</v>
      </c>
      <c r="H15" s="78">
        <v>2</v>
      </c>
      <c r="I15" s="78" t="s">
        <v>435</v>
      </c>
      <c r="J15" s="78">
        <v>3</v>
      </c>
      <c r="K15" s="78" t="s">
        <v>435</v>
      </c>
      <c r="L15" s="78">
        <v>1</v>
      </c>
      <c r="M15" s="78" t="s">
        <v>435</v>
      </c>
      <c r="N15" s="78">
        <v>1</v>
      </c>
      <c r="O15" s="78" t="s">
        <v>435</v>
      </c>
      <c r="P15" s="78">
        <v>1</v>
      </c>
      <c r="Q15" s="78" t="s">
        <v>438</v>
      </c>
      <c r="R15" s="78">
        <v>1</v>
      </c>
      <c r="S15" s="78"/>
      <c r="T15" s="78"/>
      <c r="U15" s="78" t="s">
        <v>440</v>
      </c>
      <c r="V15" s="78">
        <v>1</v>
      </c>
    </row>
    <row r="16" spans="1:22" ht="15">
      <c r="A16" s="78" t="s">
        <v>434</v>
      </c>
      <c r="B16" s="78">
        <v>4</v>
      </c>
      <c r="C16" s="78" t="s">
        <v>434</v>
      </c>
      <c r="D16" s="78">
        <v>3</v>
      </c>
      <c r="E16" s="78"/>
      <c r="F16" s="78"/>
      <c r="G16" s="78" t="s">
        <v>440</v>
      </c>
      <c r="H16" s="78">
        <v>2</v>
      </c>
      <c r="I16" s="78" t="s">
        <v>438</v>
      </c>
      <c r="J16" s="78">
        <v>1</v>
      </c>
      <c r="K16" s="78" t="s">
        <v>436</v>
      </c>
      <c r="L16" s="78">
        <v>1</v>
      </c>
      <c r="M16" s="78"/>
      <c r="N16" s="78"/>
      <c r="O16" s="78"/>
      <c r="P16" s="78"/>
      <c r="Q16" s="78" t="s">
        <v>435</v>
      </c>
      <c r="R16" s="78">
        <v>1</v>
      </c>
      <c r="S16" s="78"/>
      <c r="T16" s="78"/>
      <c r="U16" s="78"/>
      <c r="V16" s="78"/>
    </row>
    <row r="17" spans="1:22" ht="15">
      <c r="A17" s="78" t="s">
        <v>440</v>
      </c>
      <c r="B17" s="78">
        <v>3</v>
      </c>
      <c r="C17" s="78" t="s">
        <v>437</v>
      </c>
      <c r="D17" s="78">
        <v>1</v>
      </c>
      <c r="E17" s="78"/>
      <c r="F17" s="78"/>
      <c r="G17" s="78" t="s">
        <v>439</v>
      </c>
      <c r="H17" s="78">
        <v>1</v>
      </c>
      <c r="I17" s="78"/>
      <c r="J17" s="78"/>
      <c r="K17" s="78"/>
      <c r="L17" s="78"/>
      <c r="M17" s="78"/>
      <c r="N17" s="78"/>
      <c r="O17" s="78"/>
      <c r="P17" s="78"/>
      <c r="Q17" s="78"/>
      <c r="R17" s="78"/>
      <c r="S17" s="78"/>
      <c r="T17" s="78"/>
      <c r="U17" s="78"/>
      <c r="V17" s="78"/>
    </row>
    <row r="18" spans="1:22" ht="15">
      <c r="A18" s="78" t="s">
        <v>438</v>
      </c>
      <c r="B18" s="78">
        <v>2</v>
      </c>
      <c r="C18" s="78"/>
      <c r="D18" s="78"/>
      <c r="E18" s="78"/>
      <c r="F18" s="78"/>
      <c r="G18" s="78"/>
      <c r="H18" s="78"/>
      <c r="I18" s="78"/>
      <c r="J18" s="78"/>
      <c r="K18" s="78"/>
      <c r="L18" s="78"/>
      <c r="M18" s="78"/>
      <c r="N18" s="78"/>
      <c r="O18" s="78"/>
      <c r="P18" s="78"/>
      <c r="Q18" s="78"/>
      <c r="R18" s="78"/>
      <c r="S18" s="78"/>
      <c r="T18" s="78"/>
      <c r="U18" s="78"/>
      <c r="V18" s="78"/>
    </row>
    <row r="19" spans="1:22" ht="15">
      <c r="A19" s="78" t="s">
        <v>439</v>
      </c>
      <c r="B19" s="78">
        <v>1</v>
      </c>
      <c r="C19" s="78"/>
      <c r="D19" s="78"/>
      <c r="E19" s="78"/>
      <c r="F19" s="78"/>
      <c r="G19" s="78"/>
      <c r="H19" s="78"/>
      <c r="I19" s="78"/>
      <c r="J19" s="78"/>
      <c r="K19" s="78"/>
      <c r="L19" s="78"/>
      <c r="M19" s="78"/>
      <c r="N19" s="78"/>
      <c r="O19" s="78"/>
      <c r="P19" s="78"/>
      <c r="Q19" s="78"/>
      <c r="R19" s="78"/>
      <c r="S19" s="78"/>
      <c r="T19" s="78"/>
      <c r="U19" s="78"/>
      <c r="V19" s="78"/>
    </row>
    <row r="20" spans="1:22" ht="15">
      <c r="A20" s="78" t="s">
        <v>437</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436</v>
      </c>
      <c r="B21" s="78">
        <v>1</v>
      </c>
      <c r="C21" s="78"/>
      <c r="D21" s="78"/>
      <c r="E21" s="78"/>
      <c r="F21" s="78"/>
      <c r="G21" s="78"/>
      <c r="H21" s="78"/>
      <c r="I21" s="78"/>
      <c r="J21" s="78"/>
      <c r="K21" s="78"/>
      <c r="L21" s="78"/>
      <c r="M21" s="78"/>
      <c r="N21" s="78"/>
      <c r="O21" s="78"/>
      <c r="P21" s="78"/>
      <c r="Q21" s="78"/>
      <c r="R21" s="78"/>
      <c r="S21" s="78"/>
      <c r="T21" s="78"/>
      <c r="U21" s="78"/>
      <c r="V21" s="78"/>
    </row>
    <row r="24" spans="1:22" ht="15" customHeight="1">
      <c r="A24" s="13" t="s">
        <v>1851</v>
      </c>
      <c r="B24" s="13" t="s">
        <v>1806</v>
      </c>
      <c r="C24" s="13" t="s">
        <v>1857</v>
      </c>
      <c r="D24" s="13" t="s">
        <v>1809</v>
      </c>
      <c r="E24" s="78" t="s">
        <v>1858</v>
      </c>
      <c r="F24" s="78" t="s">
        <v>1811</v>
      </c>
      <c r="G24" s="13" t="s">
        <v>1859</v>
      </c>
      <c r="H24" s="13" t="s">
        <v>1813</v>
      </c>
      <c r="I24" s="78" t="s">
        <v>1860</v>
      </c>
      <c r="J24" s="78" t="s">
        <v>1815</v>
      </c>
      <c r="K24" s="78" t="s">
        <v>1861</v>
      </c>
      <c r="L24" s="78" t="s">
        <v>1817</v>
      </c>
      <c r="M24" s="78" t="s">
        <v>1862</v>
      </c>
      <c r="N24" s="78" t="s">
        <v>1819</v>
      </c>
      <c r="O24" s="78" t="s">
        <v>1863</v>
      </c>
      <c r="P24" s="78" t="s">
        <v>1821</v>
      </c>
      <c r="Q24" s="13" t="s">
        <v>1864</v>
      </c>
      <c r="R24" s="13" t="s">
        <v>1823</v>
      </c>
      <c r="S24" s="13" t="s">
        <v>1866</v>
      </c>
      <c r="T24" s="13" t="s">
        <v>1825</v>
      </c>
      <c r="U24" s="13" t="s">
        <v>1869</v>
      </c>
      <c r="V24" s="13" t="s">
        <v>1826</v>
      </c>
    </row>
    <row r="25" spans="1:22" ht="15">
      <c r="A25" s="78" t="s">
        <v>446</v>
      </c>
      <c r="B25" s="78">
        <v>10</v>
      </c>
      <c r="C25" s="78" t="s">
        <v>446</v>
      </c>
      <c r="D25" s="78">
        <v>6</v>
      </c>
      <c r="E25" s="78"/>
      <c r="F25" s="78"/>
      <c r="G25" s="78" t="s">
        <v>449</v>
      </c>
      <c r="H25" s="78">
        <v>3</v>
      </c>
      <c r="I25" s="78"/>
      <c r="J25" s="78"/>
      <c r="K25" s="78"/>
      <c r="L25" s="78"/>
      <c r="M25" s="78"/>
      <c r="N25" s="78"/>
      <c r="O25" s="78"/>
      <c r="P25" s="78"/>
      <c r="Q25" s="78" t="s">
        <v>446</v>
      </c>
      <c r="R25" s="78">
        <v>1</v>
      </c>
      <c r="S25" s="78" t="s">
        <v>1856</v>
      </c>
      <c r="T25" s="78">
        <v>2</v>
      </c>
      <c r="U25" s="78" t="s">
        <v>455</v>
      </c>
      <c r="V25" s="78">
        <v>1</v>
      </c>
    </row>
    <row r="26" spans="1:22" ht="15">
      <c r="A26" s="78" t="s">
        <v>445</v>
      </c>
      <c r="B26" s="78">
        <v>5</v>
      </c>
      <c r="C26" s="78" t="s">
        <v>445</v>
      </c>
      <c r="D26" s="78">
        <v>5</v>
      </c>
      <c r="E26" s="78"/>
      <c r="F26" s="78"/>
      <c r="G26" s="78" t="s">
        <v>448</v>
      </c>
      <c r="H26" s="78">
        <v>2</v>
      </c>
      <c r="I26" s="78"/>
      <c r="J26" s="78"/>
      <c r="K26" s="78"/>
      <c r="L26" s="78"/>
      <c r="M26" s="78"/>
      <c r="N26" s="78"/>
      <c r="O26" s="78"/>
      <c r="P26" s="78"/>
      <c r="Q26" s="78" t="s">
        <v>1865</v>
      </c>
      <c r="R26" s="78">
        <v>1</v>
      </c>
      <c r="S26" s="78" t="s">
        <v>1867</v>
      </c>
      <c r="T26" s="78">
        <v>2</v>
      </c>
      <c r="U26" s="78"/>
      <c r="V26" s="78"/>
    </row>
    <row r="27" spans="1:22" ht="15">
      <c r="A27" s="78" t="s">
        <v>448</v>
      </c>
      <c r="B27" s="78">
        <v>3</v>
      </c>
      <c r="C27" s="78" t="s">
        <v>454</v>
      </c>
      <c r="D27" s="78">
        <v>2</v>
      </c>
      <c r="E27" s="78"/>
      <c r="F27" s="78"/>
      <c r="G27" s="78" t="s">
        <v>450</v>
      </c>
      <c r="H27" s="78">
        <v>1</v>
      </c>
      <c r="I27" s="78"/>
      <c r="J27" s="78"/>
      <c r="K27" s="78"/>
      <c r="L27" s="78"/>
      <c r="M27" s="78"/>
      <c r="N27" s="78"/>
      <c r="O27" s="78"/>
      <c r="P27" s="78"/>
      <c r="Q27" s="78" t="s">
        <v>448</v>
      </c>
      <c r="R27" s="78">
        <v>1</v>
      </c>
      <c r="S27" s="78" t="s">
        <v>1868</v>
      </c>
      <c r="T27" s="78">
        <v>2</v>
      </c>
      <c r="U27" s="78"/>
      <c r="V27" s="78"/>
    </row>
    <row r="28" spans="1:22" ht="15">
      <c r="A28" s="78" t="s">
        <v>449</v>
      </c>
      <c r="B28" s="78">
        <v>3</v>
      </c>
      <c r="C28" s="78" t="s">
        <v>1852</v>
      </c>
      <c r="D28" s="78">
        <v>2</v>
      </c>
      <c r="E28" s="78"/>
      <c r="F28" s="78"/>
      <c r="G28" s="78"/>
      <c r="H28" s="78"/>
      <c r="I28" s="78"/>
      <c r="J28" s="78"/>
      <c r="K28" s="78"/>
      <c r="L28" s="78"/>
      <c r="M28" s="78"/>
      <c r="N28" s="78"/>
      <c r="O28" s="78"/>
      <c r="P28" s="78"/>
      <c r="Q28" s="78" t="s">
        <v>452</v>
      </c>
      <c r="R28" s="78">
        <v>1</v>
      </c>
      <c r="S28" s="78" t="s">
        <v>311</v>
      </c>
      <c r="T28" s="78">
        <v>2</v>
      </c>
      <c r="U28" s="78"/>
      <c r="V28" s="78"/>
    </row>
    <row r="29" spans="1:22" ht="15">
      <c r="A29" s="78" t="s">
        <v>454</v>
      </c>
      <c r="B29" s="78">
        <v>2</v>
      </c>
      <c r="C29" s="78" t="s">
        <v>1853</v>
      </c>
      <c r="D29" s="78">
        <v>2</v>
      </c>
      <c r="E29" s="78"/>
      <c r="F29" s="78"/>
      <c r="G29" s="78"/>
      <c r="H29" s="78"/>
      <c r="I29" s="78"/>
      <c r="J29" s="78"/>
      <c r="K29" s="78"/>
      <c r="L29" s="78"/>
      <c r="M29" s="78"/>
      <c r="N29" s="78"/>
      <c r="O29" s="78"/>
      <c r="P29" s="78"/>
      <c r="Q29" s="78"/>
      <c r="R29" s="78"/>
      <c r="S29" s="78" t="s">
        <v>446</v>
      </c>
      <c r="T29" s="78">
        <v>2</v>
      </c>
      <c r="U29" s="78"/>
      <c r="V29" s="78"/>
    </row>
    <row r="30" spans="1:22" ht="15">
      <c r="A30" s="78" t="s">
        <v>1852</v>
      </c>
      <c r="B30" s="78">
        <v>2</v>
      </c>
      <c r="C30" s="78" t="s">
        <v>1854</v>
      </c>
      <c r="D30" s="78">
        <v>2</v>
      </c>
      <c r="E30" s="78"/>
      <c r="F30" s="78"/>
      <c r="G30" s="78"/>
      <c r="H30" s="78"/>
      <c r="I30" s="78"/>
      <c r="J30" s="78"/>
      <c r="K30" s="78"/>
      <c r="L30" s="78"/>
      <c r="M30" s="78"/>
      <c r="N30" s="78"/>
      <c r="O30" s="78"/>
      <c r="P30" s="78"/>
      <c r="Q30" s="78"/>
      <c r="R30" s="78"/>
      <c r="S30" s="78"/>
      <c r="T30" s="78"/>
      <c r="U30" s="78"/>
      <c r="V30" s="78"/>
    </row>
    <row r="31" spans="1:22" ht="15">
      <c r="A31" s="78" t="s">
        <v>1853</v>
      </c>
      <c r="B31" s="78">
        <v>2</v>
      </c>
      <c r="C31" s="78" t="s">
        <v>1855</v>
      </c>
      <c r="D31" s="78">
        <v>2</v>
      </c>
      <c r="E31" s="78"/>
      <c r="F31" s="78"/>
      <c r="G31" s="78"/>
      <c r="H31" s="78"/>
      <c r="I31" s="78"/>
      <c r="J31" s="78"/>
      <c r="K31" s="78"/>
      <c r="L31" s="78"/>
      <c r="M31" s="78"/>
      <c r="N31" s="78"/>
      <c r="O31" s="78"/>
      <c r="P31" s="78"/>
      <c r="Q31" s="78"/>
      <c r="R31" s="78"/>
      <c r="S31" s="78"/>
      <c r="T31" s="78"/>
      <c r="U31" s="78"/>
      <c r="V31" s="78"/>
    </row>
    <row r="32" spans="1:22" ht="15">
      <c r="A32" s="78" t="s">
        <v>1854</v>
      </c>
      <c r="B32" s="78">
        <v>2</v>
      </c>
      <c r="C32" s="78" t="s">
        <v>453</v>
      </c>
      <c r="D32" s="78">
        <v>1</v>
      </c>
      <c r="E32" s="78"/>
      <c r="F32" s="78"/>
      <c r="G32" s="78"/>
      <c r="H32" s="78"/>
      <c r="I32" s="78"/>
      <c r="J32" s="78"/>
      <c r="K32" s="78"/>
      <c r="L32" s="78"/>
      <c r="M32" s="78"/>
      <c r="N32" s="78"/>
      <c r="O32" s="78"/>
      <c r="P32" s="78"/>
      <c r="Q32" s="78"/>
      <c r="R32" s="78"/>
      <c r="S32" s="78"/>
      <c r="T32" s="78"/>
      <c r="U32" s="78"/>
      <c r="V32" s="78"/>
    </row>
    <row r="33" spans="1:22" ht="15">
      <c r="A33" s="78" t="s">
        <v>1855</v>
      </c>
      <c r="B33" s="78">
        <v>2</v>
      </c>
      <c r="C33" s="78"/>
      <c r="D33" s="78"/>
      <c r="E33" s="78"/>
      <c r="F33" s="78"/>
      <c r="G33" s="78"/>
      <c r="H33" s="78"/>
      <c r="I33" s="78"/>
      <c r="J33" s="78"/>
      <c r="K33" s="78"/>
      <c r="L33" s="78"/>
      <c r="M33" s="78"/>
      <c r="N33" s="78"/>
      <c r="O33" s="78"/>
      <c r="P33" s="78"/>
      <c r="Q33" s="78"/>
      <c r="R33" s="78"/>
      <c r="S33" s="78"/>
      <c r="T33" s="78"/>
      <c r="U33" s="78"/>
      <c r="V33" s="78"/>
    </row>
    <row r="34" spans="1:22" ht="15">
      <c r="A34" s="78" t="s">
        <v>1856</v>
      </c>
      <c r="B34" s="78">
        <v>2</v>
      </c>
      <c r="C34" s="78"/>
      <c r="D34" s="78"/>
      <c r="E34" s="78"/>
      <c r="F34" s="78"/>
      <c r="G34" s="78"/>
      <c r="H34" s="78"/>
      <c r="I34" s="78"/>
      <c r="J34" s="78"/>
      <c r="K34" s="78"/>
      <c r="L34" s="78"/>
      <c r="M34" s="78"/>
      <c r="N34" s="78"/>
      <c r="O34" s="78"/>
      <c r="P34" s="78"/>
      <c r="Q34" s="78"/>
      <c r="R34" s="78"/>
      <c r="S34" s="78"/>
      <c r="T34" s="78"/>
      <c r="U34" s="78"/>
      <c r="V34" s="78"/>
    </row>
    <row r="37" spans="1:22" ht="15" customHeight="1">
      <c r="A37" s="13" t="s">
        <v>1874</v>
      </c>
      <c r="B37" s="13" t="s">
        <v>1806</v>
      </c>
      <c r="C37" s="13" t="s">
        <v>1881</v>
      </c>
      <c r="D37" s="13" t="s">
        <v>1809</v>
      </c>
      <c r="E37" s="13" t="s">
        <v>1888</v>
      </c>
      <c r="F37" s="13" t="s">
        <v>1811</v>
      </c>
      <c r="G37" s="13" t="s">
        <v>1897</v>
      </c>
      <c r="H37" s="13" t="s">
        <v>1813</v>
      </c>
      <c r="I37" s="13" t="s">
        <v>1900</v>
      </c>
      <c r="J37" s="13" t="s">
        <v>1815</v>
      </c>
      <c r="K37" s="13" t="s">
        <v>1906</v>
      </c>
      <c r="L37" s="13" t="s">
        <v>1817</v>
      </c>
      <c r="M37" s="78" t="s">
        <v>1908</v>
      </c>
      <c r="N37" s="78" t="s">
        <v>1819</v>
      </c>
      <c r="O37" s="13" t="s">
        <v>1909</v>
      </c>
      <c r="P37" s="13" t="s">
        <v>1821</v>
      </c>
      <c r="Q37" s="78" t="s">
        <v>1915</v>
      </c>
      <c r="R37" s="78" t="s">
        <v>1823</v>
      </c>
      <c r="S37" s="13" t="s">
        <v>1916</v>
      </c>
      <c r="T37" s="13" t="s">
        <v>1825</v>
      </c>
      <c r="U37" s="78" t="s">
        <v>1923</v>
      </c>
      <c r="V37" s="78" t="s">
        <v>1826</v>
      </c>
    </row>
    <row r="38" spans="1:22" ht="15">
      <c r="A38" s="84" t="s">
        <v>1875</v>
      </c>
      <c r="B38" s="84">
        <v>95</v>
      </c>
      <c r="C38" s="84" t="s">
        <v>1855</v>
      </c>
      <c r="D38" s="84">
        <v>49</v>
      </c>
      <c r="E38" s="84" t="s">
        <v>1855</v>
      </c>
      <c r="F38" s="84">
        <v>21</v>
      </c>
      <c r="G38" s="84" t="s">
        <v>333</v>
      </c>
      <c r="H38" s="84">
        <v>8</v>
      </c>
      <c r="I38" s="84" t="s">
        <v>307</v>
      </c>
      <c r="J38" s="84">
        <v>6</v>
      </c>
      <c r="K38" s="84" t="s">
        <v>1907</v>
      </c>
      <c r="L38" s="84">
        <v>2</v>
      </c>
      <c r="M38" s="84"/>
      <c r="N38" s="84"/>
      <c r="O38" s="84" t="s">
        <v>1910</v>
      </c>
      <c r="P38" s="84">
        <v>7</v>
      </c>
      <c r="Q38" s="84"/>
      <c r="R38" s="84"/>
      <c r="S38" s="84" t="s">
        <v>311</v>
      </c>
      <c r="T38" s="84">
        <v>4</v>
      </c>
      <c r="U38" s="84"/>
      <c r="V38" s="84"/>
    </row>
    <row r="39" spans="1:22" ht="15">
      <c r="A39" s="84" t="s">
        <v>1876</v>
      </c>
      <c r="B39" s="84">
        <v>57</v>
      </c>
      <c r="C39" s="84" t="s">
        <v>222</v>
      </c>
      <c r="D39" s="84">
        <v>43</v>
      </c>
      <c r="E39" s="84" t="s">
        <v>1889</v>
      </c>
      <c r="F39" s="84">
        <v>19</v>
      </c>
      <c r="G39" s="84" t="s">
        <v>332</v>
      </c>
      <c r="H39" s="84">
        <v>8</v>
      </c>
      <c r="I39" s="84" t="s">
        <v>222</v>
      </c>
      <c r="J39" s="84">
        <v>6</v>
      </c>
      <c r="K39" s="84"/>
      <c r="L39" s="84"/>
      <c r="M39" s="84"/>
      <c r="N39" s="84"/>
      <c r="O39" s="84" t="s">
        <v>1911</v>
      </c>
      <c r="P39" s="84">
        <v>7</v>
      </c>
      <c r="Q39" s="84"/>
      <c r="R39" s="84"/>
      <c r="S39" s="84" t="s">
        <v>1917</v>
      </c>
      <c r="T39" s="84">
        <v>2</v>
      </c>
      <c r="U39" s="84"/>
      <c r="V39" s="84"/>
    </row>
    <row r="40" spans="1:22" ht="15">
      <c r="A40" s="84" t="s">
        <v>1877</v>
      </c>
      <c r="B40" s="84">
        <v>0</v>
      </c>
      <c r="C40" s="84" t="s">
        <v>252</v>
      </c>
      <c r="D40" s="84">
        <v>31</v>
      </c>
      <c r="E40" s="84" t="s">
        <v>1890</v>
      </c>
      <c r="F40" s="84">
        <v>19</v>
      </c>
      <c r="G40" s="84" t="s">
        <v>331</v>
      </c>
      <c r="H40" s="84">
        <v>8</v>
      </c>
      <c r="I40" s="84" t="s">
        <v>1887</v>
      </c>
      <c r="J40" s="84">
        <v>5</v>
      </c>
      <c r="K40" s="84"/>
      <c r="L40" s="84"/>
      <c r="M40" s="84"/>
      <c r="N40" s="84"/>
      <c r="O40" s="84" t="s">
        <v>299</v>
      </c>
      <c r="P40" s="84">
        <v>7</v>
      </c>
      <c r="Q40" s="84"/>
      <c r="R40" s="84"/>
      <c r="S40" s="84" t="s">
        <v>1918</v>
      </c>
      <c r="T40" s="84">
        <v>2</v>
      </c>
      <c r="U40" s="84"/>
      <c r="V40" s="84"/>
    </row>
    <row r="41" spans="1:22" ht="15">
      <c r="A41" s="84" t="s">
        <v>1878</v>
      </c>
      <c r="B41" s="84">
        <v>2151</v>
      </c>
      <c r="C41" s="84" t="s">
        <v>1882</v>
      </c>
      <c r="D41" s="84">
        <v>24</v>
      </c>
      <c r="E41" s="84" t="s">
        <v>448</v>
      </c>
      <c r="F41" s="84">
        <v>19</v>
      </c>
      <c r="G41" s="84" t="s">
        <v>330</v>
      </c>
      <c r="H41" s="84">
        <v>8</v>
      </c>
      <c r="I41" s="84" t="s">
        <v>306</v>
      </c>
      <c r="J41" s="84">
        <v>5</v>
      </c>
      <c r="K41" s="84"/>
      <c r="L41" s="84"/>
      <c r="M41" s="84"/>
      <c r="N41" s="84"/>
      <c r="O41" s="84" t="s">
        <v>1912</v>
      </c>
      <c r="P41" s="84">
        <v>7</v>
      </c>
      <c r="Q41" s="84"/>
      <c r="R41" s="84"/>
      <c r="S41" s="84" t="s">
        <v>1919</v>
      </c>
      <c r="T41" s="84">
        <v>2</v>
      </c>
      <c r="U41" s="84"/>
      <c r="V41" s="84"/>
    </row>
    <row r="42" spans="1:22" ht="15">
      <c r="A42" s="84" t="s">
        <v>1879</v>
      </c>
      <c r="B42" s="84">
        <v>2303</v>
      </c>
      <c r="C42" s="84" t="s">
        <v>1883</v>
      </c>
      <c r="D42" s="84">
        <v>22</v>
      </c>
      <c r="E42" s="84" t="s">
        <v>1891</v>
      </c>
      <c r="F42" s="84">
        <v>19</v>
      </c>
      <c r="G42" s="84" t="s">
        <v>222</v>
      </c>
      <c r="H42" s="84">
        <v>7</v>
      </c>
      <c r="I42" s="84" t="s">
        <v>217</v>
      </c>
      <c r="J42" s="84">
        <v>4</v>
      </c>
      <c r="K42" s="84"/>
      <c r="L42" s="84"/>
      <c r="M42" s="84"/>
      <c r="N42" s="84"/>
      <c r="O42" s="84" t="s">
        <v>1889</v>
      </c>
      <c r="P42" s="84">
        <v>7</v>
      </c>
      <c r="Q42" s="84"/>
      <c r="R42" s="84"/>
      <c r="S42" s="84" t="s">
        <v>1920</v>
      </c>
      <c r="T42" s="84">
        <v>2</v>
      </c>
      <c r="U42" s="84"/>
      <c r="V42" s="84"/>
    </row>
    <row r="43" spans="1:22" ht="15">
      <c r="A43" s="84" t="s">
        <v>1855</v>
      </c>
      <c r="B43" s="84">
        <v>71</v>
      </c>
      <c r="C43" s="84" t="s">
        <v>1880</v>
      </c>
      <c r="D43" s="84">
        <v>22</v>
      </c>
      <c r="E43" s="84" t="s">
        <v>1892</v>
      </c>
      <c r="F43" s="84">
        <v>19</v>
      </c>
      <c r="G43" s="84" t="s">
        <v>329</v>
      </c>
      <c r="H43" s="84">
        <v>7</v>
      </c>
      <c r="I43" s="84" t="s">
        <v>1901</v>
      </c>
      <c r="J43" s="84">
        <v>4</v>
      </c>
      <c r="K43" s="84"/>
      <c r="L43" s="84"/>
      <c r="M43" s="84"/>
      <c r="N43" s="84"/>
      <c r="O43" s="84" t="s">
        <v>1880</v>
      </c>
      <c r="P43" s="84">
        <v>7</v>
      </c>
      <c r="Q43" s="84"/>
      <c r="R43" s="84"/>
      <c r="S43" s="84" t="s">
        <v>1921</v>
      </c>
      <c r="T43" s="84">
        <v>2</v>
      </c>
      <c r="U43" s="84"/>
      <c r="V43" s="84"/>
    </row>
    <row r="44" spans="1:22" ht="15">
      <c r="A44" s="84" t="s">
        <v>222</v>
      </c>
      <c r="B44" s="84">
        <v>65</v>
      </c>
      <c r="C44" s="84" t="s">
        <v>1884</v>
      </c>
      <c r="D44" s="84">
        <v>22</v>
      </c>
      <c r="E44" s="84" t="s">
        <v>1893</v>
      </c>
      <c r="F44" s="84">
        <v>19</v>
      </c>
      <c r="G44" s="84" t="s">
        <v>334</v>
      </c>
      <c r="H44" s="84">
        <v>5</v>
      </c>
      <c r="I44" s="84" t="s">
        <v>1902</v>
      </c>
      <c r="J44" s="84">
        <v>4</v>
      </c>
      <c r="K44" s="84"/>
      <c r="L44" s="84"/>
      <c r="M44" s="84"/>
      <c r="N44" s="84"/>
      <c r="O44" s="84" t="s">
        <v>1884</v>
      </c>
      <c r="P44" s="84">
        <v>7</v>
      </c>
      <c r="Q44" s="84"/>
      <c r="R44" s="84"/>
      <c r="S44" s="84" t="s">
        <v>222</v>
      </c>
      <c r="T44" s="84">
        <v>2</v>
      </c>
      <c r="U44" s="84"/>
      <c r="V44" s="84"/>
    </row>
    <row r="45" spans="1:22" ht="15">
      <c r="A45" s="84" t="s">
        <v>448</v>
      </c>
      <c r="B45" s="84">
        <v>35</v>
      </c>
      <c r="C45" s="84" t="s">
        <v>1885</v>
      </c>
      <c r="D45" s="84">
        <v>22</v>
      </c>
      <c r="E45" s="84" t="s">
        <v>1894</v>
      </c>
      <c r="F45" s="84">
        <v>19</v>
      </c>
      <c r="G45" s="84" t="s">
        <v>449</v>
      </c>
      <c r="H45" s="84">
        <v>3</v>
      </c>
      <c r="I45" s="84" t="s">
        <v>1903</v>
      </c>
      <c r="J45" s="84">
        <v>4</v>
      </c>
      <c r="K45" s="84"/>
      <c r="L45" s="84"/>
      <c r="M45" s="84"/>
      <c r="N45" s="84"/>
      <c r="O45" s="84" t="s">
        <v>1885</v>
      </c>
      <c r="P45" s="84">
        <v>7</v>
      </c>
      <c r="Q45" s="84"/>
      <c r="R45" s="84"/>
      <c r="S45" s="84" t="s">
        <v>1922</v>
      </c>
      <c r="T45" s="84">
        <v>2</v>
      </c>
      <c r="U45" s="84"/>
      <c r="V45" s="84"/>
    </row>
    <row r="46" spans="1:22" ht="15">
      <c r="A46" s="84" t="s">
        <v>252</v>
      </c>
      <c r="B46" s="84">
        <v>32</v>
      </c>
      <c r="C46" s="84" t="s">
        <v>1886</v>
      </c>
      <c r="D46" s="84">
        <v>22</v>
      </c>
      <c r="E46" s="84" t="s">
        <v>1895</v>
      </c>
      <c r="F46" s="84">
        <v>19</v>
      </c>
      <c r="G46" s="84" t="s">
        <v>1898</v>
      </c>
      <c r="H46" s="84">
        <v>3</v>
      </c>
      <c r="I46" s="84" t="s">
        <v>1904</v>
      </c>
      <c r="J46" s="84">
        <v>4</v>
      </c>
      <c r="K46" s="84"/>
      <c r="L46" s="84"/>
      <c r="M46" s="84"/>
      <c r="N46" s="84"/>
      <c r="O46" s="84" t="s">
        <v>1913</v>
      </c>
      <c r="P46" s="84">
        <v>7</v>
      </c>
      <c r="Q46" s="84"/>
      <c r="R46" s="84"/>
      <c r="S46" s="84" t="s">
        <v>1912</v>
      </c>
      <c r="T46" s="84">
        <v>2</v>
      </c>
      <c r="U46" s="84"/>
      <c r="V46" s="84"/>
    </row>
    <row r="47" spans="1:22" ht="15">
      <c r="A47" s="84" t="s">
        <v>1880</v>
      </c>
      <c r="B47" s="84">
        <v>31</v>
      </c>
      <c r="C47" s="84" t="s">
        <v>1887</v>
      </c>
      <c r="D47" s="84">
        <v>22</v>
      </c>
      <c r="E47" s="84" t="s">
        <v>1896</v>
      </c>
      <c r="F47" s="84">
        <v>19</v>
      </c>
      <c r="G47" s="84" t="s">
        <v>1899</v>
      </c>
      <c r="H47" s="84">
        <v>3</v>
      </c>
      <c r="I47" s="84" t="s">
        <v>1905</v>
      </c>
      <c r="J47" s="84">
        <v>4</v>
      </c>
      <c r="K47" s="84"/>
      <c r="L47" s="84"/>
      <c r="M47" s="84"/>
      <c r="N47" s="84"/>
      <c r="O47" s="84" t="s">
        <v>1914</v>
      </c>
      <c r="P47" s="84">
        <v>7</v>
      </c>
      <c r="Q47" s="84"/>
      <c r="R47" s="84"/>
      <c r="S47" s="84" t="s">
        <v>1856</v>
      </c>
      <c r="T47" s="84">
        <v>2</v>
      </c>
      <c r="U47" s="84"/>
      <c r="V47" s="84"/>
    </row>
    <row r="50" spans="1:22" ht="15" customHeight="1">
      <c r="A50" s="13" t="s">
        <v>1932</v>
      </c>
      <c r="B50" s="13" t="s">
        <v>1806</v>
      </c>
      <c r="C50" s="13" t="s">
        <v>1943</v>
      </c>
      <c r="D50" s="13" t="s">
        <v>1809</v>
      </c>
      <c r="E50" s="13" t="s">
        <v>1945</v>
      </c>
      <c r="F50" s="13" t="s">
        <v>1811</v>
      </c>
      <c r="G50" s="13" t="s">
        <v>1956</v>
      </c>
      <c r="H50" s="13" t="s">
        <v>1813</v>
      </c>
      <c r="I50" s="13" t="s">
        <v>1967</v>
      </c>
      <c r="J50" s="13" t="s">
        <v>1815</v>
      </c>
      <c r="K50" s="78" t="s">
        <v>1978</v>
      </c>
      <c r="L50" s="78" t="s">
        <v>1817</v>
      </c>
      <c r="M50" s="78" t="s">
        <v>1979</v>
      </c>
      <c r="N50" s="78" t="s">
        <v>1819</v>
      </c>
      <c r="O50" s="13" t="s">
        <v>1980</v>
      </c>
      <c r="P50" s="13" t="s">
        <v>1821</v>
      </c>
      <c r="Q50" s="78" t="s">
        <v>1989</v>
      </c>
      <c r="R50" s="78" t="s">
        <v>1823</v>
      </c>
      <c r="S50" s="13" t="s">
        <v>1990</v>
      </c>
      <c r="T50" s="13" t="s">
        <v>1825</v>
      </c>
      <c r="U50" s="78" t="s">
        <v>2001</v>
      </c>
      <c r="V50" s="78" t="s">
        <v>1826</v>
      </c>
    </row>
    <row r="51" spans="1:22" ht="15">
      <c r="A51" s="84" t="s">
        <v>1933</v>
      </c>
      <c r="B51" s="84">
        <v>31</v>
      </c>
      <c r="C51" s="84" t="s">
        <v>1935</v>
      </c>
      <c r="D51" s="84">
        <v>24</v>
      </c>
      <c r="E51" s="84" t="s">
        <v>1946</v>
      </c>
      <c r="F51" s="84">
        <v>19</v>
      </c>
      <c r="G51" s="84" t="s">
        <v>1957</v>
      </c>
      <c r="H51" s="84">
        <v>8</v>
      </c>
      <c r="I51" s="84" t="s">
        <v>1968</v>
      </c>
      <c r="J51" s="84">
        <v>5</v>
      </c>
      <c r="K51" s="84"/>
      <c r="L51" s="84"/>
      <c r="M51" s="84"/>
      <c r="N51" s="84"/>
      <c r="O51" s="84" t="s">
        <v>1981</v>
      </c>
      <c r="P51" s="84">
        <v>7</v>
      </c>
      <c r="Q51" s="84"/>
      <c r="R51" s="84"/>
      <c r="S51" s="84" t="s">
        <v>1991</v>
      </c>
      <c r="T51" s="84">
        <v>2</v>
      </c>
      <c r="U51" s="84"/>
      <c r="V51" s="84"/>
    </row>
    <row r="52" spans="1:22" ht="15">
      <c r="A52" s="84" t="s">
        <v>1934</v>
      </c>
      <c r="B52" s="84">
        <v>31</v>
      </c>
      <c r="C52" s="84" t="s">
        <v>1936</v>
      </c>
      <c r="D52" s="84">
        <v>22</v>
      </c>
      <c r="E52" s="84" t="s">
        <v>1947</v>
      </c>
      <c r="F52" s="84">
        <v>19</v>
      </c>
      <c r="G52" s="84" t="s">
        <v>1958</v>
      </c>
      <c r="H52" s="84">
        <v>8</v>
      </c>
      <c r="I52" s="84" t="s">
        <v>1969</v>
      </c>
      <c r="J52" s="84">
        <v>4</v>
      </c>
      <c r="K52" s="84"/>
      <c r="L52" s="84"/>
      <c r="M52" s="84"/>
      <c r="N52" s="84"/>
      <c r="O52" s="84" t="s">
        <v>1982</v>
      </c>
      <c r="P52" s="84">
        <v>7</v>
      </c>
      <c r="Q52" s="84"/>
      <c r="R52" s="84"/>
      <c r="S52" s="84" t="s">
        <v>1992</v>
      </c>
      <c r="T52" s="84">
        <v>2</v>
      </c>
      <c r="U52" s="84"/>
      <c r="V52" s="84"/>
    </row>
    <row r="53" spans="1:22" ht="15">
      <c r="A53" s="84" t="s">
        <v>1935</v>
      </c>
      <c r="B53" s="84">
        <v>25</v>
      </c>
      <c r="C53" s="84" t="s">
        <v>1937</v>
      </c>
      <c r="D53" s="84">
        <v>22</v>
      </c>
      <c r="E53" s="84" t="s">
        <v>1948</v>
      </c>
      <c r="F53" s="84">
        <v>19</v>
      </c>
      <c r="G53" s="84" t="s">
        <v>1959</v>
      </c>
      <c r="H53" s="84">
        <v>7</v>
      </c>
      <c r="I53" s="84" t="s">
        <v>1970</v>
      </c>
      <c r="J53" s="84">
        <v>4</v>
      </c>
      <c r="K53" s="84"/>
      <c r="L53" s="84"/>
      <c r="M53" s="84"/>
      <c r="N53" s="84"/>
      <c r="O53" s="84" t="s">
        <v>1983</v>
      </c>
      <c r="P53" s="84">
        <v>7</v>
      </c>
      <c r="Q53" s="84"/>
      <c r="R53" s="84"/>
      <c r="S53" s="84" t="s">
        <v>1993</v>
      </c>
      <c r="T53" s="84">
        <v>2</v>
      </c>
      <c r="U53" s="84"/>
      <c r="V53" s="84"/>
    </row>
    <row r="54" spans="1:22" ht="15">
      <c r="A54" s="84" t="s">
        <v>1936</v>
      </c>
      <c r="B54" s="84">
        <v>23</v>
      </c>
      <c r="C54" s="84" t="s">
        <v>1933</v>
      </c>
      <c r="D54" s="84">
        <v>22</v>
      </c>
      <c r="E54" s="84" t="s">
        <v>1949</v>
      </c>
      <c r="F54" s="84">
        <v>19</v>
      </c>
      <c r="G54" s="84" t="s">
        <v>1960</v>
      </c>
      <c r="H54" s="84">
        <v>7</v>
      </c>
      <c r="I54" s="84" t="s">
        <v>1971</v>
      </c>
      <c r="J54" s="84">
        <v>4</v>
      </c>
      <c r="K54" s="84"/>
      <c r="L54" s="84"/>
      <c r="M54" s="84"/>
      <c r="N54" s="84"/>
      <c r="O54" s="84" t="s">
        <v>1984</v>
      </c>
      <c r="P54" s="84">
        <v>7</v>
      </c>
      <c r="Q54" s="84"/>
      <c r="R54" s="84"/>
      <c r="S54" s="84" t="s">
        <v>1994</v>
      </c>
      <c r="T54" s="84">
        <v>2</v>
      </c>
      <c r="U54" s="84"/>
      <c r="V54" s="84"/>
    </row>
    <row r="55" spans="1:22" ht="15">
      <c r="A55" s="84" t="s">
        <v>1937</v>
      </c>
      <c r="B55" s="84">
        <v>23</v>
      </c>
      <c r="C55" s="84" t="s">
        <v>1934</v>
      </c>
      <c r="D55" s="84">
        <v>22</v>
      </c>
      <c r="E55" s="84" t="s">
        <v>1950</v>
      </c>
      <c r="F55" s="84">
        <v>19</v>
      </c>
      <c r="G55" s="84" t="s">
        <v>1961</v>
      </c>
      <c r="H55" s="84">
        <v>5</v>
      </c>
      <c r="I55" s="84" t="s">
        <v>1972</v>
      </c>
      <c r="J55" s="84">
        <v>4</v>
      </c>
      <c r="K55" s="84"/>
      <c r="L55" s="84"/>
      <c r="M55" s="84"/>
      <c r="N55" s="84"/>
      <c r="O55" s="84" t="s">
        <v>1985</v>
      </c>
      <c r="P55" s="84">
        <v>7</v>
      </c>
      <c r="Q55" s="84"/>
      <c r="R55" s="84"/>
      <c r="S55" s="84" t="s">
        <v>1995</v>
      </c>
      <c r="T55" s="84">
        <v>2</v>
      </c>
      <c r="U55" s="84"/>
      <c r="V55" s="84"/>
    </row>
    <row r="56" spans="1:22" ht="15">
      <c r="A56" s="84" t="s">
        <v>1938</v>
      </c>
      <c r="B56" s="84">
        <v>23</v>
      </c>
      <c r="C56" s="84" t="s">
        <v>1938</v>
      </c>
      <c r="D56" s="84">
        <v>22</v>
      </c>
      <c r="E56" s="84" t="s">
        <v>1951</v>
      </c>
      <c r="F56" s="84">
        <v>19</v>
      </c>
      <c r="G56" s="84" t="s">
        <v>1962</v>
      </c>
      <c r="H56" s="84">
        <v>4</v>
      </c>
      <c r="I56" s="84" t="s">
        <v>1973</v>
      </c>
      <c r="J56" s="84">
        <v>4</v>
      </c>
      <c r="K56" s="84"/>
      <c r="L56" s="84"/>
      <c r="M56" s="84"/>
      <c r="N56" s="84"/>
      <c r="O56" s="84" t="s">
        <v>1933</v>
      </c>
      <c r="P56" s="84">
        <v>7</v>
      </c>
      <c r="Q56" s="84"/>
      <c r="R56" s="84"/>
      <c r="S56" s="84" t="s">
        <v>1996</v>
      </c>
      <c r="T56" s="84">
        <v>2</v>
      </c>
      <c r="U56" s="84"/>
      <c r="V56" s="84"/>
    </row>
    <row r="57" spans="1:22" ht="15">
      <c r="A57" s="84" t="s">
        <v>1939</v>
      </c>
      <c r="B57" s="84">
        <v>23</v>
      </c>
      <c r="C57" s="84" t="s">
        <v>1939</v>
      </c>
      <c r="D57" s="84">
        <v>22</v>
      </c>
      <c r="E57" s="84" t="s">
        <v>1952</v>
      </c>
      <c r="F57" s="84">
        <v>19</v>
      </c>
      <c r="G57" s="84" t="s">
        <v>1963</v>
      </c>
      <c r="H57" s="84">
        <v>3</v>
      </c>
      <c r="I57" s="84" t="s">
        <v>1974</v>
      </c>
      <c r="J57" s="84">
        <v>4</v>
      </c>
      <c r="K57" s="84"/>
      <c r="L57" s="84"/>
      <c r="M57" s="84"/>
      <c r="N57" s="84"/>
      <c r="O57" s="84" t="s">
        <v>1934</v>
      </c>
      <c r="P57" s="84">
        <v>7</v>
      </c>
      <c r="Q57" s="84"/>
      <c r="R57" s="84"/>
      <c r="S57" s="84" t="s">
        <v>1997</v>
      </c>
      <c r="T57" s="84">
        <v>2</v>
      </c>
      <c r="U57" s="84"/>
      <c r="V57" s="84"/>
    </row>
    <row r="58" spans="1:22" ht="15">
      <c r="A58" s="84" t="s">
        <v>1940</v>
      </c>
      <c r="B58" s="84">
        <v>23</v>
      </c>
      <c r="C58" s="84" t="s">
        <v>1940</v>
      </c>
      <c r="D58" s="84">
        <v>22</v>
      </c>
      <c r="E58" s="84" t="s">
        <v>1953</v>
      </c>
      <c r="F58" s="84">
        <v>19</v>
      </c>
      <c r="G58" s="84" t="s">
        <v>1964</v>
      </c>
      <c r="H58" s="84">
        <v>3</v>
      </c>
      <c r="I58" s="84" t="s">
        <v>1975</v>
      </c>
      <c r="J58" s="84">
        <v>4</v>
      </c>
      <c r="K58" s="84"/>
      <c r="L58" s="84"/>
      <c r="M58" s="84"/>
      <c r="N58" s="84"/>
      <c r="O58" s="84" t="s">
        <v>1986</v>
      </c>
      <c r="P58" s="84">
        <v>7</v>
      </c>
      <c r="Q58" s="84"/>
      <c r="R58" s="84"/>
      <c r="S58" s="84" t="s">
        <v>1998</v>
      </c>
      <c r="T58" s="84">
        <v>2</v>
      </c>
      <c r="U58" s="84"/>
      <c r="V58" s="84"/>
    </row>
    <row r="59" spans="1:22" ht="15">
      <c r="A59" s="84" t="s">
        <v>1941</v>
      </c>
      <c r="B59" s="84">
        <v>23</v>
      </c>
      <c r="C59" s="84" t="s">
        <v>1941</v>
      </c>
      <c r="D59" s="84">
        <v>22</v>
      </c>
      <c r="E59" s="84" t="s">
        <v>1954</v>
      </c>
      <c r="F59" s="84">
        <v>19</v>
      </c>
      <c r="G59" s="84" t="s">
        <v>1965</v>
      </c>
      <c r="H59" s="84">
        <v>3</v>
      </c>
      <c r="I59" s="84" t="s">
        <v>1976</v>
      </c>
      <c r="J59" s="84">
        <v>4</v>
      </c>
      <c r="K59" s="84"/>
      <c r="L59" s="84"/>
      <c r="M59" s="84"/>
      <c r="N59" s="84"/>
      <c r="O59" s="84" t="s">
        <v>1987</v>
      </c>
      <c r="P59" s="84">
        <v>7</v>
      </c>
      <c r="Q59" s="84"/>
      <c r="R59" s="84"/>
      <c r="S59" s="84" t="s">
        <v>1999</v>
      </c>
      <c r="T59" s="84">
        <v>2</v>
      </c>
      <c r="U59" s="84"/>
      <c r="V59" s="84"/>
    </row>
    <row r="60" spans="1:22" ht="15">
      <c r="A60" s="84" t="s">
        <v>1942</v>
      </c>
      <c r="B60" s="84">
        <v>22</v>
      </c>
      <c r="C60" s="84" t="s">
        <v>1944</v>
      </c>
      <c r="D60" s="84">
        <v>21</v>
      </c>
      <c r="E60" s="84" t="s">
        <v>1955</v>
      </c>
      <c r="F60" s="84">
        <v>19</v>
      </c>
      <c r="G60" s="84" t="s">
        <v>1966</v>
      </c>
      <c r="H60" s="84">
        <v>3</v>
      </c>
      <c r="I60" s="84" t="s">
        <v>1977</v>
      </c>
      <c r="J60" s="84">
        <v>3</v>
      </c>
      <c r="K60" s="84"/>
      <c r="L60" s="84"/>
      <c r="M60" s="84"/>
      <c r="N60" s="84"/>
      <c r="O60" s="84" t="s">
        <v>1988</v>
      </c>
      <c r="P60" s="84">
        <v>7</v>
      </c>
      <c r="Q60" s="84"/>
      <c r="R60" s="84"/>
      <c r="S60" s="84" t="s">
        <v>2000</v>
      </c>
      <c r="T60" s="84">
        <v>2</v>
      </c>
      <c r="U60" s="84"/>
      <c r="V60" s="84"/>
    </row>
    <row r="63" spans="1:22" ht="15" customHeight="1">
      <c r="A63" s="13" t="s">
        <v>2009</v>
      </c>
      <c r="B63" s="13" t="s">
        <v>1806</v>
      </c>
      <c r="C63" s="13" t="s">
        <v>2011</v>
      </c>
      <c r="D63" s="13" t="s">
        <v>1809</v>
      </c>
      <c r="E63" s="78" t="s">
        <v>2012</v>
      </c>
      <c r="F63" s="78" t="s">
        <v>1811</v>
      </c>
      <c r="G63" s="13" t="s">
        <v>2015</v>
      </c>
      <c r="H63" s="13" t="s">
        <v>1813</v>
      </c>
      <c r="I63" s="13" t="s">
        <v>2017</v>
      </c>
      <c r="J63" s="13" t="s">
        <v>1815</v>
      </c>
      <c r="K63" s="13" t="s">
        <v>2019</v>
      </c>
      <c r="L63" s="13" t="s">
        <v>1817</v>
      </c>
      <c r="M63" s="13" t="s">
        <v>2021</v>
      </c>
      <c r="N63" s="13" t="s">
        <v>1819</v>
      </c>
      <c r="O63" s="78" t="s">
        <v>2023</v>
      </c>
      <c r="P63" s="78" t="s">
        <v>1821</v>
      </c>
      <c r="Q63" s="78" t="s">
        <v>2025</v>
      </c>
      <c r="R63" s="78" t="s">
        <v>1823</v>
      </c>
      <c r="S63" s="78" t="s">
        <v>2027</v>
      </c>
      <c r="T63" s="78" t="s">
        <v>1825</v>
      </c>
      <c r="U63" s="78" t="s">
        <v>2029</v>
      </c>
      <c r="V63" s="78" t="s">
        <v>1826</v>
      </c>
    </row>
    <row r="64" spans="1:22" ht="15">
      <c r="A64" s="78" t="s">
        <v>333</v>
      </c>
      <c r="B64" s="78">
        <v>5</v>
      </c>
      <c r="C64" s="78" t="s">
        <v>252</v>
      </c>
      <c r="D64" s="78">
        <v>1</v>
      </c>
      <c r="E64" s="78"/>
      <c r="F64" s="78"/>
      <c r="G64" s="78" t="s">
        <v>333</v>
      </c>
      <c r="H64" s="78">
        <v>5</v>
      </c>
      <c r="I64" s="78" t="s">
        <v>217</v>
      </c>
      <c r="J64" s="78">
        <v>1</v>
      </c>
      <c r="K64" s="78" t="s">
        <v>325</v>
      </c>
      <c r="L64" s="78">
        <v>1</v>
      </c>
      <c r="M64" s="78" t="s">
        <v>319</v>
      </c>
      <c r="N64" s="78">
        <v>1</v>
      </c>
      <c r="O64" s="78"/>
      <c r="P64" s="78"/>
      <c r="Q64" s="78"/>
      <c r="R64" s="78"/>
      <c r="S64" s="78"/>
      <c r="T64" s="78"/>
      <c r="U64" s="78"/>
      <c r="V64" s="78"/>
    </row>
    <row r="65" spans="1:22" ht="15">
      <c r="A65" s="78" t="s">
        <v>252</v>
      </c>
      <c r="B65" s="78">
        <v>1</v>
      </c>
      <c r="C65" s="78"/>
      <c r="D65" s="78"/>
      <c r="E65" s="78"/>
      <c r="F65" s="78"/>
      <c r="G65" s="78"/>
      <c r="H65" s="78"/>
      <c r="I65" s="78"/>
      <c r="J65" s="78"/>
      <c r="K65" s="78"/>
      <c r="L65" s="78"/>
      <c r="M65" s="78"/>
      <c r="N65" s="78"/>
      <c r="O65" s="78"/>
      <c r="P65" s="78"/>
      <c r="Q65" s="78"/>
      <c r="R65" s="78"/>
      <c r="S65" s="78"/>
      <c r="T65" s="78"/>
      <c r="U65" s="78"/>
      <c r="V65" s="78"/>
    </row>
    <row r="66" spans="1:22" ht="15">
      <c r="A66" s="78" t="s">
        <v>325</v>
      </c>
      <c r="B66" s="78">
        <v>1</v>
      </c>
      <c r="C66" s="78"/>
      <c r="D66" s="78"/>
      <c r="E66" s="78"/>
      <c r="F66" s="78"/>
      <c r="G66" s="78"/>
      <c r="H66" s="78"/>
      <c r="I66" s="78"/>
      <c r="J66" s="78"/>
      <c r="K66" s="78"/>
      <c r="L66" s="78"/>
      <c r="M66" s="78"/>
      <c r="N66" s="78"/>
      <c r="O66" s="78"/>
      <c r="P66" s="78"/>
      <c r="Q66" s="78"/>
      <c r="R66" s="78"/>
      <c r="S66" s="78"/>
      <c r="T66" s="78"/>
      <c r="U66" s="78"/>
      <c r="V66" s="78"/>
    </row>
    <row r="67" spans="1:22" ht="15">
      <c r="A67" s="78" t="s">
        <v>319</v>
      </c>
      <c r="B67" s="78">
        <v>1</v>
      </c>
      <c r="C67" s="78"/>
      <c r="D67" s="78"/>
      <c r="E67" s="78"/>
      <c r="F67" s="78"/>
      <c r="G67" s="78"/>
      <c r="H67" s="78"/>
      <c r="I67" s="78"/>
      <c r="J67" s="78"/>
      <c r="K67" s="78"/>
      <c r="L67" s="78"/>
      <c r="M67" s="78"/>
      <c r="N67" s="78"/>
      <c r="O67" s="78"/>
      <c r="P67" s="78"/>
      <c r="Q67" s="78"/>
      <c r="R67" s="78"/>
      <c r="S67" s="78"/>
      <c r="T67" s="78"/>
      <c r="U67" s="78"/>
      <c r="V67" s="78"/>
    </row>
    <row r="68" spans="1:22" ht="15">
      <c r="A68" s="78" t="s">
        <v>217</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2010</v>
      </c>
      <c r="B71" s="13" t="s">
        <v>1806</v>
      </c>
      <c r="C71" s="13" t="s">
        <v>2013</v>
      </c>
      <c r="D71" s="13" t="s">
        <v>1809</v>
      </c>
      <c r="E71" s="13" t="s">
        <v>2014</v>
      </c>
      <c r="F71" s="13" t="s">
        <v>1811</v>
      </c>
      <c r="G71" s="13" t="s">
        <v>2016</v>
      </c>
      <c r="H71" s="13" t="s">
        <v>1813</v>
      </c>
      <c r="I71" s="13" t="s">
        <v>2018</v>
      </c>
      <c r="J71" s="13" t="s">
        <v>1815</v>
      </c>
      <c r="K71" s="13" t="s">
        <v>2020</v>
      </c>
      <c r="L71" s="13" t="s">
        <v>1817</v>
      </c>
      <c r="M71" s="13" t="s">
        <v>2022</v>
      </c>
      <c r="N71" s="13" t="s">
        <v>1819</v>
      </c>
      <c r="O71" s="13" t="s">
        <v>2024</v>
      </c>
      <c r="P71" s="13" t="s">
        <v>1821</v>
      </c>
      <c r="Q71" s="13" t="s">
        <v>2026</v>
      </c>
      <c r="R71" s="13" t="s">
        <v>1823</v>
      </c>
      <c r="S71" s="13" t="s">
        <v>2028</v>
      </c>
      <c r="T71" s="13" t="s">
        <v>1825</v>
      </c>
      <c r="U71" s="13" t="s">
        <v>2030</v>
      </c>
      <c r="V71" s="13" t="s">
        <v>1826</v>
      </c>
    </row>
    <row r="72" spans="1:22" ht="15">
      <c r="A72" s="78" t="s">
        <v>222</v>
      </c>
      <c r="B72" s="78">
        <v>65</v>
      </c>
      <c r="C72" s="78" t="s">
        <v>222</v>
      </c>
      <c r="D72" s="78">
        <v>43</v>
      </c>
      <c r="E72" s="78" t="s">
        <v>302</v>
      </c>
      <c r="F72" s="78">
        <v>18</v>
      </c>
      <c r="G72" s="78" t="s">
        <v>332</v>
      </c>
      <c r="H72" s="78">
        <v>8</v>
      </c>
      <c r="I72" s="78" t="s">
        <v>307</v>
      </c>
      <c r="J72" s="78">
        <v>6</v>
      </c>
      <c r="K72" s="78" t="s">
        <v>221</v>
      </c>
      <c r="L72" s="78">
        <v>1</v>
      </c>
      <c r="M72" s="78" t="s">
        <v>222</v>
      </c>
      <c r="N72" s="78">
        <v>1</v>
      </c>
      <c r="O72" s="78" t="s">
        <v>299</v>
      </c>
      <c r="P72" s="78">
        <v>7</v>
      </c>
      <c r="Q72" s="78" t="s">
        <v>342</v>
      </c>
      <c r="R72" s="78">
        <v>1</v>
      </c>
      <c r="S72" s="78" t="s">
        <v>311</v>
      </c>
      <c r="T72" s="78">
        <v>2</v>
      </c>
      <c r="U72" s="78" t="s">
        <v>347</v>
      </c>
      <c r="V72" s="78">
        <v>1</v>
      </c>
    </row>
    <row r="73" spans="1:22" ht="15">
      <c r="A73" s="78" t="s">
        <v>252</v>
      </c>
      <c r="B73" s="78">
        <v>31</v>
      </c>
      <c r="C73" s="78" t="s">
        <v>252</v>
      </c>
      <c r="D73" s="78">
        <v>30</v>
      </c>
      <c r="E73" s="78" t="s">
        <v>252</v>
      </c>
      <c r="F73" s="78">
        <v>1</v>
      </c>
      <c r="G73" s="78" t="s">
        <v>331</v>
      </c>
      <c r="H73" s="78">
        <v>8</v>
      </c>
      <c r="I73" s="78" t="s">
        <v>222</v>
      </c>
      <c r="J73" s="78">
        <v>6</v>
      </c>
      <c r="K73" s="78" t="s">
        <v>324</v>
      </c>
      <c r="L73" s="78">
        <v>1</v>
      </c>
      <c r="M73" s="78" t="s">
        <v>318</v>
      </c>
      <c r="N73" s="78">
        <v>1</v>
      </c>
      <c r="O73" s="78" t="s">
        <v>298</v>
      </c>
      <c r="P73" s="78">
        <v>6</v>
      </c>
      <c r="Q73" s="78" t="s">
        <v>222</v>
      </c>
      <c r="R73" s="78">
        <v>1</v>
      </c>
      <c r="S73" s="78" t="s">
        <v>222</v>
      </c>
      <c r="T73" s="78">
        <v>2</v>
      </c>
      <c r="U73" s="78" t="s">
        <v>346</v>
      </c>
      <c r="V73" s="78">
        <v>1</v>
      </c>
    </row>
    <row r="74" spans="1:22" ht="15">
      <c r="A74" s="78" t="s">
        <v>302</v>
      </c>
      <c r="B74" s="78">
        <v>20</v>
      </c>
      <c r="C74" s="78" t="s">
        <v>273</v>
      </c>
      <c r="D74" s="78">
        <v>5</v>
      </c>
      <c r="E74" s="78" t="s">
        <v>222</v>
      </c>
      <c r="F74" s="78">
        <v>1</v>
      </c>
      <c r="G74" s="78" t="s">
        <v>222</v>
      </c>
      <c r="H74" s="78">
        <v>7</v>
      </c>
      <c r="I74" s="78" t="s">
        <v>306</v>
      </c>
      <c r="J74" s="78">
        <v>5</v>
      </c>
      <c r="K74" s="78" t="s">
        <v>222</v>
      </c>
      <c r="L74" s="78">
        <v>1</v>
      </c>
      <c r="M74" s="78" t="s">
        <v>317</v>
      </c>
      <c r="N74" s="78">
        <v>1</v>
      </c>
      <c r="O74" s="78"/>
      <c r="P74" s="78"/>
      <c r="Q74" s="78" t="s">
        <v>341</v>
      </c>
      <c r="R74" s="78">
        <v>1</v>
      </c>
      <c r="S74" s="78" t="s">
        <v>310</v>
      </c>
      <c r="T74" s="78">
        <v>2</v>
      </c>
      <c r="U74" s="78" t="s">
        <v>345</v>
      </c>
      <c r="V74" s="78">
        <v>1</v>
      </c>
    </row>
    <row r="75" spans="1:22" ht="15">
      <c r="A75" s="78" t="s">
        <v>332</v>
      </c>
      <c r="B75" s="78">
        <v>8</v>
      </c>
      <c r="C75" s="78" t="s">
        <v>327</v>
      </c>
      <c r="D75" s="78">
        <v>3</v>
      </c>
      <c r="E75" s="78"/>
      <c r="F75" s="78"/>
      <c r="G75" s="78" t="s">
        <v>330</v>
      </c>
      <c r="H75" s="78">
        <v>7</v>
      </c>
      <c r="I75" s="78" t="s">
        <v>217</v>
      </c>
      <c r="J75" s="78">
        <v>3</v>
      </c>
      <c r="K75" s="78" t="s">
        <v>323</v>
      </c>
      <c r="L75" s="78">
        <v>1</v>
      </c>
      <c r="M75" s="78" t="s">
        <v>316</v>
      </c>
      <c r="N75" s="78">
        <v>1</v>
      </c>
      <c r="O75" s="78"/>
      <c r="P75" s="78"/>
      <c r="Q75" s="78" t="s">
        <v>340</v>
      </c>
      <c r="R75" s="78">
        <v>1</v>
      </c>
      <c r="S75" s="78" t="s">
        <v>309</v>
      </c>
      <c r="T75" s="78">
        <v>2</v>
      </c>
      <c r="U75" s="78" t="s">
        <v>222</v>
      </c>
      <c r="V75" s="78">
        <v>1</v>
      </c>
    </row>
    <row r="76" spans="1:22" ht="15">
      <c r="A76" s="78" t="s">
        <v>331</v>
      </c>
      <c r="B76" s="78">
        <v>8</v>
      </c>
      <c r="C76" s="78" t="s">
        <v>344</v>
      </c>
      <c r="D76" s="78">
        <v>2</v>
      </c>
      <c r="E76" s="78"/>
      <c r="F76" s="78"/>
      <c r="G76" s="78" t="s">
        <v>329</v>
      </c>
      <c r="H76" s="78">
        <v>7</v>
      </c>
      <c r="I76" s="78" t="s">
        <v>302</v>
      </c>
      <c r="J76" s="78">
        <v>1</v>
      </c>
      <c r="K76" s="78" t="s">
        <v>322</v>
      </c>
      <c r="L76" s="78">
        <v>1</v>
      </c>
      <c r="M76" s="78" t="s">
        <v>315</v>
      </c>
      <c r="N76" s="78">
        <v>1</v>
      </c>
      <c r="O76" s="78"/>
      <c r="P76" s="78"/>
      <c r="Q76" s="78" t="s">
        <v>339</v>
      </c>
      <c r="R76" s="78">
        <v>1</v>
      </c>
      <c r="S76" s="78" t="s">
        <v>308</v>
      </c>
      <c r="T76" s="78">
        <v>2</v>
      </c>
      <c r="U76" s="78"/>
      <c r="V76" s="78"/>
    </row>
    <row r="77" spans="1:22" ht="15">
      <c r="A77" s="78" t="s">
        <v>299</v>
      </c>
      <c r="B77" s="78">
        <v>7</v>
      </c>
      <c r="C77" s="78" t="s">
        <v>343</v>
      </c>
      <c r="D77" s="78">
        <v>2</v>
      </c>
      <c r="E77" s="78"/>
      <c r="F77" s="78"/>
      <c r="G77" s="78" t="s">
        <v>334</v>
      </c>
      <c r="H77" s="78">
        <v>5</v>
      </c>
      <c r="I77" s="78" t="s">
        <v>256</v>
      </c>
      <c r="J77" s="78">
        <v>1</v>
      </c>
      <c r="K77" s="78" t="s">
        <v>321</v>
      </c>
      <c r="L77" s="78">
        <v>1</v>
      </c>
      <c r="M77" s="78" t="s">
        <v>314</v>
      </c>
      <c r="N77" s="78">
        <v>1</v>
      </c>
      <c r="O77" s="78"/>
      <c r="P77" s="78"/>
      <c r="Q77" s="78"/>
      <c r="R77" s="78"/>
      <c r="S77" s="78" t="s">
        <v>281</v>
      </c>
      <c r="T77" s="78">
        <v>2</v>
      </c>
      <c r="U77" s="78"/>
      <c r="V77" s="78"/>
    </row>
    <row r="78" spans="1:22" ht="15">
      <c r="A78" s="78" t="s">
        <v>330</v>
      </c>
      <c r="B78" s="78">
        <v>7</v>
      </c>
      <c r="C78" s="78" t="s">
        <v>223</v>
      </c>
      <c r="D78" s="78">
        <v>2</v>
      </c>
      <c r="E78" s="78"/>
      <c r="F78" s="78"/>
      <c r="G78" s="78" t="s">
        <v>267</v>
      </c>
      <c r="H78" s="78">
        <v>3</v>
      </c>
      <c r="I78" s="78" t="s">
        <v>277</v>
      </c>
      <c r="J78" s="78">
        <v>1</v>
      </c>
      <c r="K78" s="78" t="s">
        <v>320</v>
      </c>
      <c r="L78" s="78">
        <v>1</v>
      </c>
      <c r="M78" s="78" t="s">
        <v>313</v>
      </c>
      <c r="N78" s="78">
        <v>1</v>
      </c>
      <c r="O78" s="78"/>
      <c r="P78" s="78"/>
      <c r="Q78" s="78"/>
      <c r="R78" s="78"/>
      <c r="S78" s="78"/>
      <c r="T78" s="78"/>
      <c r="U78" s="78"/>
      <c r="V78" s="78"/>
    </row>
    <row r="79" spans="1:22" ht="15">
      <c r="A79" s="78" t="s">
        <v>329</v>
      </c>
      <c r="B79" s="78">
        <v>7</v>
      </c>
      <c r="C79" s="78" t="s">
        <v>281</v>
      </c>
      <c r="D79" s="78">
        <v>1</v>
      </c>
      <c r="E79" s="78"/>
      <c r="F79" s="78"/>
      <c r="G79" s="78" t="s">
        <v>333</v>
      </c>
      <c r="H79" s="78">
        <v>3</v>
      </c>
      <c r="I79" s="78" t="s">
        <v>312</v>
      </c>
      <c r="J79" s="78">
        <v>1</v>
      </c>
      <c r="K79" s="78"/>
      <c r="L79" s="78"/>
      <c r="M79" s="78"/>
      <c r="N79" s="78"/>
      <c r="O79" s="78"/>
      <c r="P79" s="78"/>
      <c r="Q79" s="78"/>
      <c r="R79" s="78"/>
      <c r="S79" s="78"/>
      <c r="T79" s="78"/>
      <c r="U79" s="78"/>
      <c r="V79" s="78"/>
    </row>
    <row r="80" spans="1:22" ht="15">
      <c r="A80" s="78" t="s">
        <v>298</v>
      </c>
      <c r="B80" s="78">
        <v>6</v>
      </c>
      <c r="C80" s="78" t="s">
        <v>221</v>
      </c>
      <c r="D80" s="78">
        <v>1</v>
      </c>
      <c r="E80" s="78"/>
      <c r="F80" s="78"/>
      <c r="G80" s="78" t="s">
        <v>338</v>
      </c>
      <c r="H80" s="78">
        <v>2</v>
      </c>
      <c r="I80" s="78"/>
      <c r="J80" s="78"/>
      <c r="K80" s="78"/>
      <c r="L80" s="78"/>
      <c r="M80" s="78"/>
      <c r="N80" s="78"/>
      <c r="O80" s="78"/>
      <c r="P80" s="78"/>
      <c r="Q80" s="78"/>
      <c r="R80" s="78"/>
      <c r="S80" s="78"/>
      <c r="T80" s="78"/>
      <c r="U80" s="78"/>
      <c r="V80" s="78"/>
    </row>
    <row r="81" spans="1:22" ht="15">
      <c r="A81" s="78" t="s">
        <v>307</v>
      </c>
      <c r="B81" s="78">
        <v>6</v>
      </c>
      <c r="C81" s="78" t="s">
        <v>302</v>
      </c>
      <c r="D81" s="78">
        <v>1</v>
      </c>
      <c r="E81" s="78"/>
      <c r="F81" s="78"/>
      <c r="G81" s="78" t="s">
        <v>337</v>
      </c>
      <c r="H81" s="78">
        <v>2</v>
      </c>
      <c r="I81" s="78"/>
      <c r="J81" s="78"/>
      <c r="K81" s="78"/>
      <c r="L81" s="78"/>
      <c r="M81" s="78"/>
      <c r="N81" s="78"/>
      <c r="O81" s="78"/>
      <c r="P81" s="78"/>
      <c r="Q81" s="78"/>
      <c r="R81" s="78"/>
      <c r="S81" s="78"/>
      <c r="T81" s="78"/>
      <c r="U81" s="78"/>
      <c r="V81" s="78"/>
    </row>
    <row r="84" spans="1:22" ht="15" customHeight="1">
      <c r="A84" s="13" t="s">
        <v>2045</v>
      </c>
      <c r="B84" s="13" t="s">
        <v>1806</v>
      </c>
      <c r="C84" s="13" t="s">
        <v>2046</v>
      </c>
      <c r="D84" s="13" t="s">
        <v>1809</v>
      </c>
      <c r="E84" s="13" t="s">
        <v>2047</v>
      </c>
      <c r="F84" s="13" t="s">
        <v>1811</v>
      </c>
      <c r="G84" s="13" t="s">
        <v>2048</v>
      </c>
      <c r="H84" s="13" t="s">
        <v>1813</v>
      </c>
      <c r="I84" s="13" t="s">
        <v>2049</v>
      </c>
      <c r="J84" s="13" t="s">
        <v>1815</v>
      </c>
      <c r="K84" s="13" t="s">
        <v>2050</v>
      </c>
      <c r="L84" s="13" t="s">
        <v>1817</v>
      </c>
      <c r="M84" s="13" t="s">
        <v>2051</v>
      </c>
      <c r="N84" s="13" t="s">
        <v>1819</v>
      </c>
      <c r="O84" s="13" t="s">
        <v>2052</v>
      </c>
      <c r="P84" s="13" t="s">
        <v>1821</v>
      </c>
      <c r="Q84" s="13" t="s">
        <v>2053</v>
      </c>
      <c r="R84" s="13" t="s">
        <v>1823</v>
      </c>
      <c r="S84" s="13" t="s">
        <v>2054</v>
      </c>
      <c r="T84" s="13" t="s">
        <v>1825</v>
      </c>
      <c r="U84" s="13" t="s">
        <v>2055</v>
      </c>
      <c r="V84" s="13" t="s">
        <v>1826</v>
      </c>
    </row>
    <row r="85" spans="1:22" ht="15">
      <c r="A85" s="114" t="s">
        <v>327</v>
      </c>
      <c r="B85" s="78">
        <v>206518</v>
      </c>
      <c r="C85" s="114" t="s">
        <v>327</v>
      </c>
      <c r="D85" s="78">
        <v>206518</v>
      </c>
      <c r="E85" s="114" t="s">
        <v>287</v>
      </c>
      <c r="F85" s="78">
        <v>72612</v>
      </c>
      <c r="G85" s="114" t="s">
        <v>330</v>
      </c>
      <c r="H85" s="78">
        <v>181559</v>
      </c>
      <c r="I85" s="114" t="s">
        <v>277</v>
      </c>
      <c r="J85" s="78">
        <v>13354</v>
      </c>
      <c r="K85" s="114" t="s">
        <v>324</v>
      </c>
      <c r="L85" s="78">
        <v>9622</v>
      </c>
      <c r="M85" s="114" t="s">
        <v>219</v>
      </c>
      <c r="N85" s="78">
        <v>4088</v>
      </c>
      <c r="O85" s="114" t="s">
        <v>299</v>
      </c>
      <c r="P85" s="78">
        <v>5161</v>
      </c>
      <c r="Q85" s="114" t="s">
        <v>342</v>
      </c>
      <c r="R85" s="78">
        <v>7348</v>
      </c>
      <c r="S85" s="114" t="s">
        <v>311</v>
      </c>
      <c r="T85" s="78">
        <v>7936</v>
      </c>
      <c r="U85" s="114" t="s">
        <v>346</v>
      </c>
      <c r="V85" s="78">
        <v>15926</v>
      </c>
    </row>
    <row r="86" spans="1:22" ht="15">
      <c r="A86" s="114" t="s">
        <v>330</v>
      </c>
      <c r="B86" s="78">
        <v>181559</v>
      </c>
      <c r="C86" s="114" t="s">
        <v>279</v>
      </c>
      <c r="D86" s="78">
        <v>169476</v>
      </c>
      <c r="E86" s="114" t="s">
        <v>288</v>
      </c>
      <c r="F86" s="78">
        <v>61879</v>
      </c>
      <c r="G86" s="114" t="s">
        <v>329</v>
      </c>
      <c r="H86" s="78">
        <v>170337</v>
      </c>
      <c r="I86" s="114" t="s">
        <v>256</v>
      </c>
      <c r="J86" s="78">
        <v>12144</v>
      </c>
      <c r="K86" s="114" t="s">
        <v>220</v>
      </c>
      <c r="L86" s="78">
        <v>5491</v>
      </c>
      <c r="M86" s="114" t="s">
        <v>315</v>
      </c>
      <c r="N86" s="78">
        <v>2692</v>
      </c>
      <c r="O86" s="114" t="s">
        <v>225</v>
      </c>
      <c r="P86" s="78">
        <v>4302</v>
      </c>
      <c r="Q86" s="114" t="s">
        <v>340</v>
      </c>
      <c r="R86" s="78">
        <v>7083</v>
      </c>
      <c r="S86" s="114" t="s">
        <v>310</v>
      </c>
      <c r="T86" s="78">
        <v>1695</v>
      </c>
      <c r="U86" s="114" t="s">
        <v>347</v>
      </c>
      <c r="V86" s="78">
        <v>1654</v>
      </c>
    </row>
    <row r="87" spans="1:22" ht="15">
      <c r="A87" s="114" t="s">
        <v>329</v>
      </c>
      <c r="B87" s="78">
        <v>170337</v>
      </c>
      <c r="C87" s="114" t="s">
        <v>235</v>
      </c>
      <c r="D87" s="78">
        <v>120814</v>
      </c>
      <c r="E87" s="114" t="s">
        <v>278</v>
      </c>
      <c r="F87" s="78">
        <v>33996</v>
      </c>
      <c r="G87" s="114" t="s">
        <v>333</v>
      </c>
      <c r="H87" s="78">
        <v>136330</v>
      </c>
      <c r="I87" s="114" t="s">
        <v>217</v>
      </c>
      <c r="J87" s="78">
        <v>6803</v>
      </c>
      <c r="K87" s="114" t="s">
        <v>325</v>
      </c>
      <c r="L87" s="78">
        <v>1723</v>
      </c>
      <c r="M87" s="114" t="s">
        <v>317</v>
      </c>
      <c r="N87" s="78">
        <v>2319</v>
      </c>
      <c r="O87" s="114" t="s">
        <v>257</v>
      </c>
      <c r="P87" s="78">
        <v>3974</v>
      </c>
      <c r="Q87" s="114" t="s">
        <v>339</v>
      </c>
      <c r="R87" s="78">
        <v>3587</v>
      </c>
      <c r="S87" s="114" t="s">
        <v>309</v>
      </c>
      <c r="T87" s="78">
        <v>1084</v>
      </c>
      <c r="U87" s="114" t="s">
        <v>345</v>
      </c>
      <c r="V87" s="78">
        <v>919</v>
      </c>
    </row>
    <row r="88" spans="1:22" ht="15">
      <c r="A88" s="114" t="s">
        <v>279</v>
      </c>
      <c r="B88" s="78">
        <v>169476</v>
      </c>
      <c r="C88" s="114" t="s">
        <v>272</v>
      </c>
      <c r="D88" s="78">
        <v>113807</v>
      </c>
      <c r="E88" s="114" t="s">
        <v>290</v>
      </c>
      <c r="F88" s="78">
        <v>24286</v>
      </c>
      <c r="G88" s="114" t="s">
        <v>337</v>
      </c>
      <c r="H88" s="78">
        <v>114913</v>
      </c>
      <c r="I88" s="114" t="s">
        <v>213</v>
      </c>
      <c r="J88" s="78">
        <v>3675</v>
      </c>
      <c r="K88" s="114" t="s">
        <v>320</v>
      </c>
      <c r="L88" s="78">
        <v>1187</v>
      </c>
      <c r="M88" s="114" t="s">
        <v>319</v>
      </c>
      <c r="N88" s="78">
        <v>1443</v>
      </c>
      <c r="O88" s="114" t="s">
        <v>258</v>
      </c>
      <c r="P88" s="78">
        <v>2099</v>
      </c>
      <c r="Q88" s="114" t="s">
        <v>269</v>
      </c>
      <c r="R88" s="78">
        <v>3442</v>
      </c>
      <c r="S88" s="114" t="s">
        <v>214</v>
      </c>
      <c r="T88" s="78">
        <v>138</v>
      </c>
      <c r="U88" s="114" t="s">
        <v>304</v>
      </c>
      <c r="V88" s="78">
        <v>140</v>
      </c>
    </row>
    <row r="89" spans="1:22" ht="15">
      <c r="A89" s="114" t="s">
        <v>328</v>
      </c>
      <c r="B89" s="78">
        <v>139434</v>
      </c>
      <c r="C89" s="114" t="s">
        <v>231</v>
      </c>
      <c r="D89" s="78">
        <v>67797</v>
      </c>
      <c r="E89" s="114" t="s">
        <v>293</v>
      </c>
      <c r="F89" s="78">
        <v>22649</v>
      </c>
      <c r="G89" s="114" t="s">
        <v>263</v>
      </c>
      <c r="H89" s="78">
        <v>75274</v>
      </c>
      <c r="I89" s="114" t="s">
        <v>312</v>
      </c>
      <c r="J89" s="78">
        <v>3276</v>
      </c>
      <c r="K89" s="114" t="s">
        <v>221</v>
      </c>
      <c r="L89" s="78">
        <v>469</v>
      </c>
      <c r="M89" s="114" t="s">
        <v>314</v>
      </c>
      <c r="N89" s="78">
        <v>431</v>
      </c>
      <c r="O89" s="114" t="s">
        <v>298</v>
      </c>
      <c r="P89" s="78">
        <v>1961</v>
      </c>
      <c r="Q89" s="114" t="s">
        <v>341</v>
      </c>
      <c r="R89" s="78">
        <v>2914</v>
      </c>
      <c r="S89" s="114" t="s">
        <v>308</v>
      </c>
      <c r="T89" s="78">
        <v>2</v>
      </c>
      <c r="U89" s="114"/>
      <c r="V89" s="78"/>
    </row>
    <row r="90" spans="1:22" ht="15">
      <c r="A90" s="114" t="s">
        <v>333</v>
      </c>
      <c r="B90" s="78">
        <v>136330</v>
      </c>
      <c r="C90" s="114" t="s">
        <v>238</v>
      </c>
      <c r="D90" s="78">
        <v>66385</v>
      </c>
      <c r="E90" s="114" t="s">
        <v>296</v>
      </c>
      <c r="F90" s="78">
        <v>20627</v>
      </c>
      <c r="G90" s="114" t="s">
        <v>261</v>
      </c>
      <c r="H90" s="78">
        <v>56260</v>
      </c>
      <c r="I90" s="114" t="s">
        <v>218</v>
      </c>
      <c r="J90" s="78">
        <v>1618</v>
      </c>
      <c r="K90" s="114" t="s">
        <v>323</v>
      </c>
      <c r="L90" s="78">
        <v>385</v>
      </c>
      <c r="M90" s="114" t="s">
        <v>313</v>
      </c>
      <c r="N90" s="78">
        <v>186</v>
      </c>
      <c r="O90" s="114" t="s">
        <v>300</v>
      </c>
      <c r="P90" s="78">
        <v>759</v>
      </c>
      <c r="Q90" s="114"/>
      <c r="R90" s="78"/>
      <c r="S90" s="114"/>
      <c r="T90" s="78"/>
      <c r="U90" s="114"/>
      <c r="V90" s="78"/>
    </row>
    <row r="91" spans="1:22" ht="15">
      <c r="A91" s="114" t="s">
        <v>235</v>
      </c>
      <c r="B91" s="78">
        <v>120814</v>
      </c>
      <c r="C91" s="114" t="s">
        <v>243</v>
      </c>
      <c r="D91" s="78">
        <v>65616</v>
      </c>
      <c r="E91" s="114" t="s">
        <v>286</v>
      </c>
      <c r="F91" s="78">
        <v>20190</v>
      </c>
      <c r="G91" s="114" t="s">
        <v>338</v>
      </c>
      <c r="H91" s="78">
        <v>22582</v>
      </c>
      <c r="I91" s="114" t="s">
        <v>216</v>
      </c>
      <c r="J91" s="78">
        <v>1097</v>
      </c>
      <c r="K91" s="114" t="s">
        <v>322</v>
      </c>
      <c r="L91" s="78">
        <v>377</v>
      </c>
      <c r="M91" s="114" t="s">
        <v>318</v>
      </c>
      <c r="N91" s="78">
        <v>175</v>
      </c>
      <c r="O91" s="114" t="s">
        <v>232</v>
      </c>
      <c r="P91" s="78">
        <v>26</v>
      </c>
      <c r="Q91" s="114"/>
      <c r="R91" s="78"/>
      <c r="S91" s="114"/>
      <c r="T91" s="78"/>
      <c r="U91" s="114"/>
      <c r="V91" s="78"/>
    </row>
    <row r="92" spans="1:22" ht="15">
      <c r="A92" s="114" t="s">
        <v>337</v>
      </c>
      <c r="B92" s="78">
        <v>114913</v>
      </c>
      <c r="C92" s="114" t="s">
        <v>265</v>
      </c>
      <c r="D92" s="78">
        <v>61842</v>
      </c>
      <c r="E92" s="114" t="s">
        <v>295</v>
      </c>
      <c r="F92" s="78">
        <v>12536</v>
      </c>
      <c r="G92" s="114" t="s">
        <v>246</v>
      </c>
      <c r="H92" s="78">
        <v>18288</v>
      </c>
      <c r="I92" s="114" t="s">
        <v>255</v>
      </c>
      <c r="J92" s="78">
        <v>598</v>
      </c>
      <c r="K92" s="114" t="s">
        <v>321</v>
      </c>
      <c r="L92" s="78">
        <v>13</v>
      </c>
      <c r="M92" s="114" t="s">
        <v>316</v>
      </c>
      <c r="N92" s="78">
        <v>160</v>
      </c>
      <c r="O92" s="114"/>
      <c r="P92" s="78"/>
      <c r="Q92" s="114"/>
      <c r="R92" s="78"/>
      <c r="S92" s="114"/>
      <c r="T92" s="78"/>
      <c r="U92" s="114"/>
      <c r="V92" s="78"/>
    </row>
    <row r="93" spans="1:22" ht="15">
      <c r="A93" s="114" t="s">
        <v>272</v>
      </c>
      <c r="B93" s="78">
        <v>113807</v>
      </c>
      <c r="C93" s="114" t="s">
        <v>260</v>
      </c>
      <c r="D93" s="78">
        <v>59903</v>
      </c>
      <c r="E93" s="114" t="s">
        <v>302</v>
      </c>
      <c r="F93" s="78">
        <v>12018</v>
      </c>
      <c r="G93" s="114" t="s">
        <v>331</v>
      </c>
      <c r="H93" s="78">
        <v>5955</v>
      </c>
      <c r="I93" s="114" t="s">
        <v>307</v>
      </c>
      <c r="J93" s="78">
        <v>177</v>
      </c>
      <c r="K93" s="114"/>
      <c r="L93" s="78"/>
      <c r="M93" s="114"/>
      <c r="N93" s="78"/>
      <c r="O93" s="114"/>
      <c r="P93" s="78"/>
      <c r="Q93" s="114"/>
      <c r="R93" s="78"/>
      <c r="S93" s="114"/>
      <c r="T93" s="78"/>
      <c r="U93" s="114"/>
      <c r="V93" s="78"/>
    </row>
    <row r="94" spans="1:22" ht="15">
      <c r="A94" s="114" t="s">
        <v>263</v>
      </c>
      <c r="B94" s="78">
        <v>75274</v>
      </c>
      <c r="C94" s="114" t="s">
        <v>236</v>
      </c>
      <c r="D94" s="78">
        <v>55696</v>
      </c>
      <c r="E94" s="114" t="s">
        <v>283</v>
      </c>
      <c r="F94" s="78">
        <v>11641</v>
      </c>
      <c r="G94" s="114" t="s">
        <v>336</v>
      </c>
      <c r="H94" s="78">
        <v>5627</v>
      </c>
      <c r="I94" s="114" t="s">
        <v>306</v>
      </c>
      <c r="J94" s="78">
        <v>66</v>
      </c>
      <c r="K94" s="114"/>
      <c r="L94" s="78"/>
      <c r="M94" s="114"/>
      <c r="N94" s="78"/>
      <c r="O94" s="114"/>
      <c r="P94" s="78"/>
      <c r="Q94" s="114"/>
      <c r="R94" s="78"/>
      <c r="S94" s="114"/>
      <c r="T94" s="78"/>
      <c r="U94" s="114"/>
      <c r="V94" s="78"/>
    </row>
  </sheetData>
  <hyperlinks>
    <hyperlink ref="A2" r:id="rId1" display="https://www.youtube.com/watch?v=Khks3pzDnik&amp;feature=youtu.be"/>
    <hyperlink ref="A3" r:id="rId2" display="https://eagleeye.news/editorial/what-its-like-walking-the-halls-of-msd/"/>
    <hyperlink ref="A4" r:id="rId3" display="https://eagleeye.news/news/superintendent-runcie-begins-meetings-with-parents-of-msd-students/"/>
    <hyperlink ref="A5" r:id="rId4" display="https://eagleeye.news/news/msd-alumna-liz-stout-creates-17dayofcelebration-to-honor-victims-of-the-shooting/"/>
    <hyperlink ref="A6" r:id="rId5" display="https://twitter.com/i/web/status/1096181050898829312"/>
    <hyperlink ref="A7" r:id="rId6" display="https://twitter.com/i/web/status/1096200416730247169"/>
    <hyperlink ref="A8" r:id="rId7" display="https://www.issuu.com/melissafalkowski4/docs/memorial_donate/s/69165"/>
    <hyperlink ref="A9" r:id="rId8" display="https://twitter.com/i/web/status/1096098815579348992"/>
    <hyperlink ref="A10" r:id="rId9" display="https://twitter.com/i/web/status/1096126805738692608"/>
    <hyperlink ref="A11" r:id="rId10" display="https://sinceparkland.org/"/>
    <hyperlink ref="C2" r:id="rId11" display="https://twitter.com/i/web/status/1096064245769224193"/>
    <hyperlink ref="C3" r:id="rId12" display="https://twitter.com/i/web/status/1096062964325478405"/>
    <hyperlink ref="C4" r:id="rId13" display="https://www.theguardian.com/us-news/2019/feb/13/parkland-shooting-anniversary-students-own-words"/>
    <hyperlink ref="C5" r:id="rId14" display="https://eagleeye.news/editorial/what-its-like-walking-the-halls-of-msd/"/>
    <hyperlink ref="C6" r:id="rId15" display="https://eagleeye.news/news/superintendent-runcie-begins-meetings-with-parents-of-msd-students/"/>
    <hyperlink ref="C7" r:id="rId16" display="https://eagleeye.news/news/msd-alumna-liz-stout-creates-17dayofcelebration-to-honor-victims-of-the-shooting/"/>
    <hyperlink ref="C8" r:id="rId17" display="https://twitter.com/i/web/status/1096125977745334273"/>
    <hyperlink ref="C9" r:id="rId18" display="https://twitter.com/i/web/status/1096037670269190144"/>
    <hyperlink ref="C10" r:id="rId19" display="https://twitter.com/i/web/status/1096037508461326336"/>
    <hyperlink ref="C11" r:id="rId20" display="https://twitter.com/i/web/status/1095293440039047168"/>
    <hyperlink ref="E2" r:id="rId21" display="https://twitter.com/i/web/status/1096181050898829312"/>
    <hyperlink ref="G2" r:id="rId22" display="https://twitter.com/i/web/status/1096126805738692608"/>
    <hyperlink ref="G3" r:id="rId23" display="https://twitter.com/i/web/status/1096065103328411648"/>
    <hyperlink ref="G4" r:id="rId24" display="https://www.youtube.com/watch?v=yxGrsxpcqeA&amp;feature=youtu.be"/>
    <hyperlink ref="G5" r:id="rId25" display="https://www.youtube.com/watch?v=qLrgTEJm__w&amp;feature=youtu.be"/>
    <hyperlink ref="G6" r:id="rId26" display="https://sinceparkland.org/"/>
    <hyperlink ref="I2" r:id="rId27" display="https://twitter.com/i/web/status/1096078908208934913"/>
    <hyperlink ref="I3" r:id="rId28" display="https://issuu.com/melissafalkowski4/docs/full2ndquarter2?utm_source=twitter&amp;utm_medium=issuu-social&amp;utm_campaign=expressyourselfmsd"/>
    <hyperlink ref="I4" r:id="rId29" display="https://twitter.com/i/web/status/1090357689895567362"/>
    <hyperlink ref="I5" r:id="rId30" display="https://twitter.com/i/web/status/1094958258580873216"/>
    <hyperlink ref="K2" r:id="rId31" display="https://twitter.com/i/web/status/1095890466011258881"/>
    <hyperlink ref="K3" r:id="rId32" display="https://www.snap-raise.com/fundraisers/msd-tv-production-2018-19"/>
    <hyperlink ref="M2" r:id="rId33" display="https://twitter.com/i/web/status/1095852099215257601"/>
    <hyperlink ref="O2" r:id="rId34" display="https://twitter.com/i/web/status/1096022480144265216"/>
    <hyperlink ref="Q2" r:id="rId35" display="https://www.issuu.com/melissafalkowski4/docs/memorial_donate/s/69165"/>
    <hyperlink ref="Q3" r:id="rId36" display="https://twitter.com/i/web/status/1096098815579348992"/>
    <hyperlink ref="U2" r:id="rId37" display="https://www.youtube.com/watch?v=Khks3pzDnik&amp;feature=youtu.be"/>
  </hyperlinks>
  <printOptions/>
  <pageMargins left="0.7" right="0.7" top="0.75" bottom="0.75" header="0.3" footer="0.3"/>
  <pageSetup orientation="portrait" paperSize="9"/>
  <tableParts>
    <tablePart r:id="rId42"/>
    <tablePart r:id="rId40"/>
    <tablePart r:id="rId45"/>
    <tablePart r:id="rId38"/>
    <tablePart r:id="rId44"/>
    <tablePart r:id="rId39"/>
    <tablePart r:id="rId43"/>
    <tablePart r:id="rId4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2019-02-18T06:59:39Z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