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<sst xmlns="http://schemas.openxmlformats.org/spreadsheetml/2006/main" count="8102" uniqueCount="1755">
  <si>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</si>
  <si>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</si>
  <si>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</si>
  <si>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</si>
  <si>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</si>
  <si>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</si>
  <si>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</si>
  <si>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</si>
  <si>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</si>
  <si>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</si>
  <si>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</si>
  <si>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</si>
  <si>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</si>
  <si>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</si>
  <si>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</si>
  <si>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</si>
  <si>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</si>
  <si>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</si>
  <si>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</si>
  <si>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</si>
  <si>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</si>
  <si>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</si>
  <si>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</si>
  <si>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</si>
  <si>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</si>
  <si>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</si>
  <si>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</si>
  <si>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</si>
  <si>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</si>
  <si>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</si>
  <si>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</si>
  <si>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</si>
  <si>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</si>
  <si>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</si>
  <si>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</si>
  <si>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</si>
  <si>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</si>
  <si>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</si>
  <si>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</si>
  <si>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</si>
  <si>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</si>
  <si>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</si>
  <si>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</si>
  <si>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</si>
  <si>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</si>
  <si>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</si>
  <si>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</si>
  <si>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</si>
  <si>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</si>
  <si>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</si>
  <si>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</si>
  <si>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</si>
  <si>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</si>
  <si>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</si>
  <si>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</si>
  <si>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</si>
  <si>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</si>
  <si>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</si>
  <si>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</si>
  <si>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</si>
  <si>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</si>
  <si>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</si>
  <si>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</si>
  <si>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</si>
  <si>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</si>
  <si>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</si>
  <si>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</si>
  <si>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</si>
  <si>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</si>
  <si>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</si>
  <si>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</si>
  <si>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</si>
  <si>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</si>
  <si>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</si>
  <si>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</si>
  <si>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</si>
  <si>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</si>
  <si>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</si>
  <si>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</si>
  <si>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</si>
  <si>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</si>
  <si>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</si>
  <si>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</si>
  <si>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</si>
  <si>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</si>
  <si>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</si>
  <si>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</si>
  <si>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</si>
  <si>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</si>
  <si>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</si>
  <si>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</si>
  <si>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</si>
  <si>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</si>
  <si>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</si>
  <si>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</si>
  <si>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</si>
  <si>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</si>
  <si>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</si>
  <si>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</si>
  <si>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</si>
  <si>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</si>
  <si>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</si>
  <si>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</si>
  <si>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</si>
  <si>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</si>
  <si>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</si>
  <si>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</si>
  <si>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</si>
  <si>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</si>
  <si>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</si>
  <si>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</si>
  <si>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</si>
  <si>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</si>
  <si>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</si>
  <si>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</si>
  <si>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</si>
  <si>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</si>
  <si>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</si>
  <si>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</si>
  <si>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</si>
  <si>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</si>
  <si>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</si>
  <si>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</si>
  <si>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</si>
  <si>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</si>
  <si>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</si>
  <si>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</si>
  <si>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</si>
  <si>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</si>
  <si>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</si>
  <si>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</si>
  <si>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</si>
  <si>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</si>
  <si>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</si>
  <si>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</si>
  <si>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</si>
  <si>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</si>
  <si>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</si>
  <si>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</si>
  <si>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</si>
  <si>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</si>
  <si>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</si>
  <si>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</si>
  <si>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</si>
  <si>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</si>
  <si>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</si>
  <si>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</si>
  <si>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</si>
  <si>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</si>
  <si>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</si>
  <si>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</si>
  <si>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</si>
  <si>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</si>
  <si>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</si>
  <si>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</si>
  <si>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</si>
  <si>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</si>
  <si>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</si>
  <si>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</si>
  <si>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</si>
  <si>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</si>
  <si>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</si>
  <si>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</si>
  <si>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</si>
  <si>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</si>
  <si>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</si>
  <si>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</si>
  <si>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</si>
  <si>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</si>
  <si>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</si>
  <si>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</si>
  <si>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</si>
  <si>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</si>
  <si>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</si>
  <si>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</si>
  <si>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</si>
  <si>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</si>
  <si>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</si>
  <si>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</si>
  <si>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</si>
  <si>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</si>
  <si>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</si>
  <si>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</si>
  <si>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</si>
  <si>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</si>
  <si>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</si>
  <si>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</si>
  <si>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</si>
  <si>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</si>
  <si>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</si>
  <si>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</si>
  <si>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</si>
  <si>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</si>
  <si>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</si>
  <si>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</si>
  <si>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</si>
  <si>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</si>
  <si>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</si>
  <si>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</si>
  <si>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</si>
  <si>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</si>
  <si>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</si>
  <si>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</si>
  <si>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</si>
  <si>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</si>
  <si>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</si>
  <si>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</si>
  <si>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</si>
  <si>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</si>
  <si>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</si>
  <si>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</si>
  <si>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</si>
  <si>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rosemarycnn</t>
  </si>
  <si>
    <t>elizabe44177035</t>
  </si>
  <si>
    <t>stevanoccrp</t>
  </si>
  <si>
    <t>daniela04120570</t>
  </si>
  <si>
    <t>dvogled</t>
  </si>
  <si>
    <t>nikolamkiric</t>
  </si>
  <si>
    <t>_jelvas</t>
  </si>
  <si>
    <t>krikrs</t>
  </si>
  <si>
    <t>leptiricms</t>
  </si>
  <si>
    <t>darkodumic</t>
  </si>
  <si>
    <t>lillyblu357</t>
  </si>
  <si>
    <t>pajce4</t>
  </si>
  <si>
    <t>nolefp</t>
  </si>
  <si>
    <t>olivera1331</t>
  </si>
  <si>
    <t>lazovicml</t>
  </si>
  <si>
    <t>sundaefire</t>
  </si>
  <si>
    <t>empyrealarrows</t>
  </si>
  <si>
    <t>dimourgos</t>
  </si>
  <si>
    <t>draganapeco</t>
  </si>
  <si>
    <t>karapandza</t>
  </si>
  <si>
    <t>jelradivojevic</t>
  </si>
  <si>
    <t>rockstargames</t>
  </si>
  <si>
    <t>tsg_nove</t>
  </si>
  <si>
    <t>carrara_car</t>
  </si>
  <si>
    <t>iknowuman</t>
  </si>
  <si>
    <t>enenlice</t>
  </si>
  <si>
    <t>tulhip</t>
  </si>
  <si>
    <t>nekyua</t>
  </si>
  <si>
    <t>hope_persists</t>
  </si>
  <si>
    <t>everflo_q_opi</t>
  </si>
  <si>
    <t>13th_pig</t>
  </si>
  <si>
    <t>dontwearit0ut</t>
  </si>
  <si>
    <t>diamondgold84</t>
  </si>
  <si>
    <t>merilinmonro1</t>
  </si>
  <si>
    <t>31astraaa</t>
  </si>
  <si>
    <t>vladvladikus</t>
  </si>
  <si>
    <t>vitkocxi</t>
  </si>
  <si>
    <t>dragcebradic</t>
  </si>
  <si>
    <t>daniluacl</t>
  </si>
  <si>
    <t>mrak</t>
  </si>
  <si>
    <t>kwilli1046</t>
  </si>
  <si>
    <t>nove_joshan1007</t>
  </si>
  <si>
    <t>dc_vetadvocate</t>
  </si>
  <si>
    <t>grofodvaljeva</t>
  </si>
  <si>
    <t>datividimslova</t>
  </si>
  <si>
    <t>aleksandratasi8</t>
  </si>
  <si>
    <t>lernrts</t>
  </si>
  <si>
    <t>i_dont_car_x</t>
  </si>
  <si>
    <t>camzzlolo97</t>
  </si>
  <si>
    <t>votes58</t>
  </si>
  <si>
    <t>vernica45837557</t>
  </si>
  <si>
    <t>mafialaurenjbr</t>
  </si>
  <si>
    <t>mahibrihim</t>
  </si>
  <si>
    <t>donaldnorcross</t>
  </si>
  <si>
    <t>endguns2019</t>
  </si>
  <si>
    <t>sesaycalvin</t>
  </si>
  <si>
    <t>mr_kirpister</t>
  </si>
  <si>
    <t>noellealvernaz</t>
  </si>
  <si>
    <t>shakker__</t>
  </si>
  <si>
    <t>tara_kathryn_</t>
  </si>
  <si>
    <t>b5308bj</t>
  </si>
  <si>
    <t>car_nove</t>
  </si>
  <si>
    <t>codebluebbq</t>
  </si>
  <si>
    <t>cnn</t>
  </si>
  <si>
    <t>mov5stelle</t>
  </si>
  <si>
    <t>davideaiello85</t>
  </si>
  <si>
    <t>kwatkins205</t>
  </si>
  <si>
    <t>danbray79</t>
  </si>
  <si>
    <t>ashirsch</t>
  </si>
  <si>
    <t>boobooaloo</t>
  </si>
  <si>
    <t>ksenija76o</t>
  </si>
  <si>
    <t>thelorddoug</t>
  </si>
  <si>
    <t>damir_car</t>
  </si>
  <si>
    <t>jeff_fogle</t>
  </si>
  <si>
    <t>flomp_it</t>
  </si>
  <si>
    <t>iheartradio</t>
  </si>
  <si>
    <t>laurenattack_</t>
  </si>
  <si>
    <t>isabellaacohen</t>
  </si>
  <si>
    <t>gabbybarbini</t>
  </si>
  <si>
    <t>arianaortegaa</t>
  </si>
  <si>
    <t>sighnatasha</t>
  </si>
  <si>
    <t>chad_williams05</t>
  </si>
  <si>
    <t>kingnojames</t>
  </si>
  <si>
    <t>amarch4ourlives</t>
  </si>
  <si>
    <t>lesleylupo</t>
  </si>
  <si>
    <t>rrriep</t>
  </si>
  <si>
    <t>manyfeathers514</t>
  </si>
  <si>
    <t>Mentions</t>
  </si>
  <si>
    <t>Replies to</t>
  </si>
  <si>
    <t>Survivors of the #FloridaSchoolShooting tell lawmakers they want #gunreform &amp;amp; an #AssaultWeaponsBan at a @CNN Town Hall. Carly Novell @car_nove was there &amp;amp; shares her thoughts: #StudentsStandUp #NeverAgain #NRA 
 https://t.co/e9dOH7p0YM</t>
  </si>
  <si>
    <t>RT @rosemaryCNN: Survivors of the #FloridaSchoolShooting tell lawmakers they want #gunreform &amp;amp; an #AssaultWeaponsBan at a @CNN Town Hall. Câ€¦</t>
  </si>
  <si>
    <t>RT @karapandza: Tajkun #1 https://t.co/79M6Fk3kiY ili je bata, ili je car, ili je Mali ili je...?</t>
  </si>
  <si>
    <t>RT @tulhip: some references for my oc's claudia nove powerful drag queen serving fish and hip asshole child that will key your car in the pâ€¦</t>
  </si>
  <si>
    <t>Tajkun #1 https://t.co/79M6Fk3kiY ili je bata, ili je car, ili je Mali ili je...?</t>
  </si>
  <si>
    <t>The new RC BANDITO
The little car with the big payload hits the streets of GTA Online. 
Customize it with a range of explosive surprises like Kinetic and EMP mines, plus a collection of unique visual mods and more.
https://t.co/8rwGpJAZE9 https://t.co/i4QN6RtwmV</t>
  </si>
  <si>
    <t>RT @RockstarGames: The new RC BANDITO
The little car with the big payload hits the streets of GTA Online. 
Customize it with a range of eâ€¦</t>
  </si>
  <si>
    <t>@DavideAiello85 @Mov5Stelle E quanti anni ci vorranno per riparare ai danni che avete fatti in solo nove mesi. Tornatevene nel nulla dal quale provenite.</t>
  </si>
  <si>
    <t>Ove nove generacije te su dosle odje su poremetile car naseg twittera dosli su odje da prozivaju znaci to se odje ranije radilo!</t>
  </si>
  <si>
    <t>RT @iknowuman: Ove nove generacije te su dosle odje su poremetile car naseg twittera dosli su odje da prozivaju znaci to se odje ranije radâ€¦</t>
  </si>
  <si>
    <t>some references for my oc's claudia nove powerful drag queen serving fish and hip asshole child that will key your car in the parking lot https://t.co/06ukl1jqna</t>
  </si>
  <si>
    <t>@boobooaloo @ashirsch @DanBray79 @kwatkins205 @car_nove Hereâ€™s a plan: why donâ€™t we ban semi autos &amp;amp; high capacity magazines. Improve background checks and license all firearms and then if that doesnâ€™t work Iâ€™ll say I was wrong and we can try something else.</t>
  </si>
  <si>
    <t>RT @Hope_Persists: @boobooaloo @ashirsch @DanBray79 @kwatkins205 @car_nove Hereâ€™s a plan: why donâ€™t we ban semi autos &amp;amp; high capacity magazâ€¦</t>
  </si>
  <si>
    <t>@Ksenija76o Ubiše čar nove godine čak i deci...
Kažu, dolaze stranci a stranci nas zbog njih gledaju kao idiote uz podsmeh... napredno</t>
  </si>
  <si>
    <t>RT @car_nove: Parkland should only be known for the "is this allowed?" vine w the couple in the Starbucks, not the largest high school mass…</t>
  </si>
  <si>
    <t>RT @grofodValjeva: @datividimslova Tek rodjen i tek umro. Ali ta unutrasnja borba je car. Svaka dobijena bitka sa samim sobom otvara nova v…</t>
  </si>
  <si>
    <t>@Thelorddoug Eu com nove anos:
Tá, mas vcs acreditam que esqueceram 18 ovos no porta-malas? Gente, que mentira do car... https://t.co/lXok3xOyO4</t>
  </si>
  <si>
    <t>@damir_car da, te nove generacije počnu jako rano</t>
  </si>
  <si>
    <t>What happens when someone brings a remote control car to the dog park
(thehuskybalu IG) https://t.co/4hjlnpFJED</t>
  </si>
  <si>
    <t>RT @kwilli1046: What happens when someone brings a remote control car to the dog park
(thehuskybalu IG) https://t.co/4hjlnpFJED</t>
  </si>
  <si>
    <t>@Flomp_It @Jeff_Fogle @car_nove To make a flamethrower you need a match and hairspray (or any aerosol can)</t>
  </si>
  <si>
    <t>@datividimslova Tek rodjen i tek umro. Ali ta unutrasnja borba je car. Svaka dobijena bitka sa samim sobom otvara nova vrata iza kojih stoje saznanja koja dok kao ruza rastu, pune grudi trnjem, jer otvaraju i nove bitke, ali je lepo kad covek primeti da rad na sebi je lepota, divan osecaj.</t>
  </si>
  <si>
    <t>@iHeartRadio Nove #LaurenJauregui #BestSoloBreakout #iHeartAwards</t>
  </si>
  <si>
    <t>RT @LernRTS: @iHeartRadio Nove #LaurenJauregui #BestSoloBreakout #iHeartAwards</t>
  </si>
  <si>
    <t>@iHeartRadio nove #LaurenJauregui #BestSoloBreakout #iHeartAwards</t>
  </si>
  <si>
    <t>RT @camzzlolo97: @iHeartRadio nove #LaurenJauregui #BestSoloBreakout #iHeartAwards</t>
  </si>
  <si>
    <t>RT @votes58: @iHeartRadio Nove #LaurenJauregui #BestSoloBreakout #iHeartAwards</t>
  </si>
  <si>
    <t>@iHeartRadio @LaurenAttack_ Nove #LaurenJauregui #BestSoloBreakout #iHeartAwards</t>
  </si>
  <si>
    <t>RT @Vernica45837557: @iHeartRadio @LaurenAttack_ Nove #LaurenJauregui #BestSoloBreakout #iHeartAwards</t>
  </si>
  <si>
    <t>QUINTA META | Quinhentos comentários aqui em menos de nove minutos.
RT = VOTO
#LaurenJauregui #BestSoloBreakout #iHeartAwards https://t.co/duZmmJVxA9</t>
  </si>
  <si>
    <t>RT @MafiaLaurenJBR: QUINTA META | Quinhentos comentários aqui em menos de nove minutos.
RT = VOTO
#LaurenJauregui #BestSoloBreakout #iHear…</t>
  </si>
  <si>
    <t>@kingnojames
@chad_williams05
 @sighnatasha
@Arianaortegaa
@gabbybarbini
@isabellaacohen
 @car_nove… https://t.co/U9n6ZQpXuN</t>
  </si>
  <si>
    <t>Thank you #StonemanDouglas Senior @Car_Nove for sharing your story with us, the neighbors of your grandfather, in… https://t.co/JfhKNWlZdV</t>
  </si>
  <si>
    <t>RT @DonaldNorcross: Thank you #StonemanDouglas Senior @Car_Nove for sharing your story with us, the neighbors of your grandfather, in #Sout…</t>
  </si>
  <si>
    <t>Take a moment of silence today for those lost during the Marjory Stoneman Douglas high school shooting. Remember their names to bring change. Sending my love to their families and the survivors. Not only sending love but working hard to make a change. @car_nove You inspire me.</t>
  </si>
  <si>
    <t>Hello I'm 14 years old I'm wondering if you can look at my song called parkland-- @AMarch4OurLives  @car_nove… https://t.co/Yga1oM2XV4</t>
  </si>
  <si>
    <t>RT @car_nove: This is my grandpa. When he was 12 years old, he hid in a closet while his family was murdered during the first mass shooting…</t>
  </si>
  <si>
    <t>reminder:: https://t.co/P8nnGr2mr2</t>
  </si>
  <si>
    <t>RT @noellealvernaz: reminder:: https://t.co/P8nnGr2mr2</t>
  </si>
  <si>
    <t>@LesleyLupo @boobooaloo @ashirsch @DanBray79 @car_nove Should we also make it illegal for a felon who had already s… https://t.co/8vW6w5Jo1M</t>
  </si>
  <si>
    <t>@ashirsch @rrriep @Hope_Persists @boobooaloo @DanBray79 @car_nove We have a violence https://t.co/hGZGxrT9vf are just the scapegoat.</t>
  </si>
  <si>
    <t>@ashirsch @rrriep @Hope_Persists @boobooaloo @DanBray79 @car_nove That is your choice and we respect that, respect… https://t.co/WVaQC1i5rS</t>
  </si>
  <si>
    <t>@Hope_Persists @boobooaloo @ashirsch @DanBray79 @car_nove Would you feel the same about playing around with the first or 19th amendments?</t>
  </si>
  <si>
    <t>Parkland should only be known for the "is this allowed?" vine w the couple in the Starbucks, not the largest high school mass shooting</t>
  </si>
  <si>
    <t>This is my grandpa. When he was 12 years old, he hid in a closet while his family was murdered during the first mas… https://t.co/yHNwbHwad0</t>
  </si>
  <si>
    <t>@Hope_Persists @manyfeathers514 @boobooaloo @ashirsch @DanBray79 @car_nove semi-autos comprise a very large portion… https://t.co/jsYnZYz2MD</t>
  </si>
  <si>
    <t>http://snpy.tv/2CcprtL</t>
  </si>
  <si>
    <t>https://www.krik.rs/nikola-petrovic-supruga-vlasnici-dve-nove-vile-vredne-cetiri-miliona-evra/</t>
  </si>
  <si>
    <t>http://rsg.ms/1ea298d</t>
  </si>
  <si>
    <t>https://twitter.com/i/web/status/1095852383803002880</t>
  </si>
  <si>
    <t>https://twitter.com/i/web/status/1001583765506985986</t>
  </si>
  <si>
    <t>https://twitter.com/i/web/status/1096271697421000705</t>
  </si>
  <si>
    <t>https://twitter.com/car_nove/status/964122342464081921</t>
  </si>
  <si>
    <t>https://twitter.com/i/web/status/1096620987959910400</t>
  </si>
  <si>
    <t>http://app.bl.ink</t>
  </si>
  <si>
    <t>https://twitter.com/i/web/status/1096623169929121792</t>
  </si>
  <si>
    <t>https://twitter.com/i/web/status/964169563070980096</t>
  </si>
  <si>
    <t>https://twitter.com/i/web/status/1096907918274973696</t>
  </si>
  <si>
    <t>snpy.tv</t>
  </si>
  <si>
    <t>krik.rs</t>
  </si>
  <si>
    <t>rsg.ms</t>
  </si>
  <si>
    <t>twitter.com</t>
  </si>
  <si>
    <t>bl.ink</t>
  </si>
  <si>
    <t>floridaschoolshooting gunreform assaultweaponsban studentsstandup neveragain nra</t>
  </si>
  <si>
    <t>floridaschoolshooting gunreform assaultweaponsban</t>
  </si>
  <si>
    <t>laurenjauregui bestsolobreakout iheartawards</t>
  </si>
  <si>
    <t>laurenjauregui bestsolobreakout</t>
  </si>
  <si>
    <t>stonemandouglas</t>
  </si>
  <si>
    <t>https://pbs.twimg.com/tweet_video_thumb/DyFiYtTVAAIRpkK.jpg</t>
  </si>
  <si>
    <t>https://pbs.twimg.com/media/Dygo3z-UYAADM0L.jpg</t>
  </si>
  <si>
    <t>https://pbs.twimg.com/media/Dy6B95TX4AE7WKC.jpg</t>
  </si>
  <si>
    <t>https://pbs.twimg.com/ext_tw_video_thumb/1093212425309089792/pu/img/NjF4kVjcs6A5sTds.jpg</t>
  </si>
  <si>
    <t>https://pbs.twimg.com/tweet_video_thumb/DzPPrPWXgAE5YBA.jpg</t>
  </si>
  <si>
    <t>http://pbs.twimg.com/profile_images/1040086382964862976/KEKqKBgT_normal.jpg</t>
  </si>
  <si>
    <t>http://pbs.twimg.com/profile_images/1091901900411293701/w9F_Bm9I_normal.jpg</t>
  </si>
  <si>
    <t>http://pbs.twimg.com/profile_images/1079346569013587968/rfMSp417_normal.jpg</t>
  </si>
  <si>
    <t>http://abs.twimg.com/sticky/default_profile_images/default_profile_normal.png</t>
  </si>
  <si>
    <t>http://pbs.twimg.com/profile_images/913685315314966529/zMFTWGQ2_normal.jpg</t>
  </si>
  <si>
    <t>http://pbs.twimg.com/profile_images/479187811690508289/KfaVTz1U_normal.jpeg</t>
  </si>
  <si>
    <t>http://pbs.twimg.com/profile_images/835534810714112001/BjsIZPQH_normal.jpg</t>
  </si>
  <si>
    <t>http://pbs.twimg.com/profile_images/639820185268973568/JgsEz5oV_normal.png</t>
  </si>
  <si>
    <t>http://pbs.twimg.com/profile_images/1082421947303108613/YwuP2L_S_normal.jpg</t>
  </si>
  <si>
    <t>http://pbs.twimg.com/profile_images/585074885916930048/MJpM_PC7_normal.jpg</t>
  </si>
  <si>
    <t>http://pbs.twimg.com/profile_images/636565318371049472/Yb6leiEK_normal.jpg</t>
  </si>
  <si>
    <t>http://pbs.twimg.com/profile_images/1583513337/255042_10150204588549475_511244474_7321247_4925223_n_normal.jpg</t>
  </si>
  <si>
    <t>http://pbs.twimg.com/profile_images/611453686049411072/aWe_JUSo_normal.jpg</t>
  </si>
  <si>
    <t>http://pbs.twimg.com/profile_images/1086196118822637568/lTx_cFnB_normal.jpg</t>
  </si>
  <si>
    <t>http://pbs.twimg.com/profile_images/1095916095419105280/cLCyD7k8_normal.jpg</t>
  </si>
  <si>
    <t>http://pbs.twimg.com/profile_images/1013733778525696000/77jrQ0wq_normal.jpg</t>
  </si>
  <si>
    <t>http://pbs.twimg.com/profile_images/920947224330342400/bbbs8iC-_normal.jpg</t>
  </si>
  <si>
    <t>http://pbs.twimg.com/profile_images/947508388287647744/cb7bR9yl_normal.jpg</t>
  </si>
  <si>
    <t>http://pbs.twimg.com/profile_images/987349679867420673/z8HtcJpS_normal.jpg</t>
  </si>
  <si>
    <t>http://pbs.twimg.com/profile_images/1047987368274288641/_Qk6tStL_normal.jpg</t>
  </si>
  <si>
    <t>http://pbs.twimg.com/profile_images/1055742183150678016/f5314Ygu_normal.jpg</t>
  </si>
  <si>
    <t>http://pbs.twimg.com/profile_images/1055938807474896896/5lbKaHJt_normal.jpg</t>
  </si>
  <si>
    <t>http://pbs.twimg.com/profile_images/1092062848572899329/fv2hcrjG_normal.jpg</t>
  </si>
  <si>
    <t>http://pbs.twimg.com/profile_images/890018086295752705/dzkf4kje_normal.jpg</t>
  </si>
  <si>
    <t>http://pbs.twimg.com/profile_images/971936827543351296/Ju7jlta-_normal.jpg</t>
  </si>
  <si>
    <t>http://pbs.twimg.com/profile_images/709841010784915456/CZ3Ep0Em_normal.jpg</t>
  </si>
  <si>
    <t>http://pbs.twimg.com/profile_images/1082419655967428610/9PK8nqmb_normal.jpg</t>
  </si>
  <si>
    <t>http://pbs.twimg.com/profile_images/1093725133330661377/G540z2M-_normal.jpg</t>
  </si>
  <si>
    <t>http://pbs.twimg.com/profile_images/788855872567074816/9YubLRI-_normal.jpg</t>
  </si>
  <si>
    <t>http://pbs.twimg.com/profile_images/954685117984919553/apAKRyuK_normal.jpg</t>
  </si>
  <si>
    <t>http://pbs.twimg.com/profile_images/652074270110171136/8uPz7LBi_normal.jpg</t>
  </si>
  <si>
    <t>http://pbs.twimg.com/profile_images/907708271816998913/khH5zlVX_normal.jpg</t>
  </si>
  <si>
    <t>http://pbs.twimg.com/profile_images/656913559914467328/j7X9I6KT_normal.jpg</t>
  </si>
  <si>
    <t>http://pbs.twimg.com/profile_images/1087279222274617344/scxp7sI1_normal.jpg</t>
  </si>
  <si>
    <t>http://pbs.twimg.com/profile_images/830163229540282368/atWj66Ng_normal.jpg</t>
  </si>
  <si>
    <t>http://pbs.twimg.com/profile_images/1023312393567436801/cpOp5sgz_normal.jpg</t>
  </si>
  <si>
    <t>http://pbs.twimg.com/profile_images/764525272179834881/ePajCYf4_normal.jpg</t>
  </si>
  <si>
    <t>http://pbs.twimg.com/profile_images/1091004038840270848/OkCBR4te_normal.jpg</t>
  </si>
  <si>
    <t>http://pbs.twimg.com/profile_images/1073542700199219200/8udq16xG_normal.jpg</t>
  </si>
  <si>
    <t>http://pbs.twimg.com/profile_images/1083055762761568256/2tLInWLe_normal.jpg</t>
  </si>
  <si>
    <t>http://pbs.twimg.com/profile_images/1094374278471077888/8SxUYls2_normal.jpg</t>
  </si>
  <si>
    <t>http://pbs.twimg.com/profile_images/1072632912393199617/dLMxN1Z7_normal.jpg</t>
  </si>
  <si>
    <t>http://pbs.twimg.com/profile_images/1091763912222101505/gwEpY-UI_normal.jpg</t>
  </si>
  <si>
    <t>http://pbs.twimg.com/profile_images/1079750940109012992/8nzqjYoe_normal.jpg</t>
  </si>
  <si>
    <t>http://pbs.twimg.com/profile_images/631867254401994752/5C99ApqG_normal.jpg</t>
  </si>
  <si>
    <t>http://pbs.twimg.com/profile_images/1050098504515899392/h6RzXCGt_normal.jpg</t>
  </si>
  <si>
    <t>http://pbs.twimg.com/profile_images/1095800366585794560/btqBBLzH_normal.jpg</t>
  </si>
  <si>
    <t>http://pbs.twimg.com/profile_images/1091371401565618176/0K8Dhq4X_normal.jpg</t>
  </si>
  <si>
    <t>http://pbs.twimg.com/profile_images/1032283914725937152/xJPnjR1z_normal.jpg</t>
  </si>
  <si>
    <t>http://pbs.twimg.com/profile_images/1053050161050669056/jWNTlLh9_normal.jpg</t>
  </si>
  <si>
    <t>http://pbs.twimg.com/profile_images/1089426037535109120/Sb51eWqW_normal.jpg</t>
  </si>
  <si>
    <t>http://pbs.twimg.com/profile_images/971858661168599040/t8T3IPTh_normal.jpg</t>
  </si>
  <si>
    <t>http://pbs.twimg.com/profile_images/1080275462499250177/P25NNVPC_normal.jpg</t>
  </si>
  <si>
    <t>https://twitter.com/#!/rosemarycnn/status/966596012881031168</t>
  </si>
  <si>
    <t>https://twitter.com/#!/elizabe44177035/status/1091904131344879617</t>
  </si>
  <si>
    <t>https://twitter.com/#!/stevanoccrp/status/1092009315089764352</t>
  </si>
  <si>
    <t>https://twitter.com/#!/daniela04120570/status/1092010663403311105</t>
  </si>
  <si>
    <t>https://twitter.com/#!/dvogled/status/1092012209021116421</t>
  </si>
  <si>
    <t>https://twitter.com/#!/nikolamkiric/status/1092022796383858688</t>
  </si>
  <si>
    <t>https://twitter.com/#!/_jelvas/status/1092044362605830144</t>
  </si>
  <si>
    <t>https://twitter.com/#!/krikrs/status/1092061288992251905</t>
  </si>
  <si>
    <t>https://twitter.com/#!/leptiricms/status/1092065104869371905</t>
  </si>
  <si>
    <t>https://twitter.com/#!/darkodumic/status/1092065951418380294</t>
  </si>
  <si>
    <t>https://twitter.com/#!/lillyblu357/status/1092067068478922752</t>
  </si>
  <si>
    <t>https://twitter.com/#!/pajce4/status/1092068642207006720</t>
  </si>
  <si>
    <t>https://twitter.com/#!/nolefp/status/1092091652393422848</t>
  </si>
  <si>
    <t>https://twitter.com/#!/olivera1331/status/1092120581523296256</t>
  </si>
  <si>
    <t>https://twitter.com/#!/lazovicml/status/1092138178943877120</t>
  </si>
  <si>
    <t>https://twitter.com/#!/sundaefire/status/1092170403278024704</t>
  </si>
  <si>
    <t>https://twitter.com/#!/empyrealarrows/status/1092171312271892480</t>
  </si>
  <si>
    <t>https://twitter.com/#!/dimourgos/status/1092180790669135873</t>
  </si>
  <si>
    <t>https://twitter.com/#!/draganapeco/status/1092357565214789632</t>
  </si>
  <si>
    <t>https://twitter.com/#!/karapandza/status/1091993680054050817</t>
  </si>
  <si>
    <t>https://twitter.com/#!/jelradivojevic/status/1092363084260364294</t>
  </si>
  <si>
    <t>https://twitter.com/#!/rockstargames/status/1090263954645966850</t>
  </si>
  <si>
    <t>https://twitter.com/#!/tsg_nove/status/1092412445342130176</t>
  </si>
  <si>
    <t>https://twitter.com/#!/carrara_car/status/1092473773272563712</t>
  </si>
  <si>
    <t>https://twitter.com/#!/iknowuman/status/1092597282023854080</t>
  </si>
  <si>
    <t>https://twitter.com/#!/enenlice/status/1092597960762888192</t>
  </si>
  <si>
    <t>https://twitter.com/#!/tulhip/status/1092168551673212928</t>
  </si>
  <si>
    <t>https://twitter.com/#!/nekyua/status/1092637235151654912</t>
  </si>
  <si>
    <t>https://twitter.com/#!/hope_persists/status/977892653806292992</t>
  </si>
  <si>
    <t>https://twitter.com/#!/everflo_q_opi/status/1092775983348936704</t>
  </si>
  <si>
    <t>https://twitter.com/#!/13th_pig/status/1093595418125053952</t>
  </si>
  <si>
    <t>https://twitter.com/#!/dontwearit0ut/status/1093750400199655424</t>
  </si>
  <si>
    <t>https://twitter.com/#!/diamondgold84/status/1093850516398985216</t>
  </si>
  <si>
    <t>https://twitter.com/#!/merilinmonro1/status/1093852659499614209</t>
  </si>
  <si>
    <t>https://twitter.com/#!/31astraaa/status/1093854501608529920</t>
  </si>
  <si>
    <t>https://twitter.com/#!/vladvladikus/status/1093857125552529411</t>
  </si>
  <si>
    <t>https://twitter.com/#!/vitkocxi/status/1093866562472296449</t>
  </si>
  <si>
    <t>https://twitter.com/#!/dragcebradic/status/1093874411009130506</t>
  </si>
  <si>
    <t>https://twitter.com/#!/daniluacl/status/1093954669473398790</t>
  </si>
  <si>
    <t>https://twitter.com/#!/mrak/status/1094219350750519297</t>
  </si>
  <si>
    <t>https://twitter.com/#!/kwilli1046/status/1094211169932451841</t>
  </si>
  <si>
    <t>https://twitter.com/#!/nove_joshan1007/status/1094396641681956864</t>
  </si>
  <si>
    <t>https://twitter.com/#!/dc_vetadvocate/status/1094973614150033408</t>
  </si>
  <si>
    <t>https://twitter.com/#!/grofodvaljeva/status/1093837448097001472</t>
  </si>
  <si>
    <t>https://twitter.com/#!/datividimslova/status/1093837822111428608</t>
  </si>
  <si>
    <t>https://twitter.com/#!/aleksandratasi8/status/1095632818661703680</t>
  </si>
  <si>
    <t>https://twitter.com/#!/lernrts/status/1093566804226650113</t>
  </si>
  <si>
    <t>https://twitter.com/#!/i_dont_car_x/status/1093582722231160833</t>
  </si>
  <si>
    <t>https://twitter.com/#!/camzzlolo97/status/1093564342170275846</t>
  </si>
  <si>
    <t>https://twitter.com/#!/i_dont_car_x/status/1093582810261139456</t>
  </si>
  <si>
    <t>https://twitter.com/#!/votes58/status/1093568153949487105</t>
  </si>
  <si>
    <t>https://twitter.com/#!/i_dont_car_x/status/1093582873670619136</t>
  </si>
  <si>
    <t>https://twitter.com/#!/vernica45837557/status/1093564427541057536</t>
  </si>
  <si>
    <t>https://twitter.com/#!/i_dont_car_x/status/1093582918713266178</t>
  </si>
  <si>
    <t>https://twitter.com/#!/mafialaurenjbr/status/1095447509240025089</t>
  </si>
  <si>
    <t>https://twitter.com/#!/i_dont_car_x/status/1095675191068426240</t>
  </si>
  <si>
    <t>https://twitter.com/#!/mahibrihim/status/1095852383803002880</t>
  </si>
  <si>
    <t>https://twitter.com/#!/donaldnorcross/status/1001583765506985986</t>
  </si>
  <si>
    <t>https://twitter.com/#!/endguns2019/status/1095994293003739136</t>
  </si>
  <si>
    <t>https://twitter.com/#!/endguns2019/status/1096085339540738049</t>
  </si>
  <si>
    <t>https://twitter.com/#!/sesaycalvin/status/1096271697421000705</t>
  </si>
  <si>
    <t>https://twitter.com/#!/mr_kirpister/status/1096411833806848001</t>
  </si>
  <si>
    <t>https://twitter.com/#!/noellealvernaz/status/1096380734355525632</t>
  </si>
  <si>
    <t>https://twitter.com/#!/shakker__/status/1096429990617497600</t>
  </si>
  <si>
    <t>https://twitter.com/#!/tara_kathryn_/status/1096541463566041092</t>
  </si>
  <si>
    <t>https://twitter.com/#!/b5308bj/status/1096620987959910400</t>
  </si>
  <si>
    <t>https://twitter.com/#!/b5308bj/status/1096622639576215552</t>
  </si>
  <si>
    <t>https://twitter.com/#!/b5308bj/status/1096623169929121792</t>
  </si>
  <si>
    <t>https://twitter.com/#!/b5308bj/status/1096620512971800576</t>
  </si>
  <si>
    <t>https://twitter.com/#!/car_nove/status/977910505582026752</t>
  </si>
  <si>
    <t>https://twitter.com/#!/car_nove/status/964169563070980096</t>
  </si>
  <si>
    <t>https://twitter.com/#!/codebluebbq/status/1096907918274973696</t>
  </si>
  <si>
    <t>966596012881031168</t>
  </si>
  <si>
    <t>1091904131344879617</t>
  </si>
  <si>
    <t>1092009315089764352</t>
  </si>
  <si>
    <t>1092010663403311105</t>
  </si>
  <si>
    <t>1092012209021116421</t>
  </si>
  <si>
    <t>1092022796383858688</t>
  </si>
  <si>
    <t>1092044362605830144</t>
  </si>
  <si>
    <t>1092061288992251905</t>
  </si>
  <si>
    <t>1092065104869371905</t>
  </si>
  <si>
    <t>1092065951418380294</t>
  </si>
  <si>
    <t>1092067068478922752</t>
  </si>
  <si>
    <t>1092068642207006720</t>
  </si>
  <si>
    <t>1092091652393422848</t>
  </si>
  <si>
    <t>1092120581523296256</t>
  </si>
  <si>
    <t>1092138178943877120</t>
  </si>
  <si>
    <t>1092170403278024704</t>
  </si>
  <si>
    <t>1092171312271892480</t>
  </si>
  <si>
    <t>1092180790669135873</t>
  </si>
  <si>
    <t>1092357565214789632</t>
  </si>
  <si>
    <t>1091993680054050817</t>
  </si>
  <si>
    <t>1092363084260364294</t>
  </si>
  <si>
    <t>1090263954645966850</t>
  </si>
  <si>
    <t>1092412445342130176</t>
  </si>
  <si>
    <t>1092473773272563712</t>
  </si>
  <si>
    <t>1092597282023854080</t>
  </si>
  <si>
    <t>1092597960762888192</t>
  </si>
  <si>
    <t>1092168551673212928</t>
  </si>
  <si>
    <t>1092637235151654912</t>
  </si>
  <si>
    <t>977892653806292992</t>
  </si>
  <si>
    <t>1092775983348936704</t>
  </si>
  <si>
    <t>1093595418125053952</t>
  </si>
  <si>
    <t>1093750400199655424</t>
  </si>
  <si>
    <t>1093850516398985216</t>
  </si>
  <si>
    <t>1093852659499614209</t>
  </si>
  <si>
    <t>1093854501608529920</t>
  </si>
  <si>
    <t>1093857125552529411</t>
  </si>
  <si>
    <t>1093866562472296449</t>
  </si>
  <si>
    <t>1093874411009130506</t>
  </si>
  <si>
    <t>1093954669473398790</t>
  </si>
  <si>
    <t>1094219350750519297</t>
  </si>
  <si>
    <t>1094211169932451841</t>
  </si>
  <si>
    <t>1094396641681956864</t>
  </si>
  <si>
    <t>1094973614150033408</t>
  </si>
  <si>
    <t>1093837448097001472</t>
  </si>
  <si>
    <t>1093837822111428608</t>
  </si>
  <si>
    <t>1095632818661703680</t>
  </si>
  <si>
    <t>1093566804226650113</t>
  </si>
  <si>
    <t>1093582722231160833</t>
  </si>
  <si>
    <t>1093564342170275846</t>
  </si>
  <si>
    <t>1093582810261139456</t>
  </si>
  <si>
    <t>1093568153949487105</t>
  </si>
  <si>
    <t>1093582873670619136</t>
  </si>
  <si>
    <t>1093564427541057536</t>
  </si>
  <si>
    <t>1093582918713266178</t>
  </si>
  <si>
    <t>1095447509240025089</t>
  </si>
  <si>
    <t>1095675191068426240</t>
  </si>
  <si>
    <t>1095852383803002880</t>
  </si>
  <si>
    <t>1001583765506985986</t>
  </si>
  <si>
    <t>1095994293003739136</t>
  </si>
  <si>
    <t>1096085339540738049</t>
  </si>
  <si>
    <t>1096271697421000705</t>
  </si>
  <si>
    <t>1096411833806848001</t>
  </si>
  <si>
    <t>1096380734355525632</t>
  </si>
  <si>
    <t>1096429990617497600</t>
  </si>
  <si>
    <t>1096541463566041092</t>
  </si>
  <si>
    <t>1096620987959910400</t>
  </si>
  <si>
    <t>1096622639576215552</t>
  </si>
  <si>
    <t>1096623169929121792</t>
  </si>
  <si>
    <t>1096620512971800576</t>
  </si>
  <si>
    <t>977910505582026752</t>
  </si>
  <si>
    <t>964169563070980096</t>
  </si>
  <si>
    <t>1096907918274973696</t>
  </si>
  <si>
    <t>1092460155520929793</t>
  </si>
  <si>
    <t>977891408018157569</t>
  </si>
  <si>
    <t>1093506653167718400</t>
  </si>
  <si>
    <t>1092890334479167488</t>
  </si>
  <si>
    <t>1094219079223783424</t>
  </si>
  <si>
    <t>964249226107654145</t>
  </si>
  <si>
    <t>1093826966598361088</t>
  </si>
  <si>
    <t>1093560018476167170</t>
  </si>
  <si>
    <t>998908031965347840</t>
  </si>
  <si>
    <t>1032284380310503424</t>
  </si>
  <si>
    <t>1032294103676059649</t>
  </si>
  <si>
    <t/>
  </si>
  <si>
    <t>729452965086547968</t>
  </si>
  <si>
    <t>2288751224</t>
  </si>
  <si>
    <t>988785121988837376</t>
  </si>
  <si>
    <t>888909792269479936</t>
  </si>
  <si>
    <t>3734967381</t>
  </si>
  <si>
    <t>715048936822714368</t>
  </si>
  <si>
    <t>835133250</t>
  </si>
  <si>
    <t>46116615</t>
  </si>
  <si>
    <t>2729565201</t>
  </si>
  <si>
    <t>80437434</t>
  </si>
  <si>
    <t>16710772</t>
  </si>
  <si>
    <t>35460966</t>
  </si>
  <si>
    <t>en</t>
  </si>
  <si>
    <t>und</t>
  </si>
  <si>
    <t>it</t>
  </si>
  <si>
    <t>pt</t>
  </si>
  <si>
    <t>da</t>
  </si>
  <si>
    <t>964122342464081921</t>
  </si>
  <si>
    <t>SnappyTV.com</t>
  </si>
  <si>
    <t>Twitter for Android</t>
  </si>
  <si>
    <t>Twitter for iPhone</t>
  </si>
  <si>
    <t>Twitter Web App</t>
  </si>
  <si>
    <t>Twitter Web Client</t>
  </si>
  <si>
    <t>TweetDeck</t>
  </si>
  <si>
    <t>Twitter Media Studio</t>
  </si>
  <si>
    <t>Twitter for iPad</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</si>
  <si>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</si>
  <si>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</si>
  <si>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</si>
  <si>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</si>
  <si>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</si>
  <si>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</si>
  <si>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</si>
  <si>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</si>
  <si>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</si>
  <si>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</si>
  <si>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</si>
  <si>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</si>
  <si>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</si>
  <si>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</si>
  <si>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</si>
  <si>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</si>
  <si>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</si>
  <si>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</si>
  <si>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</si>
  <si>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</si>
  <si>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</si>
  <si>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</si>
  <si>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Rosemary Church</t>
  </si>
  <si>
    <t>CNN</t>
  </si>
  <si>
    <t>Elizabeth Robinson</t>
  </si>
  <si>
    <t>Carly Novell</t>
  </si>
  <si>
    <t>Stevan Dojcinovic</t>
  </si>
  <si>
    <t>karapandza _xD83D__xDD96_</t>
  </si>
  <si>
    <t>Daniela</t>
  </si>
  <si>
    <t>Dvogled Live</t>
  </si>
  <si>
    <t>Nikola, Nikola</t>
  </si>
  <si>
    <t>Jelena Vasic</t>
  </si>
  <si>
    <t>KRIK</t>
  </si>
  <si>
    <t>Mirjana Sandor</t>
  </si>
  <si>
    <t>banana.republic</t>
  </si>
  <si>
    <t>Lily of the Valley</t>
  </si>
  <si>
    <t>Zoran Pavlovic</t>
  </si>
  <si>
    <t>Rajko Radovanovic</t>
  </si>
  <si>
    <t>whatever</t>
  </si>
  <si>
    <t>Miodrag Lazovic</t>
  </si>
  <si>
    <t>☀️ Sunbun @ CMs &amp; art school</t>
  </si>
  <si>
    <t>hip _xD83C__xDF37_</t>
  </si>
  <si>
    <t>nic ✨</t>
  </si>
  <si>
    <t>_xD83C__xDF4A_Mao/Dim[CMs Open]_xD83C__xDF4A_</t>
  </si>
  <si>
    <t>Dragana Pećo</t>
  </si>
  <si>
    <t>Jelena Radivojević</t>
  </si>
  <si>
    <t>Rockstar Games</t>
  </si>
  <si>
    <t>TSG Nove</t>
  </si>
  <si>
    <t>Rossana</t>
  </si>
  <si>
    <t>Movimento 5 Stelle</t>
  </si>
  <si>
    <t>Davide Aiello</t>
  </si>
  <si>
    <t>FakeTaxi</t>
  </si>
  <si>
    <t>Marija</t>
  </si>
  <si>
    <t>Nekyua yeehaw</t>
  </si>
  <si>
    <t>StillHopeful</t>
  </si>
  <si>
    <t>Kevin Watkins</t>
  </si>
  <si>
    <t>PHILIPS EverFLO ʻQʻ</t>
  </si>
  <si>
    <t>Dan</t>
  </si>
  <si>
    <t>Arlene Hirsch</t>
  </si>
  <si>
    <t>amelia connick</t>
  </si>
  <si>
    <t>Krivi Stojko</t>
  </si>
  <si>
    <t>Ksendza _xD83D__xDCAB_</t>
  </si>
  <si>
    <t>thats my name</t>
  </si>
  <si>
    <t>_xD835__xDC0B_é_xD835__xDC25_@  _xD83D__xDD8B_</t>
  </si>
  <si>
    <t>Ivan Ilić</t>
  </si>
  <si>
    <t>Merilin</t>
  </si>
  <si>
    <t>Ad Astra</t>
  </si>
  <si>
    <t>Vladimir Stankovic</t>
  </si>
  <si>
    <t>VltkoCXI</t>
  </si>
  <si>
    <t>Martiel</t>
  </si>
  <si>
    <t>Doug</t>
  </si>
  <si>
    <t>Marko Rakar</t>
  </si>
  <si>
    <t>Damir Car</t>
  </si>
  <si>
    <t>Kevin W</t>
  </si>
  <si>
    <t>Nove</t>
  </si>
  <si>
    <t>Adriatic_Blue71</t>
  </si>
  <si>
    <t>Jeff Fogle</t>
  </si>
  <si>
    <t>vixy</t>
  </si>
  <si>
    <t>Aleksandra Tasic</t>
  </si>
  <si>
    <t>VOTES 2</t>
  </si>
  <si>
    <t>iHeartRadio</t>
  </si>
  <si>
    <t>More Than That</t>
  </si>
  <si>
    <t>Camz</t>
  </si>
  <si>
    <t>votes 5</t>
  </si>
  <si>
    <t>Verônica_xD83D__xDE0A_</t>
  </si>
  <si>
    <t>Lauren Attack</t>
  </si>
  <si>
    <t>Máfia Lauren Jauregui</t>
  </si>
  <si>
    <t>Mahmoud Ibrihim</t>
  </si>
  <si>
    <t>Isabella</t>
  </si>
  <si>
    <t>Gab</t>
  </si>
  <si>
    <t>Ariana</t>
  </si>
  <si>
    <t>natasha</t>
  </si>
  <si>
    <t>Chad_xD83C__xDDF7__xD83C__xDDF4_</t>
  </si>
  <si>
    <t>noah</t>
  </si>
  <si>
    <t>Donald Norcross</t>
  </si>
  <si>
    <t>Take a Stand</t>
  </si>
  <si>
    <t>Calvin Sesay</t>
  </si>
  <si>
    <t>March For Our Lives</t>
  </si>
  <si>
    <t>Alaska⭕️Queen Family_xD83D__xDC51_</t>
  </si>
  <si>
    <t>Noelle_xD83C__xDF3B_</t>
  </si>
  <si>
    <t>Shakker (Stephen Andryshak)</t>
  </si>
  <si>
    <t>Tara</t>
  </si>
  <si>
    <t>BjB5308</t>
  </si>
  <si>
    <t>Lesley Joan Lupo</t>
  </si>
  <si>
    <t>Robbie</t>
  </si>
  <si>
    <t>Tracy Amadon  _xD83C__xDF0E_⚖️_xD83D__xDDFF_</t>
  </si>
  <si>
    <t>Jan Jack</t>
  </si>
  <si>
    <t>Anchor, CNN International Based at CNN HQ in Atlanta</t>
  </si>
  <si>
    <t>It’s our job to #GoThere &amp; tell the most difficult stories. Join us! For more breaking news updates follow @CNNBRK  &amp; Download our app _xD83D__xDCF2_https://t.co/Xgo5kjIt8c</t>
  </si>
  <si>
    <t>I was born on May 26, 1993 in Anderson South Carolina, I'm modeling ðŸ‘¯ðŸ‘¯ðŸ‘¯</t>
  </si>
  <si>
    <t>Parkland - DC @SMPAGWU  @mediafileDC</t>
  </si>
  <si>
    <t>Urednik @KRIKrs i @OCCRP Tvitovi moji lični stavovi. Dokon novinarski um je tajkunsko igralište!</t>
  </si>
  <si>
    <t>Survived Serbian, Croatian, NATO, Hezbollah, Israeli and Syrian bombs. Professor @ https://t.co/dTDaX3fALv and https://t.co/Bi6aIJhkeY Board member@ https://t.co/o57dLlxEmO</t>
  </si>
  <si>
    <t>Dvogled.rs, tvituje Vladimir Milutinović, izmišljene vesti idu sa hashtagom  #dv_njuz</t>
  </si>
  <si>
    <t>Nepopravljivi istrazivac</t>
  </si>
  <si>
    <t>Journalist @KRIKrs</t>
  </si>
  <si>
    <t>Najvažnije vesti i otkrića o kriminalu i korupciji | Deo mreže @OCCRP | Pokrenuli @Raskrikavanje https://t.co/7XqdWrXGMX https://t.co/GTFQjGEqEF</t>
  </si>
  <si>
    <t>I just need a place to rant!</t>
  </si>
  <si>
    <t>All opinions my own.  .  .  .</t>
  </si>
  <si>
    <t>Sun Han | ENG/日本語/한국어 | 24, he/them | Vis Dev. Aspiring illustrator for games | #FFXIV #Mabinogi | sundaefire@gmail.com</t>
  </si>
  <si>
    <t>(he/him)_xD83D__xDC9A__xD83C__xDF37_hip's art twitter. dont use my art without permission | tulhipp@gmail.com for inquiries+commissions</t>
  </si>
  <si>
    <t>nic | 18 | he/him | @ffxivOrion ❤️</t>
  </si>
  <si>
    <t>Artist/General Twitter | 20 | He/Him | • FFXIV: Gilgamesh - Thael Lavrin • MS2: NA East - Farts • https://t.co/jiuNaOtQBC • [Do not use my art w/o permission]</t>
  </si>
  <si>
    <t>Journalist at @KRIKrs &amp; @OCCRP covering organised crime and corruption. Researcher at https://t.co/lQOsDgIm8g Twts are my own</t>
  </si>
  <si>
    <t>u ogledalu/
tvitovi naravno samo moje mišljenje i nemaju nikakve veze sa tim što sam novinarka @KRIKrs</t>
  </si>
  <si>
    <t>The official home of Rockstar Games on Twitter. Publishers of such popular games as Grand Theft Auto, Max Payne, Red Dead Redemption, L.A. Noire, Bully &amp; more.</t>
  </si>
  <si>
    <t>Member of TSG (TrueShotGaming)
want to join talk to @TSG_SnapShot or add him on Xbox TSG SnapShot. I follow back</t>
  </si>
  <si>
    <t>Account twitter ufficiale del Movimento 5 Stelle. Pagina Facebook: https://t.co/TiklhNM78k</t>
  </si>
  <si>
    <t>Portavoce MoVimento 5 Stelle Camera dei Deputati</t>
  </si>
  <si>
    <t>_xD83C__xDF19_ I make the webcomic https://t.co/z4wEVlj9mK _xD83C__xDF19_ |He/Him| |23| _xD83C__xDF19_Lawful/Neutral Evil _xD83C__xDF19_ ✨ my flower ☀️ _xD83C__xDF38__xD83C__xDF3F_@herbyatta 2/19/16✨ _xD83D__xDD1E_ NSFW @pwussycwat _xD83D__xDD1E_</t>
  </si>
  <si>
    <t>Blue in a Red State. _xD83C__xDDF3__xD83C__xDDFF_ native. Reader. Tree hugger. Beekeeper. #neveragain</t>
  </si>
  <si>
    <t>Husband, father, grandfather, American, Vet: ArmyNG, gun-owner/cc, tree-hugger, entrepreneur ... #FuckTrump #FuckMAGAts</t>
  </si>
  <si>
    <t>https://t.co/3dP83UrLjI, https://t.co/xmfPvLhCMj, https://t.co/VynjtjOBLs &amp; https://t.co/t4yAqJw9mG</t>
  </si>
  <si>
    <t>#Army #Vet #LEO #BackTheBlue #1A #2A
#MAGA #Trump</t>
  </si>
  <si>
    <t>Career and Psychological Counselor. Author of several career books. Expert witness in divorce cases.</t>
  </si>
  <si>
    <t>me</t>
  </si>
  <si>
    <t>night rider</t>
  </si>
  <si>
    <t>Iznad svega, budi u stanju da duboko osećaš nepravdu počinjenu bilo gde i prema bilo kome na svetu.</t>
  </si>
  <si>
    <t>leah baco-hardy _xD83C__xDDF5__xD83C__xDDF7__xD83C__xDDEE__xD83C__xDDEA__xD83C__xDDEB__xD83C__xDDEE_♏️_xD83D__xDC99__xD83D__xDE80__xD83E__xDD87_♿️</t>
  </si>
  <si>
    <t>https://t.co/0dF8gKGoeW</t>
  </si>
  <si>
    <t>"Ambicija nas tera da počnemo, a navika nas tera da idemo dalje."</t>
  </si>
  <si>
    <t>Marte.</t>
  </si>
  <si>
    <t>Fã de animações, apaixonado por literatura e protetor dos animais</t>
  </si>
  <si>
    <t>White hat, red team.</t>
  </si>
  <si>
    <t>_xD83E__xDDD0__xD83D__xDCF7__xD83C__xDFF4_‍☠️</t>
  </si>
  <si>
    <t>Co-Host of America Out Loud, “The Brink of Greatness” and contributor  to “Viewpoint This Sunday”. Enjoys politics and believes anyone can make a difference.</t>
  </si>
  <si>
    <t>USMC Vet, 914 addict. Boxer lover, Jayhawk, CUA Alum. Washington, DC. My tweets are my own and not affiliated with my employer.</t>
  </si>
  <si>
    <t>Rolls Royce Weather every day _xD83E__xDD1F__xD83C__xDFFC_</t>
  </si>
  <si>
    <t>This is my smart-ass sometimes cathartic twitter. I occasionally make stuff. Canadian, Illustrator, feminist, &amp; sister.  #ImStillWithHer</t>
  </si>
  <si>
    <t>@KCJauregay</t>
  </si>
  <si>
    <t>Your Music, Your Stations, Your Podcasts – Anytime, Anywhere.</t>
  </si>
  <si>
    <t>@LaurenJauregui _xD83E__xDD84_
Lauren J Follows _xD83C__xDF39_</t>
  </si>
  <si>
    <t>Camila • Lauren • OP5 • Camren • Blink •</t>
  </si>
  <si>
    <t>Somos o mais novo update totalmente dedicada a cantora Lauren Jauregui no Brasil. Nos sigam e ativem as notificações!</t>
  </si>
  <si>
    <t>Seu melhor portal de informações sobre a cantora @LaurenJauregui | Ative as notificações! | E-mail de contato: mafialaurenj_@outlook.com |</t>
  </si>
  <si>
    <t>Muslim Islam Allah’s Property Mujaddid</t>
  </si>
  <si>
    <t>#DouglasStrong ❥</t>
  </si>
  <si>
    <t>#neveragain #douglasstrong
Carmen Joaquin Jaime Martin Feis Hixon Gina Luke Meadow Nicholas Peter Alyssa Alaina Cara Alex Beigel Helena</t>
  </si>
  <si>
    <t>msd’19 | _xD83E__xDD85_❤️ #MSDStrong #BlackLivesMatter</t>
  </si>
  <si>
    <t>FAU’22 RIP GUAC</t>
  </si>
  <si>
    <t>RIP Joaquin_xD83D__xDE4F__xD83C__xDFFD__xD83E__xDD51_</t>
  </si>
  <si>
    <t>Representing New Jersey's 1st Congressional District in the United States House of Representatives</t>
  </si>
  <si>
    <t>Enough is enough. There needs to be an end to gun violence. Stop sending your kids to school worrying it's the last time you'll see them.</t>
  </si>
  <si>
    <t>Let’s create a safer America. Text CHANGE to 954-954 to join the movement.</t>
  </si>
  <si>
    <t>Deviant._xD83C__xDFF3_️‍_xD83C__xDF08_
#Queen is my Universe.
#BohemianRhapsody is my World.
#DetroitBecomeHuman is my home.
#QueenFamily</t>
  </si>
  <si>
    <t>not bad for a day in the life of a dog food company</t>
  </si>
  <si>
    <t>Player for ? CoD | The Office fanatic | Syracuse Sports | Code Shakker for 10% @glassyeyewear products | Merch http://bit.ly/2BbBZyy</t>
  </si>
  <si>
    <t>Intuitive @CanyonRanch | Inspirational Speaker | Author of “Remember, Every Breath is Precious: Dying Taught Me How to Live” |_xD83D__xDC99__xD83C__xDFC8__xD83E__xDDE1_l No DMs answered.</t>
  </si>
  <si>
    <t>Wife, mother and Liberty Loving Patriotic Conservative.</t>
  </si>
  <si>
    <t>BBQ Cook, Old white guy. I used to write software the hard way.</t>
  </si>
  <si>
    <t>Old BadAss PROGRESSIVE Democratic Socialist Prefer animals to humans Atheist _xD83C__xDF0A__xD83C__xDF0A__xD83C__xDF0A_MAGAts BLOCKED #NeverAgain #RESIST #TakeItBack #TrumpResign</t>
  </si>
  <si>
    <t>Atlanta</t>
  </si>
  <si>
    <t>Anderson, SC</t>
  </si>
  <si>
    <t>Belgrade, Republic of Serbia</t>
  </si>
  <si>
    <t>Novi Sad, Republic of Serbia</t>
  </si>
  <si>
    <t>Republic of Serbia</t>
  </si>
  <si>
    <t>Belgrade, Serbia</t>
  </si>
  <si>
    <t>Beograd</t>
  </si>
  <si>
    <t>Kragujevac, Serbia</t>
  </si>
  <si>
    <t>San Jose, California</t>
  </si>
  <si>
    <t>rt heavy | spoiler heavy</t>
  </si>
  <si>
    <t>VA</t>
  </si>
  <si>
    <t>Belgrade</t>
  </si>
  <si>
    <t>NYC / Edinburgh / Bogota</t>
  </si>
  <si>
    <t>Italia</t>
  </si>
  <si>
    <t>Palermo, Sicilia</t>
  </si>
  <si>
    <t>San Jose, CA</t>
  </si>
  <si>
    <t>Red State</t>
  </si>
  <si>
    <t>Philadelphia, PA</t>
  </si>
  <si>
    <t>St Augustine, FL 32084</t>
  </si>
  <si>
    <t>Where the sidewalk ends.</t>
  </si>
  <si>
    <t>Chicago</t>
  </si>
  <si>
    <t>At home</t>
  </si>
  <si>
    <t>Beomahala</t>
  </si>
  <si>
    <t>Prague, Czech Republic</t>
  </si>
  <si>
    <t>Recife, Brasil</t>
  </si>
  <si>
    <t xml:space="preserve">Infelizmente Brasil </t>
  </si>
  <si>
    <t>Zagreb, Croatia</t>
  </si>
  <si>
    <t>Republic of Croatia</t>
  </si>
  <si>
    <t>North Carolina, USA</t>
  </si>
  <si>
    <t>OC KY</t>
  </si>
  <si>
    <t>Toronto</t>
  </si>
  <si>
    <t>United States</t>
  </si>
  <si>
    <t xml:space="preserve">The World </t>
  </si>
  <si>
    <t>roses_are_rosie</t>
  </si>
  <si>
    <t>Brazil</t>
  </si>
  <si>
    <t xml:space="preserve">From Water # Resistance </t>
  </si>
  <si>
    <t>Saint-Petersburg</t>
  </si>
  <si>
    <t>My bed or My Desk</t>
  </si>
  <si>
    <t>North Olmsted | Columbus</t>
  </si>
  <si>
    <t>Tucson, AZ</t>
  </si>
  <si>
    <t>Palm Bay, Florida</t>
  </si>
  <si>
    <t>Maine</t>
  </si>
  <si>
    <t>https://t.co/MWxg5njJvs</t>
  </si>
  <si>
    <t>http://t.co/IaghNW8Xm2</t>
  </si>
  <si>
    <t>https://www.krik.rs</t>
  </si>
  <si>
    <t>https://t.co/SgWtPKZAOZ</t>
  </si>
  <si>
    <t>http://dvogled.rs</t>
  </si>
  <si>
    <t>https://t.co/WTyjr63ufN</t>
  </si>
  <si>
    <t>https://t.co/sJRWxII24k</t>
  </si>
  <si>
    <t>https://t.co/nM13QhETSE</t>
  </si>
  <si>
    <t>https://t.co/K8S1LGrIdA</t>
  </si>
  <si>
    <t>https://curiouscat.me/empyrealarrows</t>
  </si>
  <si>
    <t>https://t.co/p3OUAPEbgl</t>
  </si>
  <si>
    <t>http://www.rockstargames.com</t>
  </si>
  <si>
    <t>https://t.co/qcDqjZcym8</t>
  </si>
  <si>
    <t>https://t.co/AC5eUcH0ck</t>
  </si>
  <si>
    <t>http://t.co/ODE3hOrwha</t>
  </si>
  <si>
    <t>https://t.co/1MndPPTvCl</t>
  </si>
  <si>
    <t>https://t.co/30WnNR6miQ</t>
  </si>
  <si>
    <t>https://t.co/u3LokYG3YI</t>
  </si>
  <si>
    <t>https://t.co/FbPQ6yR0e9</t>
  </si>
  <si>
    <t>https://t.co/MTbwzBQYkZ</t>
  </si>
  <si>
    <t>http://iheartradio.com</t>
  </si>
  <si>
    <t>https://www.youtube.com/channel/UCmn0DwZgdPDKENdJPn9hmwg</t>
  </si>
  <si>
    <t>https://youtu.be/kql6oyWU7y4</t>
  </si>
  <si>
    <t>https://t.co/lwr2lLCwYc</t>
  </si>
  <si>
    <t>http://norcross.house.gov</t>
  </si>
  <si>
    <t>https://actionnetwork.org/forms/april20updates?source=direct_link&amp;</t>
  </si>
  <si>
    <t>http://marchforourlives.com</t>
  </si>
  <si>
    <t>https://www.instagram.com/wild_wolf94/</t>
  </si>
  <si>
    <t>https://youtu.be/bVK3HvmWB-k</t>
  </si>
  <si>
    <t>http://twitch.tv/shakker</t>
  </si>
  <si>
    <t>https://t.co/Kv4UILk2gR</t>
  </si>
  <si>
    <t>http://nitrovintage.com</t>
  </si>
  <si>
    <t>Quito</t>
  </si>
  <si>
    <t>Pacific Time (US &amp; Canada)</t>
  </si>
  <si>
    <t>Atlantic Time (Canada)</t>
  </si>
  <si>
    <t>https://pbs.twimg.com/profile_banners/27443744/1536811181</t>
  </si>
  <si>
    <t>https://pbs.twimg.com/profile_banners/759251/1508752874</t>
  </si>
  <si>
    <t>https://pbs.twimg.com/profile_banners/1091897615225106433/1549164670</t>
  </si>
  <si>
    <t>https://pbs.twimg.com/profile_banners/2463848636/1519933535</t>
  </si>
  <si>
    <t>https://pbs.twimg.com/profile_banners/596657288/1464981126</t>
  </si>
  <si>
    <t>https://pbs.twimg.com/profile_banners/14145974/1534067090</t>
  </si>
  <si>
    <t>https://pbs.twimg.com/profile_banners/1205946210/1506675039</t>
  </si>
  <si>
    <t>https://pbs.twimg.com/profile_banners/596195505/1403082511</t>
  </si>
  <si>
    <t>https://pbs.twimg.com/profile_banners/1159901533/1436371138</t>
  </si>
  <si>
    <t>https://pbs.twimg.com/profile_banners/3238343020/1547029033</t>
  </si>
  <si>
    <t>https://pbs.twimg.com/profile_banners/360862214/1402267923</t>
  </si>
  <si>
    <t>https://pbs.twimg.com/profile_banners/20975868/1428327076</t>
  </si>
  <si>
    <t>https://pbs.twimg.com/profile_banners/2297996020/1524322981</t>
  </si>
  <si>
    <t>https://pbs.twimg.com/profile_banners/2732593321/1547938913</t>
  </si>
  <si>
    <t>https://pbs.twimg.com/profile_banners/2273595360/1538768874</t>
  </si>
  <si>
    <t>https://pbs.twimg.com/profile_banners/3235547688/1548208827</t>
  </si>
  <si>
    <t>https://pbs.twimg.com/profile_banners/2290434792/1510123871</t>
  </si>
  <si>
    <t>https://pbs.twimg.com/profile_banners/964058228/1506592819</t>
  </si>
  <si>
    <t>https://pbs.twimg.com/profile_banners/843430272020504580/1499646792</t>
  </si>
  <si>
    <t>https://pbs.twimg.com/profile_banners/29758446/1458062176</t>
  </si>
  <si>
    <t>https://pbs.twimg.com/profile_banners/880415774661369856/1538918218</t>
  </si>
  <si>
    <t>https://pbs.twimg.com/profile_banners/289400495/1540392153</t>
  </si>
  <si>
    <t>https://pbs.twimg.com/profile_banners/729452965086547968/1485006843</t>
  </si>
  <si>
    <t>https://pbs.twimg.com/profile_banners/868959608651603968/1526937017</t>
  </si>
  <si>
    <t>https://pbs.twimg.com/profile_banners/1558792724/1521439711</t>
  </si>
  <si>
    <t>https://pbs.twimg.com/profile_banners/35460966/1542990459</t>
  </si>
  <si>
    <t>https://pbs.twimg.com/profile_banners/329119161/1519620420</t>
  </si>
  <si>
    <t>https://pbs.twimg.com/profile_banners/404510899/1442147966</t>
  </si>
  <si>
    <t>https://pbs.twimg.com/profile_banners/951205733512564736/1527268248</t>
  </si>
  <si>
    <t>https://pbs.twimg.com/profile_banners/2288751224/1422903746</t>
  </si>
  <si>
    <t>https://pbs.twimg.com/profile_banners/1054037018194382848/1544721217</t>
  </si>
  <si>
    <t>https://pbs.twimg.com/profile_banners/988785121988837376/1531845284</t>
  </si>
  <si>
    <t>https://pbs.twimg.com/profile_banners/4846861181/1476912941</t>
  </si>
  <si>
    <t>https://pbs.twimg.com/profile_banners/835133250/1549377487</t>
  </si>
  <si>
    <t>https://pbs.twimg.com/profile_banners/851101560/1411489614</t>
  </si>
  <si>
    <t>https://pbs.twimg.com/profile_banners/3480917674/1511959551</t>
  </si>
  <si>
    <t>https://pbs.twimg.com/profile_banners/3431761025/1487249461</t>
  </si>
  <si>
    <t>https://pbs.twimg.com/profile_banners/828931994155376640/1505249668</t>
  </si>
  <si>
    <t>https://pbs.twimg.com/profile_banners/793306332573134848/1542086383</t>
  </si>
  <si>
    <t>https://pbs.twimg.com/profile_banners/888909792269479936/1522259100</t>
  </si>
  <si>
    <t>https://pbs.twimg.com/profile_banners/4218031/1399799246</t>
  </si>
  <si>
    <t>https://pbs.twimg.com/profile_banners/3734967381/1540611664</t>
  </si>
  <si>
    <t>https://pbs.twimg.com/profile_banners/3297022953/1536014485</t>
  </si>
  <si>
    <t>https://pbs.twimg.com/profile_banners/3254280830/1532889950</t>
  </si>
  <si>
    <t>https://pbs.twimg.com/profile_banners/867840863292063745/1532340319</t>
  </si>
  <si>
    <t>https://pbs.twimg.com/profile_banners/483057118/1510900471</t>
  </si>
  <si>
    <t>https://pbs.twimg.com/profile_banners/1073542198187175937/1544787519</t>
  </si>
  <si>
    <t>https://pbs.twimg.com/profile_banners/1083055240738496512/1547055590</t>
  </si>
  <si>
    <t>https://pbs.twimg.com/profile_banners/46116615/1550240735</t>
  </si>
  <si>
    <t>https://pbs.twimg.com/profile_banners/1081255532239958017/1546811996</t>
  </si>
  <si>
    <t>https://pbs.twimg.com/profile_banners/994694154100854784/1549838640</t>
  </si>
  <si>
    <t>https://pbs.twimg.com/profile_banners/1040002938419245066/1537018836</t>
  </si>
  <si>
    <t>https://pbs.twimg.com/profile_banners/991703503297970177/1538533463</t>
  </si>
  <si>
    <t>https://pbs.twimg.com/profile_banners/976247411839467521/1549767984</t>
  </si>
  <si>
    <t>https://pbs.twimg.com/profile_banners/3420443261/1480794103</t>
  </si>
  <si>
    <t>https://pbs.twimg.com/profile_banners/2500303225/1471067078</t>
  </si>
  <si>
    <t>https://pbs.twimg.com/profile_banners/2612956482/1522021685</t>
  </si>
  <si>
    <t>https://pbs.twimg.com/profile_banners/2639508213/1518835283</t>
  </si>
  <si>
    <t>https://pbs.twimg.com/profile_banners/2726053012/1530553160</t>
  </si>
  <si>
    <t>https://pbs.twimg.com/profile_banners/2729547634/1519687923</t>
  </si>
  <si>
    <t>https://pbs.twimg.com/profile_banners/2729565201/1549382521</t>
  </si>
  <si>
    <t>https://pbs.twimg.com/profile_banners/3122099613/1522337915</t>
  </si>
  <si>
    <t>https://pbs.twimg.com/profile_banners/1095800249778667521/1550095389</t>
  </si>
  <si>
    <t>https://pbs.twimg.com/profile_banners/965015705123930114/1541572218</t>
  </si>
  <si>
    <t>https://pbs.twimg.com/profile_banners/365644727/1548252626</t>
  </si>
  <si>
    <t>https://pbs.twimg.com/profile_banners/2401383512/1534950623</t>
  </si>
  <si>
    <t>https://pbs.twimg.com/profile_banners/1014229263279587328/1546993567</t>
  </si>
  <si>
    <t>https://pbs.twimg.com/profile_banners/106188733/1550024165</t>
  </si>
  <si>
    <t>https://pbs.twimg.com/profile_banners/80437434/1533740770</t>
  </si>
  <si>
    <t>https://pbs.twimg.com/profile_banners/503736811/1496447854</t>
  </si>
  <si>
    <t>https://pbs.twimg.com/profile_banners/23967659/1494615246</t>
  </si>
  <si>
    <t>sr</t>
  </si>
  <si>
    <t>hr</t>
  </si>
  <si>
    <t>en-gb</t>
  </si>
  <si>
    <t>ru</t>
  </si>
  <si>
    <t>http://abs.twimg.com/images/themes/theme15/bg.png</t>
  </si>
  <si>
    <t>http://abs.twimg.com/images/themes/theme1/bg.png</t>
  </si>
  <si>
    <t>http://abs.twimg.com/images/themes/theme14/bg.gif</t>
  </si>
  <si>
    <t>http://abs.twimg.com/images/themes/theme2/bg.gif</t>
  </si>
  <si>
    <t>http://abs.twimg.com/images/themes/theme13/bg.gif</t>
  </si>
  <si>
    <t>http://pbs.twimg.com/profile_background_images/575384409546739712/KMFwcYg7.jpeg</t>
  </si>
  <si>
    <t>http://abs.twimg.com/images/themes/theme19/bg.gif</t>
  </si>
  <si>
    <t>http://abs.twimg.com/images/themes/theme5/bg.gif</t>
  </si>
  <si>
    <t>http://abs.twimg.com/images/themes/theme9/bg.gif</t>
  </si>
  <si>
    <t>http://abs.twimg.com/images/themes/theme10/bg.gif</t>
  </si>
  <si>
    <t>http://pbs.twimg.com/profile_images/508960761826131968/LnvhR8ED_normal.png</t>
  </si>
  <si>
    <t>http://pbs.twimg.com/profile_images/1059674200556822530/xQXiY4A0_normal.jpg</t>
  </si>
  <si>
    <t>http://pbs.twimg.com/profile_images/478608982915821568/k9u7RJmk_normal.png</t>
  </si>
  <si>
    <t>http://pbs.twimg.com/profile_images/954286232900657152/8Npd5hqG_normal.jpg</t>
  </si>
  <si>
    <t>http://pbs.twimg.com/profile_images/895272174923239425/wuokI4OR_normal.jpg</t>
  </si>
  <si>
    <t>http://pbs.twimg.com/profile_images/1025725831967113217/aJcKeh1q_normal.jpg</t>
  </si>
  <si>
    <t>http://pbs.twimg.com/profile_images/1000061293594906624/37u2WEJV_normal.jpg</t>
  </si>
  <si>
    <t>http://pbs.twimg.com/profile_images/3149085723/3a9a267119ef0f64db43f5d367d19c93_normal.jpeg</t>
  </si>
  <si>
    <t>http://pbs.twimg.com/profile_images/562325346792398850/DUXGfdtX_normal.jpeg</t>
  </si>
  <si>
    <t>http://pbs.twimg.com/profile_images/1052670425287745541/ML6HW5W4_normal.jpg</t>
  </si>
  <si>
    <t>http://pbs.twimg.com/profile_images/1033620105152876544/rXtQNxtV_normal.jpg</t>
  </si>
  <si>
    <t>http://pbs.twimg.com/profile_images/978408376588820481/dcNx5tzz_normal.jpg</t>
  </si>
  <si>
    <t>http://pbs.twimg.com/profile_images/1085782995808804864/pAMwG0Bc_normal.jpg</t>
  </si>
  <si>
    <t>http://pbs.twimg.com/profile_images/1036746541401350144/I5K2nZoT_normal.jpg</t>
  </si>
  <si>
    <t>http://pbs.twimg.com/profile_images/1092339234495619072/rIrWdHpt_normal.jpg</t>
  </si>
  <si>
    <t>http://pbs.twimg.com/profile_images/1040982946658889730/W6zrxodu_normal.jpg</t>
  </si>
  <si>
    <t>http://pbs.twimg.com/profile_images/715049762786041856/-zYT9VVD_normal.jpg</t>
  </si>
  <si>
    <t>http://pbs.twimg.com/profile_images/1078301592624029699/HiRsaOPX_normal.jpg</t>
  </si>
  <si>
    <t>http://pbs.twimg.com/profile_images/1047165658516148225/MKIGJVy4_normal.jpg</t>
  </si>
  <si>
    <t>http://pbs.twimg.com/profile_images/1094432278653124608/A0CjkTV6_normal.jpg</t>
  </si>
  <si>
    <t>http://pbs.twimg.com/profile_images/762773773573554176/OHIfLEj6_normal.jpg</t>
  </si>
  <si>
    <t>http://pbs.twimg.com/profile_images/978055948597153792/mT1kiwdf_normal.jpg</t>
  </si>
  <si>
    <t>http://pbs.twimg.com/profile_images/860190255688929281/w-y3T6Z-_normal.jpg</t>
  </si>
  <si>
    <t>http://pbs.twimg.com/profile_images/1095009462547566592/WOGiblgb_normal.jpg</t>
  </si>
  <si>
    <t>http://pbs.twimg.com/profile_images/1061670145205194752/aqVnhrFu_normal.jpg</t>
  </si>
  <si>
    <t>http://pbs.twimg.com/profile_images/964137642454642689/6y10E8Lv_normal.jpg</t>
  </si>
  <si>
    <t>http://pbs.twimg.com/profile_images/1080017756223881216/rl0n0957_normal.jpg</t>
  </si>
  <si>
    <t>http://pbs.twimg.com/profile_images/971088163060965376/HpPw8u5p_normal.jpg</t>
  </si>
  <si>
    <t>http://pbs.twimg.com/profile_images/985682183716294656/dhH-QXWl_normal.jpg</t>
  </si>
  <si>
    <t>http://pbs.twimg.com/profile_images/829745307617525764/7HjaGgeY_normal.jpg</t>
  </si>
  <si>
    <t>Open Twitter Page for This Person</t>
  </si>
  <si>
    <t>https://twitter.com/rosemarycnn</t>
  </si>
  <si>
    <t>https://twitter.com/cnn</t>
  </si>
  <si>
    <t>https://twitter.com/elizabe44177035</t>
  </si>
  <si>
    <t>https://twitter.com/car_nove</t>
  </si>
  <si>
    <t>https://twitter.com/stevanoccrp</t>
  </si>
  <si>
    <t>https://twitter.com/karapandza</t>
  </si>
  <si>
    <t>https://twitter.com/daniela04120570</t>
  </si>
  <si>
    <t>https://twitter.com/dvogled</t>
  </si>
  <si>
    <t>https://twitter.com/nikolamkiric</t>
  </si>
  <si>
    <t>https://twitter.com/_jelvas</t>
  </si>
  <si>
    <t>https://twitter.com/krikrs</t>
  </si>
  <si>
    <t>https://twitter.com/leptiricms</t>
  </si>
  <si>
    <t>https://twitter.com/darkodumic</t>
  </si>
  <si>
    <t>https://twitter.com/lillyblu357</t>
  </si>
  <si>
    <t>https://twitter.com/pajce4</t>
  </si>
  <si>
    <t>https://twitter.com/nolefp</t>
  </si>
  <si>
    <t>https://twitter.com/olivera1331</t>
  </si>
  <si>
    <t>https://twitter.com/lazovicml</t>
  </si>
  <si>
    <t>https://twitter.com/sundaefire</t>
  </si>
  <si>
    <t>https://twitter.com/tulhip</t>
  </si>
  <si>
    <t>https://twitter.com/empyrealarrows</t>
  </si>
  <si>
    <t>https://twitter.com/dimourgos</t>
  </si>
  <si>
    <t>https://twitter.com/draganapeco</t>
  </si>
  <si>
    <t>https://twitter.com/jelradivojevic</t>
  </si>
  <si>
    <t>https://twitter.com/rockstargames</t>
  </si>
  <si>
    <t>https://twitter.com/tsg_nove</t>
  </si>
  <si>
    <t>https://twitter.com/carrara_car</t>
  </si>
  <si>
    <t>https://twitter.com/mov5stelle</t>
  </si>
  <si>
    <t>https://twitter.com/davideaiello85</t>
  </si>
  <si>
    <t>https://twitter.com/iknowuman</t>
  </si>
  <si>
    <t>https://twitter.com/enenlice</t>
  </si>
  <si>
    <t>https://twitter.com/nekyua</t>
  </si>
  <si>
    <t>https://twitter.com/hope_persists</t>
  </si>
  <si>
    <t>https://twitter.com/kwatkins205</t>
  </si>
  <si>
    <t>https://twitter.com/everflo_q_opi</t>
  </si>
  <si>
    <t>https://twitter.com/danbray79</t>
  </si>
  <si>
    <t>https://twitter.com/ashirsch</t>
  </si>
  <si>
    <t>https://twitter.com/boobooaloo</t>
  </si>
  <si>
    <t>https://twitter.com/13th_pig</t>
  </si>
  <si>
    <t>https://twitter.com/ksenija76o</t>
  </si>
  <si>
    <t>https://twitter.com/dontwearit0ut</t>
  </si>
  <si>
    <t>https://twitter.com/diamondgold84</t>
  </si>
  <si>
    <t>https://twitter.com/datividimslova</t>
  </si>
  <si>
    <t>https://twitter.com/grofodvaljeva</t>
  </si>
  <si>
    <t>https://twitter.com/merilinmonro1</t>
  </si>
  <si>
    <t>https://twitter.com/31astraaa</t>
  </si>
  <si>
    <t>https://twitter.com/vladvladikus</t>
  </si>
  <si>
    <t>https://twitter.com/vitkocxi</t>
  </si>
  <si>
    <t>https://twitter.com/dragcebradic</t>
  </si>
  <si>
    <t>https://twitter.com/daniluacl</t>
  </si>
  <si>
    <t>https://twitter.com/thelorddoug</t>
  </si>
  <si>
    <t>https://twitter.com/mrak</t>
  </si>
  <si>
    <t>https://twitter.com/damir_car</t>
  </si>
  <si>
    <t>https://twitter.com/kwilli1046</t>
  </si>
  <si>
    <t>https://twitter.com/nove_joshan1007</t>
  </si>
  <si>
    <t>https://twitter.com/dc_vetadvocate</t>
  </si>
  <si>
    <t>https://twitter.com/jeff_fogle</t>
  </si>
  <si>
    <t>https://twitter.com/flomp_it</t>
  </si>
  <si>
    <t>https://twitter.com/aleksandratasi8</t>
  </si>
  <si>
    <t>https://twitter.com/lernrts</t>
  </si>
  <si>
    <t>https://twitter.com/iheartradio</t>
  </si>
  <si>
    <t>https://twitter.com/i_dont_car_x</t>
  </si>
  <si>
    <t>https://twitter.com/camzzlolo97</t>
  </si>
  <si>
    <t>https://twitter.com/votes58</t>
  </si>
  <si>
    <t>https://twitter.com/vernica45837557</t>
  </si>
  <si>
    <t>https://twitter.com/laurenattack_</t>
  </si>
  <si>
    <t>https://twitter.com/mafialaurenjbr</t>
  </si>
  <si>
    <t>https://twitter.com/mahibrihim</t>
  </si>
  <si>
    <t>https://twitter.com/isabellaacohen</t>
  </si>
  <si>
    <t>https://twitter.com/gabbybarbini</t>
  </si>
  <si>
    <t>https://twitter.com/arianaortegaa</t>
  </si>
  <si>
    <t>https://twitter.com/sighnatasha</t>
  </si>
  <si>
    <t>https://twitter.com/chad_williams05</t>
  </si>
  <si>
    <t>https://twitter.com/kingnojames</t>
  </si>
  <si>
    <t>https://twitter.com/donaldnorcross</t>
  </si>
  <si>
    <t>https://twitter.com/endguns2019</t>
  </si>
  <si>
    <t>https://twitter.com/sesaycalvin</t>
  </si>
  <si>
    <t>https://twitter.com/amarch4ourlives</t>
  </si>
  <si>
    <t>https://twitter.com/mr_kirpister</t>
  </si>
  <si>
    <t>https://twitter.com/noellealvernaz</t>
  </si>
  <si>
    <t>https://twitter.com/shakker__</t>
  </si>
  <si>
    <t>https://twitter.com/tara_kathryn_</t>
  </si>
  <si>
    <t>https://twitter.com/b5308bj</t>
  </si>
  <si>
    <t>https://twitter.com/lesleylupo</t>
  </si>
  <si>
    <t>https://twitter.com/rrriep</t>
  </si>
  <si>
    <t>https://twitter.com/codebluebbq</t>
  </si>
  <si>
    <t>https://twitter.com/manyfeathers514</t>
  </si>
  <si>
    <t>rosemarycnn
Survivors of the #FloridaSchoolShooting
tell lawmakers they want #gunreform
&amp;amp; an #AssaultWeaponsBan at
a @CNN Town Hall. Carly Novell
@car_nove was there &amp;amp; shares
her thoughts: #StudentsStandUp
#NeverAgain #NRA https://t.co/e9dOH7p0YM</t>
  </si>
  <si>
    <t xml:space="preserve">cnn
</t>
  </si>
  <si>
    <t>elizabe44177035
RT @rosemaryCNN: Survivors of the
#FloridaSchoolShooting tell lawmakers
they want #gunreform &amp;amp; an #AssaultWeaponsBan
at a @CNN Town Hall. Câ€¦</t>
  </si>
  <si>
    <t>car_nove
This is my grandpa. When he was
12 years old, he hid in a closet
while his family was murdered during
the first mas… https://t.co/yHNwbHwad0</t>
  </si>
  <si>
    <t>stevanoccrp
RT @karapandza: Tajkun #1 https://t.co/79M6Fk3kiY
ili je bata, ili je car, ili je
Mali ili je...?</t>
  </si>
  <si>
    <t>karapandza
Tajkun #1 https://t.co/79M6Fk3kiY
ili je bata, ili je car, ili je
Mali ili je...?</t>
  </si>
  <si>
    <t>daniela04120570
RT @karapandza: Tajkun #1 https://t.co/79M6Fk3kiY
ili je bata, ili je car, ili je
Mali ili je...?</t>
  </si>
  <si>
    <t>dvogled
RT @karapandza: Tajkun #1 https://t.co/79M6Fk3kiY
ili je bata, ili je car, ili je
Mali ili je...?</t>
  </si>
  <si>
    <t>nikolamkiric
RT @karapandza: Tajkun #1 https://t.co/79M6Fk3kiY
ili je bata, ili je car, ili je
Mali ili je...?</t>
  </si>
  <si>
    <t>_jelvas
RT @karapandza: Tajkun #1 https://t.co/79M6Fk3kiY
ili je bata, ili je car, ili je
Mali ili je...?</t>
  </si>
  <si>
    <t>krikrs
RT @karapandza: Tajkun #1 https://t.co/79M6Fk3kiY
ili je bata, ili je car, ili je
Mali ili je...?</t>
  </si>
  <si>
    <t>leptiricms
RT @karapandza: Tajkun #1 https://t.co/79M6Fk3kiY
ili je bata, ili je car, ili je
Mali ili je...?</t>
  </si>
  <si>
    <t>darkodumic
RT @karapandza: Tajkun #1 https://t.co/79M6Fk3kiY
ili je bata, ili je car, ili je
Mali ili je...?</t>
  </si>
  <si>
    <t>lillyblu357
RT @karapandza: Tajkun #1 https://t.co/79M6Fk3kiY
ili je bata, ili je car, ili je
Mali ili je...?</t>
  </si>
  <si>
    <t>pajce4
RT @karapandza: Tajkun #1 https://t.co/79M6Fk3kiY
ili je bata, ili je car, ili je
Mali ili je...?</t>
  </si>
  <si>
    <t>nolefp
RT @karapandza: Tajkun #1 https://t.co/79M6Fk3kiY
ili je bata, ili je car, ili je
Mali ili je...?</t>
  </si>
  <si>
    <t>olivera1331
RT @karapandza: Tajkun #1 https://t.co/79M6Fk3kiY
ili je bata, ili je car, ili je
Mali ili je...?</t>
  </si>
  <si>
    <t>lazovicml
RT @karapandza: Tajkun #1 https://t.co/79M6Fk3kiY
ili je bata, ili je car, ili je
Mali ili je...?</t>
  </si>
  <si>
    <t>sundaefire
RT @tulhip: some references for
my oc's claudia nove powerful drag
queen serving fish and hip asshole
child that will key your car in
the pâ€¦</t>
  </si>
  <si>
    <t>tulhip
some references for my oc's claudia
nove powerful drag queen serving
fish and hip asshole child that
will key your car in the parking
lot https://t.co/06ukl1jqna</t>
  </si>
  <si>
    <t>empyrealarrows
RT @tulhip: some references for
my oc's claudia nove powerful drag
queen serving fish and hip asshole
child that will key your car in
the pâ€¦</t>
  </si>
  <si>
    <t>dimourgos
RT @tulhip: some references for
my oc's claudia nove powerful drag
queen serving fish and hip asshole
child that will key your car in
the pâ€¦</t>
  </si>
  <si>
    <t>draganapeco
RT @karapandza: Tajkun #1 https://t.co/79M6Fk3kiY
ili je bata, ili je car, ili je
Mali ili je...?</t>
  </si>
  <si>
    <t>jelradivojevic
RT @karapandza: Tajkun #1 https://t.co/79M6Fk3kiY
ili je bata, ili je car, ili je
Mali ili je...?</t>
  </si>
  <si>
    <t>rockstargames
The new RC BANDITO The little car
with the big payload hits the streets
of GTA Online. Customize it with
a range of explosive surprises
like Kinetic and EMP mines, plus
a collection of unique visual mods
and more. https://t.co/8rwGpJAZE9
https://t.co/i4QN6RtwmV</t>
  </si>
  <si>
    <t>tsg_nove
RT @RockstarGames: The new RC BANDITO
The little car with the big payload
hits the streets of GTA Online.
Customize it with a range of eâ€¦</t>
  </si>
  <si>
    <t>carrara_car
@DavideAiello85 @Mov5Stelle E quanti
anni ci vorranno per riparare ai
danni che avete fatti in solo nove
mesi. Tornatevene nel nulla dal
quale provenite.</t>
  </si>
  <si>
    <t xml:space="preserve">mov5stelle
</t>
  </si>
  <si>
    <t xml:space="preserve">davideaiello85
</t>
  </si>
  <si>
    <t>iknowuman
Ove nove generacije te su dosle
odje su poremetile car naseg twittera
dosli su odje da prozivaju znaci
to se odje ranije radilo!</t>
  </si>
  <si>
    <t>enenlice
RT @iknowuman: Ove nove generacije
te su dosle odje su poremetile
car naseg twittera dosli su odje
da prozivaju znaci to se odje ranije
radâ€¦</t>
  </si>
  <si>
    <t>nekyua
RT @tulhip: some references for
my oc's claudia nove powerful drag
queen serving fish and hip asshole
child that will key your car in
the pâ€¦</t>
  </si>
  <si>
    <t>hope_persists
@boobooaloo @ashirsch @DanBray79
@kwatkins205 @car_nove Hereâ€™s
a plan: why donâ€™t we ban semi
autos &amp;amp; high capacity magazines.
Improve background checks and license
all firearms and then if that doesnâ€™t
work Iâ€™ll say I was wrong and
we can try something else.</t>
  </si>
  <si>
    <t xml:space="preserve">kwatkins205
</t>
  </si>
  <si>
    <t>everflo_q_opi
RT @Hope_Persists: @boobooaloo
@ashirsch @DanBray79 @kwatkins205
@car_nove Hereâ€™s a plan: why
donâ€™t we ban semi autos &amp;amp;
high capacity magazâ€¦</t>
  </si>
  <si>
    <t xml:space="preserve">danbray79
</t>
  </si>
  <si>
    <t xml:space="preserve">ashirsch
</t>
  </si>
  <si>
    <t xml:space="preserve">boobooaloo
</t>
  </si>
  <si>
    <t>13th_pig
@Ksenija76o Ubiše čar nove godine
čak i deci... Kažu, dolaze stranci
a stranci nas zbog njih gledaju
kao idiote uz podsmeh... napredno</t>
  </si>
  <si>
    <t xml:space="preserve">ksenija76o
</t>
  </si>
  <si>
    <t>dontwearit0ut
RT @car_nove: Parkland should only
be known for the "is this allowed?"
vine w the couple in the Starbucks,
not the largest high school mass…</t>
  </si>
  <si>
    <t>diamondgold84
RT @grofodValjeva: @datividimslova
Tek rodjen i tek umro. Ali ta unutrasnja
borba je car. Svaka dobijena bitka
sa samim sobom otvara nova v…</t>
  </si>
  <si>
    <t>datividimslova
RT @grofodValjeva: @datividimslova
Tek rodjen i tek umro. Ali ta unutrasnja
borba je car. Svaka dobijena bitka
sa samim sobom otvara nova v…</t>
  </si>
  <si>
    <t>grofodvaljeva
@datividimslova Tek rodjen i tek
umro. Ali ta unutrasnja borba je
car. Svaka dobijena bitka sa samim
sobom otvara nova vrata iza kojih
stoje saznanja koja dok kao ruza
rastu, pune grudi trnjem, jer otvaraju
i nove bitke, ali je lepo kad covek
primeti da rad na sebi je lepota,
divan osecaj.</t>
  </si>
  <si>
    <t>merilinmonro1
RT @grofodValjeva: @datividimslova
Tek rodjen i tek umro. Ali ta unutrasnja
borba je car. Svaka dobijena bitka
sa samim sobom otvara nova v…</t>
  </si>
  <si>
    <t>31astraaa
RT @grofodValjeva: @datividimslova
Tek rodjen i tek umro. Ali ta unutrasnja
borba je car. Svaka dobijena bitka
sa samim sobom otvara nova v…</t>
  </si>
  <si>
    <t>vladvladikus
RT @grofodValjeva: @datividimslova
Tek rodjen i tek umro. Ali ta unutrasnja
borba je car. Svaka dobijena bitka
sa samim sobom otvara nova v…</t>
  </si>
  <si>
    <t>vitkocxi
RT @grofodValjeva: @datividimslova
Tek rodjen i tek umro. Ali ta unutrasnja
borba je car. Svaka dobijena bitka
sa samim sobom otvara nova v…</t>
  </si>
  <si>
    <t>dragcebradic
RT @grofodValjeva: @datividimslova
Tek rodjen i tek umro. Ali ta unutrasnja
borba je car. Svaka dobijena bitka
sa samim sobom otvara nova v…</t>
  </si>
  <si>
    <t>daniluacl
@Thelorddoug Eu com nove anos:
Tá, mas vcs acreditam que esqueceram
18 ovos no porta-malas? Gente,
que mentira do car... https://t.co/lXok3xOyO4</t>
  </si>
  <si>
    <t xml:space="preserve">thelorddoug
</t>
  </si>
  <si>
    <t>mrak
@damir_car da, te nove generacije
počnu jako rano</t>
  </si>
  <si>
    <t xml:space="preserve">damir_car
</t>
  </si>
  <si>
    <t>kwilli1046
What happens when someone brings
a remote control car to the dog
park (thehuskybalu IG) https://t.co/4hjlnpFJED</t>
  </si>
  <si>
    <t>nove_joshan1007
RT @kwilli1046: What happens when
someone brings a remote control
car to the dog park (thehuskybalu
IG) https://t.co/4hjlnpFJED</t>
  </si>
  <si>
    <t>dc_vetadvocate
@Flomp_It @Jeff_Fogle @car_nove
To make a flamethrower you need
a match and hairspray (or any aerosol
can)</t>
  </si>
  <si>
    <t xml:space="preserve">jeff_fogle
</t>
  </si>
  <si>
    <t xml:space="preserve">flomp_it
</t>
  </si>
  <si>
    <t>aleksandratasi8
RT @grofodValjeva: @datividimslova
Tek rodjen i tek umro. Ali ta unutrasnja
borba je car. Svaka dobijena bitka
sa samim sobom otvara nova v…</t>
  </si>
  <si>
    <t>lernrts
@iHeartRadio Nove #LaurenJauregui
#BestSoloBreakout #iHeartAwards</t>
  </si>
  <si>
    <t xml:space="preserve">iheartradio
</t>
  </si>
  <si>
    <t>i_dont_car_x
RT @MafiaLaurenJBR: QUINTA META
| Quinhentos comentários aqui em
menos de nove minutos. RT = VOTO
#LaurenJauregui #BestSoloBreakout
#iHear…</t>
  </si>
  <si>
    <t>camzzlolo97
@iHeartRadio nove #LaurenJauregui
#BestSoloBreakout #iHeartAwards</t>
  </si>
  <si>
    <t>votes58
@iHeartRadio Nove #LaurenJauregui
#BestSoloBreakout #iHeartAwards</t>
  </si>
  <si>
    <t>vernica45837557
@iHeartRadio @LaurenAttack_ Nove
#LaurenJauregui #BestSoloBreakout
#iHeartAwards</t>
  </si>
  <si>
    <t xml:space="preserve">laurenattack_
</t>
  </si>
  <si>
    <t>mafialaurenjbr
QUINTA META | Quinhentos comentários
aqui em menos de nove minutos.
RT = VOTO #LaurenJauregui #BestSoloBreakout
#iHeartAwards https://t.co/duZmmJVxA9</t>
  </si>
  <si>
    <t>mahibrihim
@kingnojames @chad_williams05 @sighnatasha
@Arianaortegaa @gabbybarbini @isabellaacohen
@car_nove… https://t.co/U9n6ZQpXuN</t>
  </si>
  <si>
    <t xml:space="preserve">isabellaacohen
</t>
  </si>
  <si>
    <t xml:space="preserve">gabbybarbini
</t>
  </si>
  <si>
    <t xml:space="preserve">arianaortegaa
</t>
  </si>
  <si>
    <t xml:space="preserve">sighnatasha
</t>
  </si>
  <si>
    <t xml:space="preserve">chad_williams05
</t>
  </si>
  <si>
    <t xml:space="preserve">kingnojames
</t>
  </si>
  <si>
    <t>donaldnorcross
Thank you #StonemanDouglas Senior
@Car_Nove for sharing your story
with us, the neighbors of your
grandfather, in… https://t.co/JfhKNWlZdV</t>
  </si>
  <si>
    <t>endguns2019
Take a moment of silence today
for those lost during the Marjory
Stoneman Douglas high school shooting.
Remember their names to bring change.
Sending my love to their families
and the survivors. Not only sending
love but working hard to make a
change. @car_nove You inspire me.</t>
  </si>
  <si>
    <t>sesaycalvin
Hello I'm 14 years old I'm wondering
if you can look at my song called
parkland-- @AMarch4OurLives @car_nove…
https://t.co/Yga1oM2XV4</t>
  </si>
  <si>
    <t xml:space="preserve">amarch4ourlives
</t>
  </si>
  <si>
    <t>mr_kirpister
RT @car_nove: This is my grandpa.
When he was 12 years old, he hid
in a closet while his family was
murdered during the first mass
shooting…</t>
  </si>
  <si>
    <t>noellealvernaz
reminder:: https://t.co/P8nnGr2mr2</t>
  </si>
  <si>
    <t>shakker__
RT @noellealvernaz: reminder::
https://t.co/P8nnGr2mr2</t>
  </si>
  <si>
    <t>tara_kathryn_
RT @car_nove: This is my grandpa.
When he was 12 years old, he hid
in a closet while his family was
murdered during the first mass
shooting…</t>
  </si>
  <si>
    <t>b5308bj
@ashirsch @rrriep @Hope_Persists
@boobooaloo @DanBray79 @car_nove
That is your choice and we respect
that, respect… https://t.co/WVaQC1i5rS</t>
  </si>
  <si>
    <t xml:space="preserve">lesleylupo
</t>
  </si>
  <si>
    <t xml:space="preserve">rrriep
</t>
  </si>
  <si>
    <t>codebluebbq
@Hope_Persists @manyfeathers514
@boobooaloo @ashirsch @DanBray79
@car_nove semi-autos comprise a
very large portion… https://t.co/jsYnZYz2MD</t>
  </si>
  <si>
    <t xml:space="preserve">manyfeathers514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</si>
  <si>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</si>
  <si>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</si>
  <si>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</si>
  <si>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</si>
  <si>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</si>
  <si>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</si>
  <si>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</si>
  <si>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</si>
  <si>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</si>
  <si>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</si>
  <si>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</si>
  <si>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</si>
  <si>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</si>
  <si>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</si>
  <si>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</si>
  <si>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</si>
  <si>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</si>
  <si>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</si>
  <si>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</si>
  <si>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</si>
  <si>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</si>
  <si>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</si>
  <si>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</si>
  <si>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</si>
  <si>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</si>
  <si>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</si>
  <si>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</si>
  <si>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</si>
  <si>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</si>
  <si>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</si>
  <si>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</si>
  <si>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</si>
  <si>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</si>
  <si>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</si>
  <si>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</si>
  <si>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</si>
  <si>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</si>
  <si>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</si>
  <si>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</si>
  <si>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</si>
  <si>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</si>
  <si>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</si>
  <si>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</si>
  <si>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</si>
  <si>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</si>
  <si>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</si>
  <si>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</si>
  <si>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</si>
  <si>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</si>
  <si>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</si>
  <si>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</si>
  <si>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</si>
  <si>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</si>
  <si>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</si>
  <si>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</si>
  <si>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</si>
  <si>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</si>
  <si>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</si>
  <si>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</si>
  <si>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</si>
  <si>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</si>
  <si>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</si>
  <si>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</si>
  <si>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</si>
  <si>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</si>
  <si>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</si>
  <si>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</si>
  <si>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</si>
  <si>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</si>
  <si>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</si>
  <si>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</si>
  <si>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</si>
  <si>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</si>
  <si>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</si>
  <si>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</si>
  <si>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</si>
  <si>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</si>
  <si>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</si>
  <si>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</si>
  <si>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</si>
  <si>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</si>
  <si>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</si>
  <si>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</si>
  <si>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</si>
  <si>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</si>
  <si>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</si>
  <si>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</si>
  <si>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</si>
  <si>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</si>
  <si>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</si>
  <si>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</si>
  <si>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</si>
  <si>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</si>
  <si>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</si>
  <si>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</si>
  <si>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</si>
  <si>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</si>
  <si>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</si>
  <si>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</si>
  <si>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</si>
  <si>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https://twitter.com/i/web/status/964169563070980096 https://twitter.com/i/web/status/1096271697421000705 https://twitter.com/i/web/status/1001583765506985986 http://snpy.tv/2CcprtL</t>
  </si>
  <si>
    <t>https://twitter.com/i/web/status/1096907918274973696 https://twitter.com/i/web/status/1096623169929121792 https://twitter.com/i/web/status/1096620987959910400 http://app.bl.ink</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</si>
  <si>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</si>
  <si>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</si>
  <si>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</si>
  <si>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</si>
  <si>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</si>
  <si>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</si>
  <si>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</si>
  <si>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</si>
  <si>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</si>
  <si>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</si>
  <si>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</si>
  <si>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</si>
  <si>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snpy.tv</t>
  </si>
  <si>
    <t>twitter.com bl.ink</t>
  </si>
  <si>
    <t>Top Hashtags in Tweet in Entire Graph</t>
  </si>
  <si>
    <t>laurenjauregui</t>
  </si>
  <si>
    <t>bestsolobreakout</t>
  </si>
  <si>
    <t>iheartawards</t>
  </si>
  <si>
    <t>floridaschoolshooting</t>
  </si>
  <si>
    <t>gunreform</t>
  </si>
  <si>
    <t>assaultweaponsban</t>
  </si>
  <si>
    <t>studentsstandup</t>
  </si>
  <si>
    <t>neveragain</t>
  </si>
  <si>
    <t>nra</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</si>
  <si>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</si>
  <si>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</si>
  <si>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</si>
  <si>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</si>
  <si>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</si>
  <si>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</si>
  <si>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</si>
  <si>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</si>
  <si>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</si>
  <si>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</si>
  <si>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</si>
  <si>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stonemandouglas floridaschoolshooting gunreform assaultweaponsban studentsstandup neveragain nra</t>
  </si>
  <si>
    <t>Top Words in Tweet in Entire Graph</t>
  </si>
  <si>
    <t>Words in Sentiment List#1: Positive</t>
  </si>
  <si>
    <t>Words in Sentiment List#2: Negative</t>
  </si>
  <si>
    <t>Words in Sentiment List#3: Angry/Violent</t>
  </si>
  <si>
    <t>Non-categorized Words</t>
  </si>
  <si>
    <t>Total Words</t>
  </si>
  <si>
    <t>je</t>
  </si>
  <si>
    <t>ili</t>
  </si>
  <si>
    <t>car</t>
  </si>
  <si>
    <t>nove</t>
  </si>
  <si>
    <t>tek</t>
  </si>
  <si>
    <t>Top Words in Tweet in G1</t>
  </si>
  <si>
    <t>tajkun</t>
  </si>
  <si>
    <t>1</t>
  </si>
  <si>
    <t>bata</t>
  </si>
  <si>
    <t>mali</t>
  </si>
  <si>
    <t>Top Words in Tweet in G2</t>
  </si>
  <si>
    <t>years</t>
  </si>
  <si>
    <t>old</t>
  </si>
  <si>
    <t>during</t>
  </si>
  <si>
    <t>mass</t>
  </si>
  <si>
    <t>shooting</t>
  </si>
  <si>
    <t>grandpa</t>
  </si>
  <si>
    <t>12</t>
  </si>
  <si>
    <t>hid</t>
  </si>
  <si>
    <t>closet</t>
  </si>
  <si>
    <t>Top Words in Tweet in G3</t>
  </si>
  <si>
    <t>semi</t>
  </si>
  <si>
    <t>autos</t>
  </si>
  <si>
    <t>s</t>
  </si>
  <si>
    <t>t</t>
  </si>
  <si>
    <t>Top Words in Tweet in G4</t>
  </si>
  <si>
    <t>ali</t>
  </si>
  <si>
    <t>rodjen</t>
  </si>
  <si>
    <t>umro</t>
  </si>
  <si>
    <t>ta</t>
  </si>
  <si>
    <t>unutrasnja</t>
  </si>
  <si>
    <t>borba</t>
  </si>
  <si>
    <t>Top Words in Tweet in G5</t>
  </si>
  <si>
    <t>quinta</t>
  </si>
  <si>
    <t>meta</t>
  </si>
  <si>
    <t>quinhentos</t>
  </si>
  <si>
    <t>comentários</t>
  </si>
  <si>
    <t>aqui</t>
  </si>
  <si>
    <t>Top Words in Tweet in G6</t>
  </si>
  <si>
    <t>Top Words in Tweet in G7</t>
  </si>
  <si>
    <t>references</t>
  </si>
  <si>
    <t>oc's</t>
  </si>
  <si>
    <t>claudia</t>
  </si>
  <si>
    <t>powerful</t>
  </si>
  <si>
    <t>drag</t>
  </si>
  <si>
    <t>queen</t>
  </si>
  <si>
    <t>serving</t>
  </si>
  <si>
    <t>fish</t>
  </si>
  <si>
    <t>hip</t>
  </si>
  <si>
    <t>Top Words in Tweet in G8</t>
  </si>
  <si>
    <t>Top Words in Tweet in G9</t>
  </si>
  <si>
    <t>reminder</t>
  </si>
  <si>
    <t>Top Words in Tweet in G10</t>
  </si>
  <si>
    <t>happens</t>
  </si>
  <si>
    <t>someone</t>
  </si>
  <si>
    <t>brings</t>
  </si>
  <si>
    <t>remote</t>
  </si>
  <si>
    <t>control</t>
  </si>
  <si>
    <t>dog</t>
  </si>
  <si>
    <t>park</t>
  </si>
  <si>
    <t>thehuskybalu</t>
  </si>
  <si>
    <t>ig</t>
  </si>
  <si>
    <t>Top Words in Tweet</t>
  </si>
  <si>
    <t>ili je tajkun 1 bata car mali karapandza</t>
  </si>
  <si>
    <t>car_nove years old during mass shooting grandpa 12 hid closet</t>
  </si>
  <si>
    <t>boobooaloo ashirsch danbray79 car_nove hope_persists semi autos s t kwatkins205</t>
  </si>
  <si>
    <t>tek je ali datividimslova rodjen umro ta unutrasnja borba car</t>
  </si>
  <si>
    <t>nove laurenjauregui bestsolobreakout iheartawards iheartradio quinta meta quinhentos comentários aqui</t>
  </si>
  <si>
    <t>references oc's claudia nove powerful drag queen serving fish hip</t>
  </si>
  <si>
    <t>happens someone brings remote control car dog park thehuskybalu ig</t>
  </si>
  <si>
    <t>stranci</t>
  </si>
  <si>
    <t>odje ove nove generacije dosle poremetile car naseg twittera dosli</t>
  </si>
  <si>
    <t>new rc bandito little car big payload hits streets gta</t>
  </si>
  <si>
    <t>Top Word Pairs in Tweet in Entire Graph</t>
  </si>
  <si>
    <t>ili,je</t>
  </si>
  <si>
    <t>je,car</t>
  </si>
  <si>
    <t>tajkun,1</t>
  </si>
  <si>
    <t>1,ili</t>
  </si>
  <si>
    <t>je,bata</t>
  </si>
  <si>
    <t>bata,ili</t>
  </si>
  <si>
    <t>car,ili</t>
  </si>
  <si>
    <t>je,mali</t>
  </si>
  <si>
    <t>mali,ili</t>
  </si>
  <si>
    <t>karapandza,tajkun</t>
  </si>
  <si>
    <t>Top Word Pairs in Tweet in G1</t>
  </si>
  <si>
    <t>Top Word Pairs in Tweet in G2</t>
  </si>
  <si>
    <t>years,old</t>
  </si>
  <si>
    <t>grandpa,12</t>
  </si>
  <si>
    <t>12,years</t>
  </si>
  <si>
    <t>old,hid</t>
  </si>
  <si>
    <t>hid,closet</t>
  </si>
  <si>
    <t>closet,family</t>
  </si>
  <si>
    <t>family,murdered</t>
  </si>
  <si>
    <t>murdered,during</t>
  </si>
  <si>
    <t>during,first</t>
  </si>
  <si>
    <t>high,school</t>
  </si>
  <si>
    <t>Top Word Pairs in Tweet in G3</t>
  </si>
  <si>
    <t>boobooaloo,ashirsch</t>
  </si>
  <si>
    <t>ashirsch,danbray79</t>
  </si>
  <si>
    <t>danbray79,car_nove</t>
  </si>
  <si>
    <t>hope_persists,boobooaloo</t>
  </si>
  <si>
    <t>semi,autos</t>
  </si>
  <si>
    <t>danbray79,kwatkins205</t>
  </si>
  <si>
    <t>kwatkins205,car_nove</t>
  </si>
  <si>
    <t>car_nove,hereâ</t>
  </si>
  <si>
    <t>hereâ,s</t>
  </si>
  <si>
    <t>s,plan</t>
  </si>
  <si>
    <t>Top Word Pairs in Tweet in G4</t>
  </si>
  <si>
    <t>datividimslova,tek</t>
  </si>
  <si>
    <t>tek,rodjen</t>
  </si>
  <si>
    <t>rodjen,tek</t>
  </si>
  <si>
    <t>tek,umro</t>
  </si>
  <si>
    <t>umro,ali</t>
  </si>
  <si>
    <t>ali,ta</t>
  </si>
  <si>
    <t>ta,unutrasnja</t>
  </si>
  <si>
    <t>unutrasnja,borba</t>
  </si>
  <si>
    <t>borba,je</t>
  </si>
  <si>
    <t>Top Word Pairs in Tweet in G5</t>
  </si>
  <si>
    <t>laurenjauregui,bestsolobreakout</t>
  </si>
  <si>
    <t>bestsolobreakout,iheartawards</t>
  </si>
  <si>
    <t>nove,laurenjauregui</t>
  </si>
  <si>
    <t>iheartradio,nove</t>
  </si>
  <si>
    <t>quinta,meta</t>
  </si>
  <si>
    <t>meta,quinhentos</t>
  </si>
  <si>
    <t>quinhentos,comentários</t>
  </si>
  <si>
    <t>comentários,aqui</t>
  </si>
  <si>
    <t>aqui,em</t>
  </si>
  <si>
    <t>em,menos</t>
  </si>
  <si>
    <t>Top Word Pairs in Tweet in G6</t>
  </si>
  <si>
    <t>Top Word Pairs in Tweet in G7</t>
  </si>
  <si>
    <t>references,oc's</t>
  </si>
  <si>
    <t>oc's,claudia</t>
  </si>
  <si>
    <t>claudia,nove</t>
  </si>
  <si>
    <t>nove,powerful</t>
  </si>
  <si>
    <t>powerful,drag</t>
  </si>
  <si>
    <t>drag,queen</t>
  </si>
  <si>
    <t>queen,serving</t>
  </si>
  <si>
    <t>serving,fish</t>
  </si>
  <si>
    <t>fish,hip</t>
  </si>
  <si>
    <t>hip,asshole</t>
  </si>
  <si>
    <t>Top Word Pairs in Tweet in G8</t>
  </si>
  <si>
    <t>Top Word Pairs in Tweet in G9</t>
  </si>
  <si>
    <t>Top Word Pairs in Tweet in G10</t>
  </si>
  <si>
    <t>happens,someone</t>
  </si>
  <si>
    <t>someone,brings</t>
  </si>
  <si>
    <t>brings,remote</t>
  </si>
  <si>
    <t>remote,control</t>
  </si>
  <si>
    <t>control,car</t>
  </si>
  <si>
    <t>car,dog</t>
  </si>
  <si>
    <t>dog,park</t>
  </si>
  <si>
    <t>park,thehuskybalu</t>
  </si>
  <si>
    <t>thehuskybalu,ig</t>
  </si>
  <si>
    <t>Top Word Pairs in Tweet</t>
  </si>
  <si>
    <t>ili,je  tajkun,1  1,ili  je,bata  bata,ili  je,car  car,ili  je,mali  mali,ili  karapandza,tajkun</t>
  </si>
  <si>
    <t>years,old  grandpa,12  12,years  old,hid  hid,closet  closet,family  family,murdered  murdered,during  during,first  high,school</t>
  </si>
  <si>
    <t>boobooaloo,ashirsch  ashirsch,danbray79  danbray79,car_nove  hope_persists,boobooaloo  semi,autos  danbray79,kwatkins205  kwatkins205,car_nove  car_nove,hereâ  hereâ,s  s,plan</t>
  </si>
  <si>
    <t>datividimslova,tek  tek,rodjen  rodjen,tek  tek,umro  umro,ali  ali,ta  ta,unutrasnja  unutrasnja,borba  borba,je  je,car</t>
  </si>
  <si>
    <t>laurenjauregui,bestsolobreakout  bestsolobreakout,iheartawards  nove,laurenjauregui  iheartradio,nove  quinta,meta  meta,quinhentos  quinhentos,comentários  comentários,aqui  aqui,em  em,menos</t>
  </si>
  <si>
    <t>references,oc's  oc's,claudia  claudia,nove  nove,powerful  powerful,drag  drag,queen  queen,serving  serving,fish  fish,hip  hip,asshole</t>
  </si>
  <si>
    <t>happens,someone  someone,brings  brings,remote  remote,control  control,car  car,dog  dog,park  park,thehuskybalu  thehuskybalu,ig</t>
  </si>
  <si>
    <t>ove,nove  nove,generacije  generacije,dosle  dosle,odje  odje,poremetile  poremetile,car  car,naseg  naseg,twittera  twittera,dosli  dosli,odje</t>
  </si>
  <si>
    <t>new,rc  rc,bandito  bandito,little  little,car  car,big  big,payload  payload,hits  hits,streets  streets,gta  gta,online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</si>
  <si>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</si>
  <si>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</si>
  <si>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</si>
  <si>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</si>
  <si>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</si>
  <si>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</si>
  <si>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</si>
  <si>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</si>
  <si>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</si>
  <si>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</si>
  <si>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</si>
  <si>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</si>
  <si>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</si>
  <si>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</si>
  <si>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</si>
  <si>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</si>
  <si>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</si>
  <si>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</si>
  <si>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</si>
  <si>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</si>
  <si>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</si>
  <si>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</si>
  <si>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</si>
  <si>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hope_persists ashirsch boobooaloo lesleylupo</t>
  </si>
  <si>
    <t>Top Mentioned in Tweet</t>
  </si>
  <si>
    <t>car_nove cnn amarch4ourlives donaldnorcross jeff_fogle rosemarycnn</t>
  </si>
  <si>
    <t>danbray79 car_nove boobooaloo ashirsch hope_persists kwatkins205 rrriep manyfeathers514</t>
  </si>
  <si>
    <t>grofodvaljeva datividimslova</t>
  </si>
  <si>
    <t>iheartradio laurenattack_ mafialaurenjbr lernrts camzzlolo97 votes58 vernica45837557</t>
  </si>
  <si>
    <t>chad_williams05 sighnatasha arianaortegaa gabbybarbini isabellaacohen car_nove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</si>
  <si>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</si>
  <si>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</si>
  <si>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</si>
  <si>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</si>
  <si>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</si>
  <si>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</si>
  <si>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</si>
  <si>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</si>
  <si>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</si>
  <si>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</si>
  <si>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</si>
  <si>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</si>
  <si>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olivera1331 karapandza dvogled leptiricms stevanoccrp lazovicml _jelvas krikrs draganapeco jelradivojevic</t>
  </si>
  <si>
    <t>cnn rosemarycnn jeff_fogle tara_kathryn_ mr_kirpister flomp_it donaldnorcross dc_vetadvocate amarch4ourlives car_nove</t>
  </si>
  <si>
    <t>everflo_q_opi manyfeathers514 codebluebbq danbray79 lesleylupo hope_persists kwatkins205 ashirsch rrriep boobooaloo</t>
  </si>
  <si>
    <t>merilinmonro1 diamondgold84 vitkocxi 31astraaa grofodvaljeva vladvladikus datividimslova dragcebradic aleksandratasi8</t>
  </si>
  <si>
    <t>iheartradio camzzlolo97 mafialaurenjbr i_dont_car_x vernica45837557 lernrts laurenattack_ votes58</t>
  </si>
  <si>
    <t>sighnatasha kingnojames mahibrihim gabbybarbini isabellaacohen chad_williams05 arianaortegaa</t>
  </si>
  <si>
    <t>nekyua dimourgos empyrealarrows sundaefire tulhip</t>
  </si>
  <si>
    <t>mov5stelle carrara_car davideaiello85</t>
  </si>
  <si>
    <t>noellealvernaz shakker__</t>
  </si>
  <si>
    <t>kwilli1046 nove_joshan1007</t>
  </si>
  <si>
    <t>mrak damir_car</t>
  </si>
  <si>
    <t>thelorddoug daniluacl</t>
  </si>
  <si>
    <t>ksenija76o 13th_pig</t>
  </si>
  <si>
    <t>enenlice iknowuman</t>
  </si>
  <si>
    <t>rockstargames tsg_nove</t>
  </si>
  <si>
    <t>Top URLs in Tweet by Count</t>
  </si>
  <si>
    <t>https://twitter.com/i/web/status/1096623169929121792 http://app.bl.ink https://twitter.com/i/web/status/1096620987959910400</t>
  </si>
  <si>
    <t>Top URLs in Tweet by Salience</t>
  </si>
  <si>
    <t>Top Domains in Tweet by Count</t>
  </si>
  <si>
    <t>Top Domains in Tweet by Salience</t>
  </si>
  <si>
    <t>bl.ink twitter.com</t>
  </si>
  <si>
    <t>Top Hashtags in Tweet by Count</t>
  </si>
  <si>
    <t>Top Hashtags in Tweet by Salience</t>
  </si>
  <si>
    <t>iheartawards laurenjauregui bestsolobreakout</t>
  </si>
  <si>
    <t>Top Words in Tweet by Count</t>
  </si>
  <si>
    <t>survivors floridaschoolshooting tell lawmakers want gunreform assaultweaponsban cnn town hall</t>
  </si>
  <si>
    <t>rosemarycnn survivors floridaschoolshooting tell lawmakers want gunreform assaultweaponsban cnn town</t>
  </si>
  <si>
    <t>grandpa 12 years old hid closet family murdered during first</t>
  </si>
  <si>
    <t>ili je karapandza tajkun 1 bata car mali</t>
  </si>
  <si>
    <t>ili je tajkun 1 bata car mali</t>
  </si>
  <si>
    <t>tulhip references oc's claudia nove powerful drag queen serving fish</t>
  </si>
  <si>
    <t>rockstargames new rc bandito little car big payload hits streets</t>
  </si>
  <si>
    <t>davideaiello85 mov5stelle e quanti anni ci vorranno per riparare ai</t>
  </si>
  <si>
    <t>su odje ove nove generacije te dosle poremetile car naseg</t>
  </si>
  <si>
    <t>su odje iknowuman ove nove generacije te dosle poremetile car</t>
  </si>
  <si>
    <t>t boobooaloo ashirsch danbray79 kwatkins205 hereâ s plan donâ ban</t>
  </si>
  <si>
    <t>hope_persists boobooaloo ashirsch danbray79 kwatkins205 hereâ s plan donâ t</t>
  </si>
  <si>
    <t>stranci ksenija76o ubiše čar nove godine čak deci kažu dolaze</t>
  </si>
  <si>
    <t>parkland known allowed vine w couple starbucks largest high school</t>
  </si>
  <si>
    <t>tek grofodvaljeva datividimslova rodjen umro ali ta unutrasnja borba je</t>
  </si>
  <si>
    <t>je tek ali datividimslova rodjen umro ta unutrasnja borba car</t>
  </si>
  <si>
    <t>que thelorddoug eu com nove anos tá mas vcs acreditam</t>
  </si>
  <si>
    <t>damir_car da te nove generacije počnu jako rano</t>
  </si>
  <si>
    <t>kwilli1046 happens someone brings remote control car dog park thehuskybalu</t>
  </si>
  <si>
    <t>flomp_it jeff_fogle make flamethrower need match hairspray aerosol</t>
  </si>
  <si>
    <t>iheartradio nove laurenjauregui bestsolobreakout iheartawards</t>
  </si>
  <si>
    <t>nove laurenjauregui bestsolobreakout iheartradio iheartawards mafialaurenjbr quinta meta quinhentos comentários</t>
  </si>
  <si>
    <t>iheartradio laurenattack_ nove laurenjauregui bestsolobreakout iheartawards</t>
  </si>
  <si>
    <t>quinta meta quinhentos comentários aqui em menos de nove minutos</t>
  </si>
  <si>
    <t>kingnojames chad_williams05 sighnatasha arianaortegaa gabbybarbini isabellaacohen</t>
  </si>
  <si>
    <t>thank stonemandouglas senior sharing story neighbors grandfather</t>
  </si>
  <si>
    <t>change sending love take moment silence today those lost during</t>
  </si>
  <si>
    <t>hello 14 years old wondering look song called parkland amarch4ourlives</t>
  </si>
  <si>
    <t>noellealvernaz reminder</t>
  </si>
  <si>
    <t>ashirsch boobooaloo danbray79 hope_persists rrriep respect choice violence scapegoat lesleylupo</t>
  </si>
  <si>
    <t>hope_persists manyfeathers514 boobooaloo ashirsch danbray79 semi autos comprise very large</t>
  </si>
  <si>
    <t>Top Words in Tweet by Salience</t>
  </si>
  <si>
    <t>mafialaurenjbr quinta meta quinhentos comentários aqui em menos de minutos</t>
  </si>
  <si>
    <t>respect rrriep choice violence scapegoat lesleylupo make illegal felon already</t>
  </si>
  <si>
    <t>Top Word Pairs in Tweet by Count</t>
  </si>
  <si>
    <t>survivors,floridaschoolshooting  floridaschoolshooting,tell  tell,lawmakers  lawmakers,want  want,gunreform  gunreform,assaultweaponsban  assaultweaponsban,cnn  cnn,town  town,hall  hall,carly</t>
  </si>
  <si>
    <t>rosemarycnn,survivors  survivors,floridaschoolshooting  floridaschoolshooting,tell  tell,lawmakers  lawmakers,want  want,gunreform  gunreform,assaultweaponsban  assaultweaponsban,cnn  cnn,town  town,hall</t>
  </si>
  <si>
    <t>grandpa,12  12,years  years,old  old,hid  hid,closet  closet,family  family,murdered  murdered,during  during,first  first,mas</t>
  </si>
  <si>
    <t>ili,je  karapandza,tajkun  tajkun,1  1,ili  je,bata  bata,ili  je,car  car,ili  je,mali  mali,ili</t>
  </si>
  <si>
    <t>ili,je  tajkun,1  1,ili  je,bata  bata,ili  je,car  car,ili  je,mali  mali,ili</t>
  </si>
  <si>
    <t>tulhip,references  references,oc's  oc's,claudia  claudia,nove  nove,powerful  powerful,drag  drag,queen  queen,serving  serving,fish  fish,hip</t>
  </si>
  <si>
    <t>rockstargames,new  new,rc  rc,bandito  bandito,little  little,car  car,big  big,payload  payload,hits  hits,streets  streets,gta</t>
  </si>
  <si>
    <t>davideaiello85,mov5stelle  mov5stelle,e  e,quanti  quanti,anni  anni,ci  ci,vorranno  vorranno,per  per,riparare  riparare,ai  ai,danni</t>
  </si>
  <si>
    <t>ove,nove  nove,generacije  generacije,te  te,su  su,dosle  dosle,odje  odje,su  su,poremetile  poremetile,car  car,naseg</t>
  </si>
  <si>
    <t>iknowuman,ove  ove,nove  nove,generacije  generacije,te  te,su  su,dosle  dosle,odje  odje,su  su,poremetile  poremetile,car</t>
  </si>
  <si>
    <t>boobooaloo,ashirsch  ashirsch,danbray79  danbray79,kwatkins205  kwatkins205,car_nove  car_nove,hereâ  hereâ,s  s,plan  plan,donâ  donâ,t  t,ban</t>
  </si>
  <si>
    <t>hope_persists,boobooaloo  boobooaloo,ashirsch  ashirsch,danbray79  danbray79,kwatkins205  kwatkins205,car_nove  car_nove,hereâ  hereâ,s  s,plan  plan,donâ  donâ,t</t>
  </si>
  <si>
    <t>ksenija76o,ubiše  ubiše,čar  čar,nove  nove,godine  godine,čak  čak,deci  deci,kažu  kažu,dolaze  dolaze,stranci  stranci,stranci</t>
  </si>
  <si>
    <t>car_nove,parkland  parkland,known  known,allowed  allowed,vine  vine,w  w,couple  couple,starbucks  starbucks,largest  largest,high  high,school</t>
  </si>
  <si>
    <t>grofodvaljeva,datividimslova  datividimslova,tek  tek,rodjen  rodjen,tek  tek,umro  umro,ali  ali,ta  ta,unutrasnja  unutrasnja,borba  borba,je</t>
  </si>
  <si>
    <t>thelorddoug,eu  eu,com  com,nove  nove,anos  anos,tá  tá,mas  mas,vcs  vcs,acreditam  acreditam,que  que,esqueceram</t>
  </si>
  <si>
    <t>damir_car,da  da,te  te,nove  nove,generacije  generacije,počnu  počnu,jako  jako,rano</t>
  </si>
  <si>
    <t>kwilli1046,happens  happens,someone  someone,brings  brings,remote  remote,control  control,car  car,dog  dog,park  park,thehuskybalu  thehuskybalu,ig</t>
  </si>
  <si>
    <t>flomp_it,jeff_fogle  jeff_fogle,car_nove  car_nove,make  make,flamethrower  flamethrower,need  need,match  match,hairspray  hairspray,aerosol</t>
  </si>
  <si>
    <t>iheartradio,nove  nove,laurenjauregui  laurenjauregui,bestsolobreakout  bestsolobreakout,iheartawards</t>
  </si>
  <si>
    <t>laurenjauregui,bestsolobreakout  nove,laurenjauregui  bestsolobreakout,iheartawards  iheartradio,nove  mafialaurenjbr,quinta  quinta,meta  meta,quinhentos  quinhentos,comentários  comentários,aqui  aqui,em</t>
  </si>
  <si>
    <t>iheartradio,laurenattack_  laurenattack_,nove  nove,laurenjauregui  laurenjauregui,bestsolobreakout  bestsolobreakout,iheartawards</t>
  </si>
  <si>
    <t>quinta,meta  meta,quinhentos  quinhentos,comentários  comentários,aqui  aqui,em  em,menos  menos,de  de,nove  nove,minutos  minutos,voto</t>
  </si>
  <si>
    <t>kingnojames,chad_williams05  chad_williams05,sighnatasha  sighnatasha,arianaortegaa  arianaortegaa,gabbybarbini  gabbybarbini,isabellaacohen  isabellaacohen,car_nove</t>
  </si>
  <si>
    <t>thank,stonemandouglas  stonemandouglas,senior  senior,car_nove  car_nove,sharing  sharing,story  story,neighbors  neighbors,grandfather</t>
  </si>
  <si>
    <t>sending,love  take,moment  moment,silence  silence,today  today,those  those,lost  lost,during  during,marjory  marjory,stoneman  stoneman,douglas</t>
  </si>
  <si>
    <t>hello,14  14,years  years,old  old,wondering  wondering,look  look,song  song,called  called,parkland  parkland,amarch4ourlives  amarch4ourlives,car_nove</t>
  </si>
  <si>
    <t>car_nove,grandpa  grandpa,12  12,years  years,old  old,hid  hid,closet  closet,family  family,murdered  murdered,during  during,first</t>
  </si>
  <si>
    <t>noellealvernaz,reminder</t>
  </si>
  <si>
    <t>danbray79,car_nove  hope_persists,boobooaloo  ashirsch,rrriep  rrriep,hope_persists  boobooaloo,danbray79  boobooaloo,ashirsch  ashirsch,danbray79  car_nove,choice  choice,respect  respect,respect</t>
  </si>
  <si>
    <t>hope_persists,manyfeathers514  manyfeathers514,boobooaloo  boobooaloo,ashirsch  ashirsch,danbray79  danbray79,car_nove  car_nove,semi  semi,autos  autos,comprise  comprise,very  very,large</t>
  </si>
  <si>
    <t>Top Word Pairs in Tweet by Salience</t>
  </si>
  <si>
    <t>mafialaurenjbr,quinta  quinta,meta  meta,quinhentos  quinhentos,comentários  comentários,aqui  aqui,em  em,menos  menos,de  de,nove  nove,minutos</t>
  </si>
  <si>
    <t>ashirsch,rrriep  rrriep,hope_persists  boobooaloo,danbray79  boobooaloo,ashirsch  ashirsch,danbray79  car_nove,choice  choice,respect  respect,respect  car_nove,violence  violence,scapegoat</t>
  </si>
  <si>
    <t>Word</t>
  </si>
  <si>
    <t>svaka</t>
  </si>
  <si>
    <t>dobijena</t>
  </si>
  <si>
    <t>bitka</t>
  </si>
  <si>
    <t>sa</t>
  </si>
  <si>
    <t>samim</t>
  </si>
  <si>
    <t>sobom</t>
  </si>
  <si>
    <t>otvara</t>
  </si>
  <si>
    <t>nova</t>
  </si>
  <si>
    <t>v</t>
  </si>
  <si>
    <t>odje</t>
  </si>
  <si>
    <t>high</t>
  </si>
  <si>
    <t>asshole</t>
  </si>
  <si>
    <t>child</t>
  </si>
  <si>
    <t>key</t>
  </si>
  <si>
    <t>first</t>
  </si>
  <si>
    <t>pâ</t>
  </si>
  <si>
    <t>make</t>
  </si>
  <si>
    <t>family</t>
  </si>
  <si>
    <t>murdered</t>
  </si>
  <si>
    <t>parkland</t>
  </si>
  <si>
    <t>school</t>
  </si>
  <si>
    <t>survivors</t>
  </si>
  <si>
    <t>generacije</t>
  </si>
  <si>
    <t>respect</t>
  </si>
  <si>
    <t>change</t>
  </si>
  <si>
    <t>sending</t>
  </si>
  <si>
    <t>love</t>
  </si>
  <si>
    <t>thank</t>
  </si>
  <si>
    <t>senior</t>
  </si>
  <si>
    <t>sharing</t>
  </si>
  <si>
    <t>story</t>
  </si>
  <si>
    <t>neighbors</t>
  </si>
  <si>
    <t>grandfather</t>
  </si>
  <si>
    <t>em</t>
  </si>
  <si>
    <t>menos</t>
  </si>
  <si>
    <t>minutos</t>
  </si>
  <si>
    <t>voto</t>
  </si>
  <si>
    <t>kao</t>
  </si>
  <si>
    <t>known</t>
  </si>
  <si>
    <t>allowed</t>
  </si>
  <si>
    <t>vine</t>
  </si>
  <si>
    <t>w</t>
  </si>
  <si>
    <t>couple</t>
  </si>
  <si>
    <t>starbucks</t>
  </si>
  <si>
    <t>largest</t>
  </si>
  <si>
    <t>hereâ</t>
  </si>
  <si>
    <t>plan</t>
  </si>
  <si>
    <t>donâ</t>
  </si>
  <si>
    <t>ban</t>
  </si>
  <si>
    <t>capacity</t>
  </si>
  <si>
    <t>ove</t>
  </si>
  <si>
    <t>dosle</t>
  </si>
  <si>
    <t>poremetile</t>
  </si>
  <si>
    <t>naseg</t>
  </si>
  <si>
    <t>twittera</t>
  </si>
  <si>
    <t>dosli</t>
  </si>
  <si>
    <t>prozivaju</t>
  </si>
  <si>
    <t>znaci</t>
  </si>
  <si>
    <t>ranije</t>
  </si>
  <si>
    <t>new</t>
  </si>
  <si>
    <t>rc</t>
  </si>
  <si>
    <t>bandito</t>
  </si>
  <si>
    <t>little</t>
  </si>
  <si>
    <t>big</t>
  </si>
  <si>
    <t>payload</t>
  </si>
  <si>
    <t>hits</t>
  </si>
  <si>
    <t>streets</t>
  </si>
  <si>
    <t>gta</t>
  </si>
  <si>
    <t>online</t>
  </si>
  <si>
    <t>customize</t>
  </si>
  <si>
    <t>range</t>
  </si>
  <si>
    <t>tell</t>
  </si>
  <si>
    <t>lawmakers</t>
  </si>
  <si>
    <t>want</t>
  </si>
  <si>
    <t>town</t>
  </si>
  <si>
    <t>hall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</si>
  <si>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</si>
  <si>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</si>
  <si>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</si>
  <si>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</si>
  <si>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</si>
  <si>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</si>
  <si>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</si>
  <si>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</si>
  <si>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</si>
  <si>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</si>
  <si>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</si>
  <si>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</si>
  <si>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</si>
  <si>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</si>
  <si>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</si>
  <si>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</si>
  <si>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</si>
  <si>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</si>
  <si>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</si>
  <si>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</si>
  <si>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</si>
  <si>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</si>
  <si>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</si>
  <si>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</si>
  <si>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</si>
  <si>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</si>
  <si>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</si>
  <si>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</si>
  <si>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</si>
  <si>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</si>
  <si>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2018</t>
  </si>
  <si>
    <t>Feb</t>
  </si>
  <si>
    <t>15-Feb</t>
  </si>
  <si>
    <t>4 PM</t>
  </si>
  <si>
    <t>22-Feb</t>
  </si>
  <si>
    <t>8 AM</t>
  </si>
  <si>
    <t>Mar</t>
  </si>
  <si>
    <t>25-Mar</t>
  </si>
  <si>
    <t>12 PM</t>
  </si>
  <si>
    <t>2 PM</t>
  </si>
  <si>
    <t>May</t>
  </si>
  <si>
    <t>29-May</t>
  </si>
  <si>
    <t>9 PM</t>
  </si>
  <si>
    <t>2019</t>
  </si>
  <si>
    <t>Jan</t>
  </si>
  <si>
    <t>29-Jan</t>
  </si>
  <si>
    <t>3 PM</t>
  </si>
  <si>
    <t>3-Feb</t>
  </si>
  <si>
    <t>3 AM</t>
  </si>
  <si>
    <t>9 AM</t>
  </si>
  <si>
    <t>10 AM</t>
  </si>
  <si>
    <t>11 AM</t>
  </si>
  <si>
    <t>6 PM</t>
  </si>
  <si>
    <t>7 PM</t>
  </si>
  <si>
    <t>4-Feb</t>
  </si>
  <si>
    <t>1 PM</t>
  </si>
  <si>
    <t>5 PM</t>
  </si>
  <si>
    <t>5-Feb</t>
  </si>
  <si>
    <t>1 AM</t>
  </si>
  <si>
    <t>4 AM</t>
  </si>
  <si>
    <t>7-Feb</t>
  </si>
  <si>
    <t>8-Feb</t>
  </si>
  <si>
    <t>5 AM</t>
  </si>
  <si>
    <t>9-Feb</t>
  </si>
  <si>
    <t>10-Feb</t>
  </si>
  <si>
    <t>12 AM</t>
  </si>
  <si>
    <t>11-Feb</t>
  </si>
  <si>
    <t>12-Feb</t>
  </si>
  <si>
    <t>10 PM</t>
  </si>
  <si>
    <t>13-Feb</t>
  </si>
  <si>
    <t>14-Feb</t>
  </si>
  <si>
    <t>16-Feb</t>
  </si>
  <si>
    <t>11 PM</t>
  </si>
  <si>
    <t>128, 128, 128</t>
  </si>
  <si>
    <t>Red</t>
  </si>
  <si>
    <t>G1: ili je tajkun 1 bata car mali karapandza</t>
  </si>
  <si>
    <t>G2: car_nove years old during mass shooting grandpa 12 hid closet</t>
  </si>
  <si>
    <t>G3: boobooaloo ashirsch danbray79 car_nove hope_persists semi autos s t kwatkins205</t>
  </si>
  <si>
    <t>G4: tek je ali datividimslova rodjen umro ta unutrasnja borba car</t>
  </si>
  <si>
    <t>G5: nove laurenjauregui bestsolobreakout iheartawards iheartradio quinta meta quinhentos comentários aqui</t>
  </si>
  <si>
    <t>G7: references oc's claudia nove powerful drag queen serving fish hip</t>
  </si>
  <si>
    <t>G9: reminder</t>
  </si>
  <si>
    <t>G10: happens someone brings remote control car dog park thehuskybalu ig</t>
  </si>
  <si>
    <t>G13: stranci</t>
  </si>
  <si>
    <t>G14: odje ove nove generacije dosle poremetile car naseg twittera dosli</t>
  </si>
  <si>
    <t>G15: new rc bandito little car big payload hits streets gta</t>
  </si>
  <si>
    <t>Autofill Workbook Results</t>
  </si>
  <si>
    <t>Edge Weight▓1▓2▓0▓True▓Gray▓Red▓▓Edge Weight▓1▓2▓0▓3▓10▓False▓Edge Weight▓1▓2▓0▓35▓12▓False▓▓0▓0▓0▓True▓Black▓Black▓▓Followers▓0▓1441476▓0▓162▓1000▓False▓▓0▓0▓0▓0▓0▓False▓▓0▓0▓0▓0▓0▓False▓▓0▓0▓0▓0▓0▓False</t>
  </si>
  <si>
    <t>GraphSource░GraphServerTwitterSearch▓GraphTerm░car_nove▓ImportDescription░The graph represents a network of 87 Twitter users whose tweets in the requested range contained "car_nove", or who were replied to or mentioned in those tweets.  The network was obtained from the NodeXL Graph Server on Sunday, 17 February 2019 at 18:17 UTC.
The requested start date was Sunday, 17 February 2019 at 01:01 UTC and the maximum number of days (going backward) was 14.
The maximum number of tweets collected was 5,000.
The tweets in the network were tweeted over the 13-day, 19-hour, 23-minute period from Sunday, 03 February 2019 at 03:40 UTC to Saturday, 16 February 2019 at 23:03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</si>
</sst>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4712615"/>
        <c:axId val="21086944"/>
      </c:barChart>
      <c:catAx>
        <c:axId val="247126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086944"/>
        <c:crosses val="autoZero"/>
        <c:auto val="1"/>
        <c:lblOffset val="100"/>
        <c:noMultiLvlLbl val="0"/>
      </c:catAx>
      <c:valAx>
        <c:axId val="21086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12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car_nove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Series'!$A$26:$A$99</c:f>
              <c:strCache>
                <c:ptCount val="48"/>
                <c:pt idx="0">
                  <c:v>4 PM
15-Feb
Feb
2018</c:v>
                </c:pt>
                <c:pt idx="1">
                  <c:v>8 AM
22-Feb</c:v>
                </c:pt>
                <c:pt idx="2">
                  <c:v>12 PM
25-Mar
Mar</c:v>
                </c:pt>
                <c:pt idx="3">
                  <c:v>2 PM</c:v>
                </c:pt>
                <c:pt idx="4">
                  <c:v>9 PM
29-May
May</c:v>
                </c:pt>
                <c:pt idx="5">
                  <c:v>3 PM
29-Jan
Jan
2019</c:v>
                </c:pt>
                <c:pt idx="6">
                  <c:v>3 AM
3-Feb
Feb</c:v>
                </c:pt>
                <c:pt idx="7">
                  <c:v>9 AM</c:v>
                </c:pt>
                <c:pt idx="8">
                  <c:v>10 AM</c:v>
                </c:pt>
                <c:pt idx="9">
                  <c:v>11 AM</c:v>
                </c:pt>
                <c:pt idx="10">
                  <c:v>12 PM</c:v>
                </c:pt>
                <c:pt idx="11">
                  <c:v>2 PM</c:v>
                </c:pt>
                <c:pt idx="12">
                  <c:v>4 PM</c:v>
                </c:pt>
                <c:pt idx="13">
                  <c:v>6 PM</c:v>
                </c:pt>
                <c:pt idx="14">
                  <c:v>7 PM</c:v>
                </c:pt>
                <c:pt idx="15">
                  <c:v>9 PM</c:v>
                </c:pt>
                <c:pt idx="16">
                  <c:v>9 AM
4-Feb</c:v>
                </c:pt>
                <c:pt idx="17">
                  <c:v>10 AM</c:v>
                </c:pt>
                <c:pt idx="18">
                  <c:v>1 PM</c:v>
                </c:pt>
                <c:pt idx="19">
                  <c:v>5 PM</c:v>
                </c:pt>
                <c:pt idx="20">
                  <c:v>1 AM
5-Feb</c:v>
                </c:pt>
                <c:pt idx="21">
                  <c:v>4 AM</c:v>
                </c:pt>
                <c:pt idx="22">
                  <c:v>1 PM</c:v>
                </c:pt>
                <c:pt idx="23">
                  <c:v>5 PM
7-Feb</c:v>
                </c:pt>
                <c:pt idx="24">
                  <c:v>6 PM</c:v>
                </c:pt>
                <c:pt idx="25">
                  <c:v>7 PM</c:v>
                </c:pt>
                <c:pt idx="26">
                  <c:v>5 AM
8-Feb</c:v>
                </c:pt>
                <c:pt idx="27">
                  <c:v>11 AM</c:v>
                </c:pt>
                <c:pt idx="28">
                  <c:v>12 PM</c:v>
                </c:pt>
                <c:pt idx="29">
                  <c:v>1 PM</c:v>
                </c:pt>
                <c:pt idx="30">
                  <c:v>2 PM</c:v>
                </c:pt>
                <c:pt idx="31">
                  <c:v>7 PM</c:v>
                </c:pt>
                <c:pt idx="32">
                  <c:v>12 PM
9-Feb</c:v>
                </c:pt>
                <c:pt idx="33">
                  <c:v>12 AM
10-Feb</c:v>
                </c:pt>
                <c:pt idx="34">
                  <c:v>2 PM
11-Feb</c:v>
                </c:pt>
                <c:pt idx="35">
                  <c:v>10 PM
12-Feb</c:v>
                </c:pt>
                <c:pt idx="36">
                  <c:v>10 AM
13-Feb</c:v>
                </c:pt>
                <c:pt idx="37">
                  <c:v>1 PM</c:v>
                </c:pt>
                <c:pt idx="38">
                  <c:v>1 AM
14-Feb</c:v>
                </c:pt>
                <c:pt idx="39">
                  <c:v>10 AM</c:v>
                </c:pt>
                <c:pt idx="40">
                  <c:v>4 PM</c:v>
                </c:pt>
                <c:pt idx="41">
                  <c:v>4 AM
15-Feb</c:v>
                </c:pt>
                <c:pt idx="42">
                  <c:v>12 PM</c:v>
                </c:pt>
                <c:pt idx="43">
                  <c:v>2 PM</c:v>
                </c:pt>
                <c:pt idx="44">
                  <c:v>3 PM</c:v>
                </c:pt>
                <c:pt idx="45">
                  <c:v>10 PM</c:v>
                </c:pt>
                <c:pt idx="46">
                  <c:v>4 AM
16-Feb</c:v>
                </c:pt>
                <c:pt idx="47">
                  <c:v>11 PM</c:v>
                </c:pt>
              </c:strCache>
            </c:strRef>
          </c:cat>
          <c:val>
            <c:numRef>
              <c:f>'Time Series'!$B$26:$B$99</c:f>
              <c:numCache>
                <c:formatCode>General</c:formatCode>
                <c:ptCount val="48"/>
                <c:pt idx="0">
                  <c:v>1</c:v>
                </c:pt>
                <c:pt idx="1">
                  <c:v>1</c:v>
                </c:pt>
                <c:pt idx="2">
                  <c:v>1</c:v>
                </c:pt>
                <c:pt idx="3">
                  <c:v>1</c:v>
                </c:pt>
                <c:pt idx="4">
                  <c:v>1</c:v>
                </c:pt>
                <c:pt idx="5">
                  <c:v>1</c:v>
                </c:pt>
                <c:pt idx="6">
                  <c:v>1</c:v>
                </c:pt>
                <c:pt idx="7">
                  <c:v>1</c:v>
                </c:pt>
                <c:pt idx="8">
                  <c:v>3</c:v>
                </c:pt>
                <c:pt idx="9">
                  <c:v>1</c:v>
                </c:pt>
                <c:pt idx="10">
                  <c:v>1</c:v>
                </c:pt>
                <c:pt idx="11">
                  <c:v>5</c:v>
                </c:pt>
                <c:pt idx="12">
                  <c:v>1</c:v>
                </c:pt>
                <c:pt idx="13">
                  <c:v>1</c:v>
                </c:pt>
                <c:pt idx="14">
                  <c:v>1</c:v>
                </c:pt>
                <c:pt idx="15">
                  <c:v>4</c:v>
                </c:pt>
                <c:pt idx="16">
                  <c:v>1</c:v>
                </c:pt>
                <c:pt idx="17">
                  <c:v>1</c:v>
                </c:pt>
                <c:pt idx="18">
                  <c:v>1</c:v>
                </c:pt>
                <c:pt idx="19">
                  <c:v>1</c:v>
                </c:pt>
                <c:pt idx="20">
                  <c:v>2</c:v>
                </c:pt>
                <c:pt idx="21">
                  <c:v>1</c:v>
                </c:pt>
                <c:pt idx="22">
                  <c:v>1</c:v>
                </c:pt>
                <c:pt idx="23">
                  <c:v>4</c:v>
                </c:pt>
                <c:pt idx="24">
                  <c:v>4</c:v>
                </c:pt>
                <c:pt idx="25">
                  <c:v>1</c:v>
                </c:pt>
                <c:pt idx="26">
                  <c:v>1</c:v>
                </c:pt>
                <c:pt idx="27">
                  <c:v>2</c:v>
                </c:pt>
                <c:pt idx="28">
                  <c:v>3</c:v>
                </c:pt>
                <c:pt idx="29">
                  <c:v>2</c:v>
                </c:pt>
                <c:pt idx="30">
                  <c:v>1</c:v>
                </c:pt>
                <c:pt idx="31">
                  <c:v>1</c:v>
                </c:pt>
                <c:pt idx="32">
                  <c:v>2</c:v>
                </c:pt>
                <c:pt idx="33">
                  <c:v>1</c:v>
                </c:pt>
                <c:pt idx="34">
                  <c:v>1</c:v>
                </c:pt>
                <c:pt idx="35">
                  <c:v>1</c:v>
                </c:pt>
                <c:pt idx="36">
                  <c:v>1</c:v>
                </c:pt>
                <c:pt idx="37">
                  <c:v>1</c:v>
                </c:pt>
                <c:pt idx="38">
                  <c:v>1</c:v>
                </c:pt>
                <c:pt idx="39">
                  <c:v>1</c:v>
                </c:pt>
                <c:pt idx="40">
                  <c:v>1</c:v>
                </c:pt>
                <c:pt idx="41">
                  <c:v>1</c:v>
                </c:pt>
                <c:pt idx="42">
                  <c:v>1</c:v>
                </c:pt>
                <c:pt idx="43">
                  <c:v>1</c:v>
                </c:pt>
                <c:pt idx="44">
                  <c:v>1</c:v>
                </c:pt>
                <c:pt idx="45">
                  <c:v>1</c:v>
                </c:pt>
                <c:pt idx="46">
                  <c:v>4</c:v>
                </c:pt>
                <c:pt idx="47">
                  <c:v>1</c:v>
                </c:pt>
              </c:numCache>
            </c:numRef>
          </c:val>
        </c:ser>
        <c:axId val="10686513"/>
        <c:axId val="29069754"/>
      </c:barChart>
      <c:catAx>
        <c:axId val="10686513"/>
        <c:scaling>
          <c:orientation val="minMax"/>
        </c:scaling>
        <c:axPos val="b"/>
        <c:delete val="0"/>
        <c:numFmt formatCode="General" sourceLinked="1"/>
        <c:majorTickMark val="out"/>
        <c:minorTickMark val="none"/>
        <c:tickLblPos val="nextTo"/>
        <c:crossAx val="29069754"/>
        <c:crosses val="autoZero"/>
        <c:auto val="1"/>
        <c:lblOffset val="100"/>
        <c:noMultiLvlLbl val="0"/>
      </c:catAx>
      <c:valAx>
        <c:axId val="29069754"/>
        <c:scaling>
          <c:orientation val="minMax"/>
        </c:scaling>
        <c:axPos val="l"/>
        <c:majorGridlines/>
        <c:delete val="0"/>
        <c:numFmt formatCode="General" sourceLinked="1"/>
        <c:majorTickMark val="out"/>
        <c:minorTickMark val="none"/>
        <c:tickLblPos val="nextTo"/>
        <c:crossAx val="1068651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5564769"/>
        <c:axId val="30320874"/>
      </c:barChart>
      <c:catAx>
        <c:axId val="555647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320874"/>
        <c:crosses val="autoZero"/>
        <c:auto val="1"/>
        <c:lblOffset val="100"/>
        <c:noMultiLvlLbl val="0"/>
      </c:catAx>
      <c:valAx>
        <c:axId val="30320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64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452411"/>
        <c:axId val="40071700"/>
      </c:barChart>
      <c:catAx>
        <c:axId val="44524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071700"/>
        <c:crosses val="autoZero"/>
        <c:auto val="1"/>
        <c:lblOffset val="100"/>
        <c:noMultiLvlLbl val="0"/>
      </c:catAx>
      <c:valAx>
        <c:axId val="400717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2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5100981"/>
        <c:axId val="24582238"/>
      </c:barChart>
      <c:catAx>
        <c:axId val="251009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582238"/>
        <c:crosses val="autoZero"/>
        <c:auto val="1"/>
        <c:lblOffset val="100"/>
        <c:noMultiLvlLbl val="0"/>
      </c:catAx>
      <c:valAx>
        <c:axId val="24582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009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9913551"/>
        <c:axId val="45004232"/>
      </c:barChart>
      <c:catAx>
        <c:axId val="199135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004232"/>
        <c:crosses val="autoZero"/>
        <c:auto val="1"/>
        <c:lblOffset val="100"/>
        <c:noMultiLvlLbl val="0"/>
      </c:catAx>
      <c:valAx>
        <c:axId val="450042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13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384905"/>
        <c:axId val="21464146"/>
      </c:barChart>
      <c:catAx>
        <c:axId val="23849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464146"/>
        <c:crosses val="autoZero"/>
        <c:auto val="1"/>
        <c:lblOffset val="100"/>
        <c:noMultiLvlLbl val="0"/>
      </c:catAx>
      <c:valAx>
        <c:axId val="214641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49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8959587"/>
        <c:axId val="60874236"/>
      </c:barChart>
      <c:catAx>
        <c:axId val="589595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874236"/>
        <c:crosses val="autoZero"/>
        <c:auto val="1"/>
        <c:lblOffset val="100"/>
        <c:noMultiLvlLbl val="0"/>
      </c:catAx>
      <c:valAx>
        <c:axId val="60874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59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0997213"/>
        <c:axId val="31866054"/>
      </c:barChart>
      <c:catAx>
        <c:axId val="109972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866054"/>
        <c:crosses val="autoZero"/>
        <c:auto val="1"/>
        <c:lblOffset val="100"/>
        <c:noMultiLvlLbl val="0"/>
      </c:catAx>
      <c:valAx>
        <c:axId val="31866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97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8359031"/>
        <c:axId val="31013552"/>
      </c:barChart>
      <c:catAx>
        <c:axId val="18359031"/>
        <c:scaling>
          <c:orientation val="minMax"/>
        </c:scaling>
        <c:axPos val="b"/>
        <c:delete val="1"/>
        <c:majorTickMark val="out"/>
        <c:minorTickMark val="none"/>
        <c:tickLblPos val="none"/>
        <c:crossAx val="31013552"/>
        <c:crosses val="autoZero"/>
        <c:auto val="1"/>
        <c:lblOffset val="100"/>
        <c:noMultiLvlLbl val="0"/>
      </c:catAx>
      <c:valAx>
        <c:axId val="31013552"/>
        <c:scaling>
          <c:orientation val="minMax"/>
        </c:scaling>
        <c:axPos val="l"/>
        <c:delete val="1"/>
        <c:majorTickMark val="out"/>
        <c:minorTickMark val="none"/>
        <c:tickLblPos val="none"/>
        <c:crossAx val="183590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2" refreshedBy="Marc Smith" refreshedVersion="5">
  <cacheSource type="worksheet">
    <worksheetSource ref="A2:BL7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floridaschoolshooting gunreform assaultweaponsban studentsstandup neveragain nra"/>
        <s v="floridaschoolshooting gunreform assaultweaponsban"/>
        <m/>
        <s v="laurenjauregui bestsolobreakout iheartawards"/>
        <s v="laurenjauregui bestsolobreakout"/>
        <s v="stonemandougla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2">
        <d v="2018-02-22T08:50:22.000"/>
        <d v="2019-02-03T03:40:06.000"/>
        <d v="2019-02-03T10:38:03.000"/>
        <d v="2019-02-03T10:43:25.000"/>
        <d v="2019-02-03T10:49:33.000"/>
        <d v="2019-02-03T11:31:38.000"/>
        <d v="2019-02-03T12:57:19.000"/>
        <d v="2019-02-03T14:04:35.000"/>
        <d v="2019-02-03T14:19:45.000"/>
        <d v="2019-02-03T14:23:07.000"/>
        <d v="2019-02-03T14:27:33.000"/>
        <d v="2019-02-03T14:33:48.000"/>
        <d v="2019-02-03T16:05:14.000"/>
        <d v="2019-02-03T18:00:11.000"/>
        <d v="2019-02-03T19:10:07.000"/>
        <d v="2019-02-03T21:18:10.000"/>
        <d v="2019-02-03T21:21:47.000"/>
        <d v="2019-02-03T21:59:26.000"/>
        <d v="2019-02-04T09:41:53.000"/>
        <d v="2019-02-03T09:35:56.000"/>
        <d v="2019-02-04T10:03:49.000"/>
        <d v="2019-01-29T15:02:37.000"/>
        <d v="2019-02-04T13:19:57.000"/>
        <d v="2019-02-04T17:23:39.000"/>
        <d v="2019-02-05T01:34:26.000"/>
        <d v="2019-02-05T01:37:07.000"/>
        <d v="2019-02-03T21:10:48.000"/>
        <d v="2019-02-05T04:13:11.000"/>
        <d v="2018-03-25T12:59:11.000"/>
        <d v="2019-02-05T13:24:31.000"/>
        <d v="2019-02-07T19:40:40.000"/>
        <d v="2019-02-08T05:56:30.000"/>
        <d v="2019-02-08T12:34:20.000"/>
        <d v="2019-02-08T12:42:51.000"/>
        <d v="2019-02-08T12:50:10.000"/>
        <d v="2019-02-08T13:00:36.000"/>
        <d v="2019-02-08T13:38:06.000"/>
        <d v="2019-02-08T14:09:17.000"/>
        <d v="2019-02-08T19:28:12.000"/>
        <d v="2019-02-09T12:59:57.000"/>
        <d v="2019-02-09T12:27:27.000"/>
        <d v="2019-02-10T00:44:26.000"/>
        <d v="2019-02-11T14:57:07.000"/>
        <d v="2019-02-08T11:42:24.000"/>
        <d v="2019-02-08T11:43:53.000"/>
        <d v="2019-02-13T10:36:34.000"/>
        <d v="2019-02-07T17:46:58.000"/>
        <d v="2019-02-07T18:50:13.000"/>
        <d v="2019-02-07T17:37:11.000"/>
        <d v="2019-02-07T18:50:34.000"/>
        <d v="2019-02-07T17:52:20.000"/>
        <d v="2019-02-07T18:50:49.000"/>
        <d v="2019-02-07T17:37:31.000"/>
        <d v="2019-02-07T18:51:00.000"/>
        <d v="2019-02-12T22:20:13.000"/>
        <d v="2019-02-13T13:24:56.000"/>
        <d v="2019-02-14T01:09:02.000"/>
        <d v="2018-05-29T21:59:12.000"/>
        <d v="2019-02-14T10:32:56.000"/>
        <d v="2019-02-14T16:34:43.000"/>
        <d v="2019-02-15T04:55:15.000"/>
        <d v="2019-02-15T14:12:06.000"/>
        <d v="2019-02-15T12:08:31.000"/>
        <d v="2019-02-15T15:24:15.000"/>
        <d v="2019-02-15T22:47:12.000"/>
        <d v="2019-02-16T04:03:12.000"/>
        <d v="2019-02-16T04:09:46.000"/>
        <d v="2019-02-16T04:11:52.000"/>
        <d v="2019-02-16T04:01:19.000"/>
        <d v="2018-03-25T14:10:07.000"/>
        <d v="2018-02-15T16:08:31.000"/>
        <d v="2019-02-16T23:03:21.000"/>
      </sharedItems>
      <fieldGroup par="66" base="22">
        <rangePr groupBy="hours" autoEnd="1" autoStart="1" startDate="2018-02-15T16:08:31.000" endDate="2019-02-16T23:03:21.000"/>
        <groupItems count="26">
          <s v="&lt;2/15/2018"/>
          <s v="12 AM"/>
          <s v="1 AM"/>
          <s v="2 AM"/>
          <s v="3 AM"/>
          <s v="4 AM"/>
          <s v="5 AM"/>
          <s v="6 AM"/>
          <s v="7 AM"/>
          <s v="8 AM"/>
          <s v="9 AM"/>
          <s v="10 AM"/>
          <s v="11 AM"/>
          <s v="12 PM"/>
          <s v="1 PM"/>
          <s v="2 PM"/>
          <s v="3 PM"/>
          <s v="4 PM"/>
          <s v="5 PM"/>
          <s v="6 PM"/>
          <s v="7 PM"/>
          <s v="8 PM"/>
          <s v="9 PM"/>
          <s v="10 PM"/>
          <s v="11 PM"/>
          <s v="&gt;2/16/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2-15T16:08:31.000" endDate="2019-02-16T23:03:21.000"/>
        <groupItems count="368">
          <s v="&lt;2/15/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6/2019"/>
        </groupItems>
      </fieldGroup>
    </cacheField>
    <cacheField name="Months" databaseField="0">
      <sharedItems containsMixedTypes="0" count="0"/>
      <fieldGroup base="22">
        <rangePr groupBy="months" autoEnd="1" autoStart="1" startDate="2018-02-15T16:08:31.000" endDate="2019-02-16T23:03:21.000"/>
        <groupItems count="14">
          <s v="&lt;2/15/2018"/>
          <s v="Jan"/>
          <s v="Feb"/>
          <s v="Mar"/>
          <s v="Apr"/>
          <s v="May"/>
          <s v="Jun"/>
          <s v="Jul"/>
          <s v="Aug"/>
          <s v="Sep"/>
          <s v="Oct"/>
          <s v="Nov"/>
          <s v="Dec"/>
          <s v="&gt;2/16/2019"/>
        </groupItems>
      </fieldGroup>
    </cacheField>
    <cacheField name="Years" databaseField="0">
      <sharedItems containsMixedTypes="0" count="0"/>
      <fieldGroup base="22">
        <rangePr groupBy="years" autoEnd="1" autoStart="1" startDate="2018-02-15T16:08:31.000" endDate="2019-02-16T23:03:21.000"/>
        <groupItems count="4">
          <s v="&lt;2/15/2018"/>
          <s v="2018"/>
          <s v="2019"/>
          <s v="&gt;2/16/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2">
  <r>
    <s v="rosemarycnn"/>
    <s v="cnn"/>
    <m/>
    <m/>
    <m/>
    <m/>
    <m/>
    <m/>
    <m/>
    <m/>
    <s v="No"/>
    <n v="3"/>
    <m/>
    <m/>
    <x v="0"/>
    <d v="2018-02-22T08:50:22.000"/>
    <s v="Survivors of the #FloridaSchoolShooting tell lawmakers they want #gunreform &amp;amp; an #AssaultWeaponsBan at a @CNN Town Hall. Carly Novell @car_nove was there &amp;amp; shares her thoughts: #StudentsStandUp #NeverAgain #NRA _x000a__x000a_ https://t.co/e9dOH7p0YM"/>
    <s v="http://snpy.tv/2CcprtL"/>
    <s v="snpy.tv"/>
    <x v="0"/>
    <m/>
    <s v="http://pbs.twimg.com/profile_images/1040086382964862976/KEKqKBgT_normal.jpg"/>
    <x v="0"/>
    <s v="https://twitter.com/#!/rosemarycnn/status/966596012881031168"/>
    <m/>
    <m/>
    <s v="966596012881031168"/>
    <m/>
    <b v="0"/>
    <n v="1255"/>
    <s v=""/>
    <b v="0"/>
    <s v="en"/>
    <m/>
    <s v=""/>
    <b v="0"/>
    <n v="311"/>
    <s v=""/>
    <s v="SnappyTV.com"/>
    <b v="0"/>
    <s v="966596012881031168"/>
    <s v="Retweet"/>
    <n v="0"/>
    <n v="0"/>
    <m/>
    <m/>
    <m/>
    <m/>
    <m/>
    <m/>
    <m/>
    <m/>
    <n v="1"/>
    <s v="2"/>
    <s v="2"/>
    <m/>
    <m/>
    <m/>
    <m/>
    <m/>
    <m/>
    <m/>
    <m/>
    <m/>
  </r>
  <r>
    <s v="elizabe44177035"/>
    <s v="cnn"/>
    <m/>
    <m/>
    <m/>
    <m/>
    <m/>
    <m/>
    <m/>
    <m/>
    <s v="No"/>
    <n v="4"/>
    <m/>
    <m/>
    <x v="0"/>
    <d v="2019-02-03T03:40:06.000"/>
    <s v="RT @rosemaryCNN: Survivors of the #FloridaSchoolShooting tell lawmakers they want #gunreform &amp;amp; an #AssaultWeaponsBan at a @CNN Town Hall. Câ€¦"/>
    <m/>
    <m/>
    <x v="1"/>
    <m/>
    <s v="http://pbs.twimg.com/profile_images/1091901900411293701/w9F_Bm9I_normal.jpg"/>
    <x v="1"/>
    <s v="https://twitter.com/#!/elizabe44177035/status/1091904131344879617"/>
    <m/>
    <m/>
    <s v="1091904131344879617"/>
    <m/>
    <b v="0"/>
    <n v="0"/>
    <s v=""/>
    <b v="0"/>
    <s v="en"/>
    <m/>
    <s v=""/>
    <b v="0"/>
    <n v="311"/>
    <s v="966596012881031168"/>
    <s v="Twitter for Android"/>
    <b v="0"/>
    <s v="966596012881031168"/>
    <s v="Tweet"/>
    <n v="0"/>
    <n v="0"/>
    <m/>
    <m/>
    <m/>
    <m/>
    <m/>
    <m/>
    <m/>
    <m/>
    <n v="1"/>
    <s v="2"/>
    <s v="2"/>
    <m/>
    <m/>
    <m/>
    <m/>
    <m/>
    <m/>
    <m/>
    <m/>
    <m/>
  </r>
  <r>
    <s v="stevanoccrp"/>
    <s v="karapandza"/>
    <m/>
    <m/>
    <m/>
    <m/>
    <m/>
    <m/>
    <m/>
    <m/>
    <s v="No"/>
    <n v="7"/>
    <m/>
    <m/>
    <x v="0"/>
    <d v="2019-02-03T10:38:03.000"/>
    <s v="RT @karapandza: Tajkun #1 https://t.co/79M6Fk3kiY ili je bata, ili je car, ili je Mali ili je...?"/>
    <s v="https://www.krik.rs/nikola-petrovic-supruga-vlasnici-dve-nove-vile-vredne-cetiri-miliona-evra/"/>
    <s v="krik.rs"/>
    <x v="2"/>
    <m/>
    <s v="http://pbs.twimg.com/profile_images/1079346569013587968/rfMSp417_normal.jpg"/>
    <x v="2"/>
    <s v="https://twitter.com/#!/stevanoccrp/status/1092009315089764352"/>
    <m/>
    <m/>
    <s v="1092009315089764352"/>
    <m/>
    <b v="0"/>
    <n v="0"/>
    <s v=""/>
    <b v="0"/>
    <s v="und"/>
    <m/>
    <s v=""/>
    <b v="0"/>
    <n v="15"/>
    <s v="1091993680054050817"/>
    <s v="Twitter for Android"/>
    <b v="0"/>
    <s v="1091993680054050817"/>
    <s v="Tweet"/>
    <n v="0"/>
    <n v="0"/>
    <m/>
    <m/>
    <m/>
    <m/>
    <m/>
    <m/>
    <m/>
    <m/>
    <n v="1"/>
    <s v="1"/>
    <s v="1"/>
    <n v="0"/>
    <n v="0"/>
    <n v="0"/>
    <n v="0"/>
    <n v="0"/>
    <n v="0"/>
    <n v="15"/>
    <n v="100"/>
    <n v="15"/>
  </r>
  <r>
    <s v="daniela04120570"/>
    <s v="karapandza"/>
    <m/>
    <m/>
    <m/>
    <m/>
    <m/>
    <m/>
    <m/>
    <m/>
    <s v="No"/>
    <n v="8"/>
    <m/>
    <m/>
    <x v="0"/>
    <d v="2019-02-03T10:43:25.000"/>
    <s v="RT @karapandza: Tajkun #1 https://t.co/79M6Fk3kiY ili je bata, ili je car, ili je Mali ili je...?"/>
    <s v="https://www.krik.rs/nikola-petrovic-supruga-vlasnici-dve-nove-vile-vredne-cetiri-miliona-evra/"/>
    <s v="krik.rs"/>
    <x v="2"/>
    <m/>
    <s v="http://abs.twimg.com/sticky/default_profile_images/default_profile_normal.png"/>
    <x v="3"/>
    <s v="https://twitter.com/#!/daniela04120570/status/1092010663403311105"/>
    <m/>
    <m/>
    <s v="1092010663403311105"/>
    <m/>
    <b v="0"/>
    <n v="0"/>
    <s v=""/>
    <b v="0"/>
    <s v="und"/>
    <m/>
    <s v=""/>
    <b v="0"/>
    <n v="15"/>
    <s v="1091993680054050817"/>
    <s v="Twitter for Android"/>
    <b v="0"/>
    <s v="1091993680054050817"/>
    <s v="Tweet"/>
    <n v="0"/>
    <n v="0"/>
    <m/>
    <m/>
    <m/>
    <m/>
    <m/>
    <m/>
    <m/>
    <m/>
    <n v="1"/>
    <s v="1"/>
    <s v="1"/>
    <n v="0"/>
    <n v="0"/>
    <n v="0"/>
    <n v="0"/>
    <n v="0"/>
    <n v="0"/>
    <n v="15"/>
    <n v="100"/>
    <n v="15"/>
  </r>
  <r>
    <s v="dvogled"/>
    <s v="karapandza"/>
    <m/>
    <m/>
    <m/>
    <m/>
    <m/>
    <m/>
    <m/>
    <m/>
    <s v="No"/>
    <n v="9"/>
    <m/>
    <m/>
    <x v="0"/>
    <d v="2019-02-03T10:49:33.000"/>
    <s v="RT @karapandza: Tajkun #1 https://t.co/79M6Fk3kiY ili je bata, ili je car, ili je Mali ili je...?"/>
    <s v="https://www.krik.rs/nikola-petrovic-supruga-vlasnici-dve-nove-vile-vredne-cetiri-miliona-evra/"/>
    <s v="krik.rs"/>
    <x v="2"/>
    <m/>
    <s v="http://pbs.twimg.com/profile_images/913685315314966529/zMFTWGQ2_normal.jpg"/>
    <x v="4"/>
    <s v="https://twitter.com/#!/dvogled/status/1092012209021116421"/>
    <m/>
    <m/>
    <s v="1092012209021116421"/>
    <m/>
    <b v="0"/>
    <n v="0"/>
    <s v=""/>
    <b v="0"/>
    <s v="und"/>
    <m/>
    <s v=""/>
    <b v="0"/>
    <n v="15"/>
    <s v="1091993680054050817"/>
    <s v="Twitter for Android"/>
    <b v="0"/>
    <s v="1091993680054050817"/>
    <s v="Tweet"/>
    <n v="0"/>
    <n v="0"/>
    <m/>
    <m/>
    <m/>
    <m/>
    <m/>
    <m/>
    <m/>
    <m/>
    <n v="1"/>
    <s v="1"/>
    <s v="1"/>
    <n v="0"/>
    <n v="0"/>
    <n v="0"/>
    <n v="0"/>
    <n v="0"/>
    <n v="0"/>
    <n v="15"/>
    <n v="100"/>
    <n v="15"/>
  </r>
  <r>
    <s v="nikolamkiric"/>
    <s v="karapandza"/>
    <m/>
    <m/>
    <m/>
    <m/>
    <m/>
    <m/>
    <m/>
    <m/>
    <s v="No"/>
    <n v="10"/>
    <m/>
    <m/>
    <x v="0"/>
    <d v="2019-02-03T11:31:38.000"/>
    <s v="RT @karapandza: Tajkun #1 https://t.co/79M6Fk3kiY ili je bata, ili je car, ili je Mali ili je...?"/>
    <s v="https://www.krik.rs/nikola-petrovic-supruga-vlasnici-dve-nove-vile-vredne-cetiri-miliona-evra/"/>
    <s v="krik.rs"/>
    <x v="2"/>
    <m/>
    <s v="http://pbs.twimg.com/profile_images/479187811690508289/KfaVTz1U_normal.jpeg"/>
    <x v="5"/>
    <s v="https://twitter.com/#!/nikolamkiric/status/1092022796383858688"/>
    <m/>
    <m/>
    <s v="1092022796383858688"/>
    <m/>
    <b v="0"/>
    <n v="0"/>
    <s v=""/>
    <b v="0"/>
    <s v="und"/>
    <m/>
    <s v=""/>
    <b v="0"/>
    <n v="15"/>
    <s v="1091993680054050817"/>
    <s v="Twitter for Android"/>
    <b v="0"/>
    <s v="1091993680054050817"/>
    <s v="Tweet"/>
    <n v="0"/>
    <n v="0"/>
    <m/>
    <m/>
    <m/>
    <m/>
    <m/>
    <m/>
    <m/>
    <m/>
    <n v="1"/>
    <s v="1"/>
    <s v="1"/>
    <n v="0"/>
    <n v="0"/>
    <n v="0"/>
    <n v="0"/>
    <n v="0"/>
    <n v="0"/>
    <n v="15"/>
    <n v="100"/>
    <n v="15"/>
  </r>
  <r>
    <s v="_jelvas"/>
    <s v="karapandza"/>
    <m/>
    <m/>
    <m/>
    <m/>
    <m/>
    <m/>
    <m/>
    <m/>
    <s v="No"/>
    <n v="11"/>
    <m/>
    <m/>
    <x v="0"/>
    <d v="2019-02-03T12:57:19.000"/>
    <s v="RT @karapandza: Tajkun #1 https://t.co/79M6Fk3kiY ili je bata, ili je car, ili je Mali ili je...?"/>
    <s v="https://www.krik.rs/nikola-petrovic-supruga-vlasnici-dve-nove-vile-vredne-cetiri-miliona-evra/"/>
    <s v="krik.rs"/>
    <x v="2"/>
    <m/>
    <s v="http://pbs.twimg.com/profile_images/835534810714112001/BjsIZPQH_normal.jpg"/>
    <x v="6"/>
    <s v="https://twitter.com/#!/_jelvas/status/1092044362605830144"/>
    <m/>
    <m/>
    <s v="1092044362605830144"/>
    <m/>
    <b v="0"/>
    <n v="0"/>
    <s v=""/>
    <b v="0"/>
    <s v="und"/>
    <m/>
    <s v=""/>
    <b v="0"/>
    <n v="15"/>
    <s v="1091993680054050817"/>
    <s v="Twitter for Android"/>
    <b v="0"/>
    <s v="1091993680054050817"/>
    <s v="Tweet"/>
    <n v="0"/>
    <n v="0"/>
    <m/>
    <m/>
    <m/>
    <m/>
    <m/>
    <m/>
    <m/>
    <m/>
    <n v="1"/>
    <s v="1"/>
    <s v="1"/>
    <n v="0"/>
    <n v="0"/>
    <n v="0"/>
    <n v="0"/>
    <n v="0"/>
    <n v="0"/>
    <n v="15"/>
    <n v="100"/>
    <n v="15"/>
  </r>
  <r>
    <s v="krikrs"/>
    <s v="karapandza"/>
    <m/>
    <m/>
    <m/>
    <m/>
    <m/>
    <m/>
    <m/>
    <m/>
    <s v="No"/>
    <n v="12"/>
    <m/>
    <m/>
    <x v="0"/>
    <d v="2019-02-03T14:04:35.000"/>
    <s v="RT @karapandza: Tajkun #1 https://t.co/79M6Fk3kiY ili je bata, ili je car, ili je Mali ili je...?"/>
    <s v="https://www.krik.rs/nikola-petrovic-supruga-vlasnici-dve-nove-vile-vredne-cetiri-miliona-evra/"/>
    <s v="krik.rs"/>
    <x v="2"/>
    <m/>
    <s v="http://pbs.twimg.com/profile_images/639820185268973568/JgsEz5oV_normal.png"/>
    <x v="7"/>
    <s v="https://twitter.com/#!/krikrs/status/1092061288992251905"/>
    <m/>
    <m/>
    <s v="1092061288992251905"/>
    <m/>
    <b v="0"/>
    <n v="0"/>
    <s v=""/>
    <b v="0"/>
    <s v="und"/>
    <m/>
    <s v=""/>
    <b v="0"/>
    <n v="15"/>
    <s v="1091993680054050817"/>
    <s v="Twitter for iPhone"/>
    <b v="0"/>
    <s v="1091993680054050817"/>
    <s v="Tweet"/>
    <n v="0"/>
    <n v="0"/>
    <m/>
    <m/>
    <m/>
    <m/>
    <m/>
    <m/>
    <m/>
    <m/>
    <n v="1"/>
    <s v="1"/>
    <s v="1"/>
    <n v="0"/>
    <n v="0"/>
    <n v="0"/>
    <n v="0"/>
    <n v="0"/>
    <n v="0"/>
    <n v="15"/>
    <n v="100"/>
    <n v="15"/>
  </r>
  <r>
    <s v="leptiricms"/>
    <s v="karapandza"/>
    <m/>
    <m/>
    <m/>
    <m/>
    <m/>
    <m/>
    <m/>
    <m/>
    <s v="No"/>
    <n v="13"/>
    <m/>
    <m/>
    <x v="0"/>
    <d v="2019-02-03T14:19:45.000"/>
    <s v="RT @karapandza: Tajkun #1 https://t.co/79M6Fk3kiY ili je bata, ili je car, ili je Mali ili je...?"/>
    <s v="https://www.krik.rs/nikola-petrovic-supruga-vlasnici-dve-nove-vile-vredne-cetiri-miliona-evra/"/>
    <s v="krik.rs"/>
    <x v="2"/>
    <m/>
    <s v="http://abs.twimg.com/sticky/default_profile_images/default_profile_normal.png"/>
    <x v="8"/>
    <s v="https://twitter.com/#!/leptiricms/status/1092065104869371905"/>
    <m/>
    <m/>
    <s v="1092065104869371905"/>
    <m/>
    <b v="0"/>
    <n v="0"/>
    <s v=""/>
    <b v="0"/>
    <s v="und"/>
    <m/>
    <s v=""/>
    <b v="0"/>
    <n v="15"/>
    <s v="1091993680054050817"/>
    <s v="Twitter for Android"/>
    <b v="0"/>
    <s v="1091993680054050817"/>
    <s v="Tweet"/>
    <n v="0"/>
    <n v="0"/>
    <m/>
    <m/>
    <m/>
    <m/>
    <m/>
    <m/>
    <m/>
    <m/>
    <n v="1"/>
    <s v="1"/>
    <s v="1"/>
    <n v="0"/>
    <n v="0"/>
    <n v="0"/>
    <n v="0"/>
    <n v="0"/>
    <n v="0"/>
    <n v="15"/>
    <n v="100"/>
    <n v="15"/>
  </r>
  <r>
    <s v="darkodumic"/>
    <s v="karapandza"/>
    <m/>
    <m/>
    <m/>
    <m/>
    <m/>
    <m/>
    <m/>
    <m/>
    <s v="No"/>
    <n v="14"/>
    <m/>
    <m/>
    <x v="0"/>
    <d v="2019-02-03T14:23:07.000"/>
    <s v="RT @karapandza: Tajkun #1 https://t.co/79M6Fk3kiY ili je bata, ili je car, ili je Mali ili je...?"/>
    <s v="https://www.krik.rs/nikola-petrovic-supruga-vlasnici-dve-nove-vile-vredne-cetiri-miliona-evra/"/>
    <s v="krik.rs"/>
    <x v="2"/>
    <m/>
    <s v="http://pbs.twimg.com/profile_images/1082421947303108613/YwuP2L_S_normal.jpg"/>
    <x v="9"/>
    <s v="https://twitter.com/#!/darkodumic/status/1092065951418380294"/>
    <m/>
    <m/>
    <s v="1092065951418380294"/>
    <m/>
    <b v="0"/>
    <n v="0"/>
    <s v=""/>
    <b v="0"/>
    <s v="und"/>
    <m/>
    <s v=""/>
    <b v="0"/>
    <n v="15"/>
    <s v="1091993680054050817"/>
    <s v="Twitter Web App"/>
    <b v="0"/>
    <s v="1091993680054050817"/>
    <s v="Tweet"/>
    <n v="0"/>
    <n v="0"/>
    <m/>
    <m/>
    <m/>
    <m/>
    <m/>
    <m/>
    <m/>
    <m/>
    <n v="1"/>
    <s v="1"/>
    <s v="1"/>
    <n v="0"/>
    <n v="0"/>
    <n v="0"/>
    <n v="0"/>
    <n v="0"/>
    <n v="0"/>
    <n v="15"/>
    <n v="100"/>
    <n v="15"/>
  </r>
  <r>
    <s v="lillyblu357"/>
    <s v="karapandza"/>
    <m/>
    <m/>
    <m/>
    <m/>
    <m/>
    <m/>
    <m/>
    <m/>
    <s v="No"/>
    <n v="15"/>
    <m/>
    <m/>
    <x v="0"/>
    <d v="2019-02-03T14:27:33.000"/>
    <s v="RT @karapandza: Tajkun #1 https://t.co/79M6Fk3kiY ili je bata, ili je car, ili je Mali ili je...?"/>
    <s v="https://www.krik.rs/nikola-petrovic-supruga-vlasnici-dve-nove-vile-vredne-cetiri-miliona-evra/"/>
    <s v="krik.rs"/>
    <x v="2"/>
    <m/>
    <s v="http://pbs.twimg.com/profile_images/585074885916930048/MJpM_PC7_normal.jpg"/>
    <x v="10"/>
    <s v="https://twitter.com/#!/lillyblu357/status/1092067068478922752"/>
    <m/>
    <m/>
    <s v="1092067068478922752"/>
    <m/>
    <b v="0"/>
    <n v="0"/>
    <s v=""/>
    <b v="0"/>
    <s v="und"/>
    <m/>
    <s v=""/>
    <b v="0"/>
    <n v="15"/>
    <s v="1091993680054050817"/>
    <s v="Twitter for Android"/>
    <b v="0"/>
    <s v="1091993680054050817"/>
    <s v="Tweet"/>
    <n v="0"/>
    <n v="0"/>
    <m/>
    <m/>
    <m/>
    <m/>
    <m/>
    <m/>
    <m/>
    <m/>
    <n v="1"/>
    <s v="1"/>
    <s v="1"/>
    <n v="0"/>
    <n v="0"/>
    <n v="0"/>
    <n v="0"/>
    <n v="0"/>
    <n v="0"/>
    <n v="15"/>
    <n v="100"/>
    <n v="15"/>
  </r>
  <r>
    <s v="pajce4"/>
    <s v="karapandza"/>
    <m/>
    <m/>
    <m/>
    <m/>
    <m/>
    <m/>
    <m/>
    <m/>
    <s v="No"/>
    <n v="16"/>
    <m/>
    <m/>
    <x v="0"/>
    <d v="2019-02-03T14:33:48.000"/>
    <s v="RT @karapandza: Tajkun #1 https://t.co/79M6Fk3kiY ili je bata, ili je car, ili je Mali ili je...?"/>
    <s v="https://www.krik.rs/nikola-petrovic-supruga-vlasnici-dve-nove-vile-vredne-cetiri-miliona-evra/"/>
    <s v="krik.rs"/>
    <x v="2"/>
    <m/>
    <s v="http://pbs.twimg.com/profile_images/636565318371049472/Yb6leiEK_normal.jpg"/>
    <x v="11"/>
    <s v="https://twitter.com/#!/pajce4/status/1092068642207006720"/>
    <m/>
    <m/>
    <s v="1092068642207006720"/>
    <m/>
    <b v="0"/>
    <n v="0"/>
    <s v=""/>
    <b v="0"/>
    <s v="und"/>
    <m/>
    <s v=""/>
    <b v="0"/>
    <n v="15"/>
    <s v="1091993680054050817"/>
    <s v="Twitter Web Client"/>
    <b v="0"/>
    <s v="1091993680054050817"/>
    <s v="Tweet"/>
    <n v="0"/>
    <n v="0"/>
    <m/>
    <m/>
    <m/>
    <m/>
    <m/>
    <m/>
    <m/>
    <m/>
    <n v="1"/>
    <s v="1"/>
    <s v="1"/>
    <n v="0"/>
    <n v="0"/>
    <n v="0"/>
    <n v="0"/>
    <n v="0"/>
    <n v="0"/>
    <n v="15"/>
    <n v="100"/>
    <n v="15"/>
  </r>
  <r>
    <s v="nolefp"/>
    <s v="karapandza"/>
    <m/>
    <m/>
    <m/>
    <m/>
    <m/>
    <m/>
    <m/>
    <m/>
    <s v="No"/>
    <n v="17"/>
    <m/>
    <m/>
    <x v="0"/>
    <d v="2019-02-03T16:05:14.000"/>
    <s v="RT @karapandza: Tajkun #1 https://t.co/79M6Fk3kiY ili je bata, ili je car, ili je Mali ili je...?"/>
    <s v="https://www.krik.rs/nikola-petrovic-supruga-vlasnici-dve-nove-vile-vredne-cetiri-miliona-evra/"/>
    <s v="krik.rs"/>
    <x v="2"/>
    <m/>
    <s v="http://pbs.twimg.com/profile_images/1583513337/255042_10150204588549475_511244474_7321247_4925223_n_normal.jpg"/>
    <x v="12"/>
    <s v="https://twitter.com/#!/nolefp/status/1092091652393422848"/>
    <m/>
    <m/>
    <s v="1092091652393422848"/>
    <m/>
    <b v="0"/>
    <n v="0"/>
    <s v=""/>
    <b v="0"/>
    <s v="und"/>
    <m/>
    <s v=""/>
    <b v="0"/>
    <n v="15"/>
    <s v="1091993680054050817"/>
    <s v="Twitter Web App"/>
    <b v="0"/>
    <s v="1091993680054050817"/>
    <s v="Tweet"/>
    <n v="0"/>
    <n v="0"/>
    <m/>
    <m/>
    <m/>
    <m/>
    <m/>
    <m/>
    <m/>
    <m/>
    <n v="1"/>
    <s v="1"/>
    <s v="1"/>
    <n v="0"/>
    <n v="0"/>
    <n v="0"/>
    <n v="0"/>
    <n v="0"/>
    <n v="0"/>
    <n v="15"/>
    <n v="100"/>
    <n v="15"/>
  </r>
  <r>
    <s v="olivera1331"/>
    <s v="karapandza"/>
    <m/>
    <m/>
    <m/>
    <m/>
    <m/>
    <m/>
    <m/>
    <m/>
    <s v="No"/>
    <n v="18"/>
    <m/>
    <m/>
    <x v="0"/>
    <d v="2019-02-03T18:00:11.000"/>
    <s v="RT @karapandza: Tajkun #1 https://t.co/79M6Fk3kiY ili je bata, ili je car, ili je Mali ili je...?"/>
    <s v="https://www.krik.rs/nikola-petrovic-supruga-vlasnici-dve-nove-vile-vredne-cetiri-miliona-evra/"/>
    <s v="krik.rs"/>
    <x v="2"/>
    <m/>
    <s v="http://pbs.twimg.com/profile_images/611453686049411072/aWe_JUSo_normal.jpg"/>
    <x v="13"/>
    <s v="https://twitter.com/#!/olivera1331/status/1092120581523296256"/>
    <m/>
    <m/>
    <s v="1092120581523296256"/>
    <m/>
    <b v="0"/>
    <n v="0"/>
    <s v=""/>
    <b v="0"/>
    <s v="und"/>
    <m/>
    <s v=""/>
    <b v="0"/>
    <n v="15"/>
    <s v="1091993680054050817"/>
    <s v="Twitter for Android"/>
    <b v="0"/>
    <s v="1091993680054050817"/>
    <s v="Tweet"/>
    <n v="0"/>
    <n v="0"/>
    <m/>
    <m/>
    <m/>
    <m/>
    <m/>
    <m/>
    <m/>
    <m/>
    <n v="1"/>
    <s v="1"/>
    <s v="1"/>
    <n v="0"/>
    <n v="0"/>
    <n v="0"/>
    <n v="0"/>
    <n v="0"/>
    <n v="0"/>
    <n v="15"/>
    <n v="100"/>
    <n v="15"/>
  </r>
  <r>
    <s v="lazovicml"/>
    <s v="karapandza"/>
    <m/>
    <m/>
    <m/>
    <m/>
    <m/>
    <m/>
    <m/>
    <m/>
    <s v="No"/>
    <n v="19"/>
    <m/>
    <m/>
    <x v="0"/>
    <d v="2019-02-03T19:10:07.000"/>
    <s v="RT @karapandza: Tajkun #1 https://t.co/79M6Fk3kiY ili je bata, ili je car, ili je Mali ili je...?"/>
    <s v="https://www.krik.rs/nikola-petrovic-supruga-vlasnici-dve-nove-vile-vredne-cetiri-miliona-evra/"/>
    <s v="krik.rs"/>
    <x v="2"/>
    <m/>
    <s v="http://abs.twimg.com/sticky/default_profile_images/default_profile_normal.png"/>
    <x v="14"/>
    <s v="https://twitter.com/#!/lazovicml/status/1092138178943877120"/>
    <m/>
    <m/>
    <s v="1092138178943877120"/>
    <m/>
    <b v="0"/>
    <n v="0"/>
    <s v=""/>
    <b v="0"/>
    <s v="und"/>
    <m/>
    <s v=""/>
    <b v="0"/>
    <n v="15"/>
    <s v="1091993680054050817"/>
    <s v="Twitter for Android"/>
    <b v="0"/>
    <s v="1091993680054050817"/>
    <s v="Tweet"/>
    <n v="0"/>
    <n v="0"/>
    <m/>
    <m/>
    <m/>
    <m/>
    <m/>
    <m/>
    <m/>
    <m/>
    <n v="1"/>
    <s v="1"/>
    <s v="1"/>
    <n v="0"/>
    <n v="0"/>
    <n v="0"/>
    <n v="0"/>
    <n v="0"/>
    <n v="0"/>
    <n v="15"/>
    <n v="100"/>
    <n v="15"/>
  </r>
  <r>
    <s v="sundaefire"/>
    <s v="tulhip"/>
    <m/>
    <m/>
    <m/>
    <m/>
    <m/>
    <m/>
    <m/>
    <m/>
    <s v="No"/>
    <n v="20"/>
    <m/>
    <m/>
    <x v="0"/>
    <d v="2019-02-03T21:18:10.000"/>
    <s v="RT @tulhip: some references for my oc's claudia nove powerful drag queen serving fish and hip asshole child that will key your car in the pâ€¦"/>
    <m/>
    <m/>
    <x v="2"/>
    <m/>
    <s v="http://pbs.twimg.com/profile_images/1086196118822637568/lTx_cFnB_normal.jpg"/>
    <x v="15"/>
    <s v="https://twitter.com/#!/sundaefire/status/1092170403278024704"/>
    <m/>
    <m/>
    <s v="1092170403278024704"/>
    <m/>
    <b v="0"/>
    <n v="0"/>
    <s v=""/>
    <b v="0"/>
    <s v="en"/>
    <m/>
    <s v=""/>
    <b v="0"/>
    <n v="3"/>
    <s v="1092168551673212928"/>
    <s v="TweetDeck"/>
    <b v="0"/>
    <s v="1092168551673212928"/>
    <s v="Tweet"/>
    <n v="0"/>
    <n v="0"/>
    <m/>
    <m/>
    <m/>
    <m/>
    <m/>
    <m/>
    <m/>
    <m/>
    <n v="1"/>
    <s v="7"/>
    <s v="7"/>
    <n v="1"/>
    <n v="3.8461538461538463"/>
    <n v="1"/>
    <n v="3.8461538461538463"/>
    <n v="0"/>
    <n v="0"/>
    <n v="24"/>
    <n v="92.3076923076923"/>
    <n v="26"/>
  </r>
  <r>
    <s v="empyrealarrows"/>
    <s v="tulhip"/>
    <m/>
    <m/>
    <m/>
    <m/>
    <m/>
    <m/>
    <m/>
    <m/>
    <s v="No"/>
    <n v="21"/>
    <m/>
    <m/>
    <x v="0"/>
    <d v="2019-02-03T21:21:47.000"/>
    <s v="RT @tulhip: some references for my oc's claudia nove powerful drag queen serving fish and hip asshole child that will key your car in the pâ€¦"/>
    <m/>
    <m/>
    <x v="2"/>
    <m/>
    <s v="http://pbs.twimg.com/profile_images/1095916095419105280/cLCyD7k8_normal.jpg"/>
    <x v="16"/>
    <s v="https://twitter.com/#!/empyrealarrows/status/1092171312271892480"/>
    <m/>
    <m/>
    <s v="1092171312271892480"/>
    <m/>
    <b v="0"/>
    <n v="0"/>
    <s v=""/>
    <b v="0"/>
    <s v="en"/>
    <m/>
    <s v=""/>
    <b v="0"/>
    <n v="3"/>
    <s v="1092168551673212928"/>
    <s v="Twitter for iPhone"/>
    <b v="0"/>
    <s v="1092168551673212928"/>
    <s v="Tweet"/>
    <n v="0"/>
    <n v="0"/>
    <m/>
    <m/>
    <m/>
    <m/>
    <m/>
    <m/>
    <m/>
    <m/>
    <n v="1"/>
    <s v="7"/>
    <s v="7"/>
    <n v="1"/>
    <n v="3.8461538461538463"/>
    <n v="1"/>
    <n v="3.8461538461538463"/>
    <n v="0"/>
    <n v="0"/>
    <n v="24"/>
    <n v="92.3076923076923"/>
    <n v="26"/>
  </r>
  <r>
    <s v="dimourgos"/>
    <s v="tulhip"/>
    <m/>
    <m/>
    <m/>
    <m/>
    <m/>
    <m/>
    <m/>
    <m/>
    <s v="No"/>
    <n v="22"/>
    <m/>
    <m/>
    <x v="0"/>
    <d v="2019-02-03T21:59:26.000"/>
    <s v="RT @tulhip: some references for my oc's claudia nove powerful drag queen serving fish and hip asshole child that will key your car in the pâ€¦"/>
    <m/>
    <m/>
    <x v="2"/>
    <m/>
    <s v="http://pbs.twimg.com/profile_images/1013733778525696000/77jrQ0wq_normal.jpg"/>
    <x v="17"/>
    <s v="https://twitter.com/#!/dimourgos/status/1092180790669135873"/>
    <m/>
    <m/>
    <s v="1092180790669135873"/>
    <m/>
    <b v="0"/>
    <n v="0"/>
    <s v=""/>
    <b v="0"/>
    <s v="en"/>
    <m/>
    <s v=""/>
    <b v="0"/>
    <n v="3"/>
    <s v="1092168551673212928"/>
    <s v="Twitter for Android"/>
    <b v="0"/>
    <s v="1092168551673212928"/>
    <s v="Tweet"/>
    <n v="0"/>
    <n v="0"/>
    <m/>
    <m/>
    <m/>
    <m/>
    <m/>
    <m/>
    <m/>
    <m/>
    <n v="1"/>
    <s v="7"/>
    <s v="7"/>
    <n v="1"/>
    <n v="3.8461538461538463"/>
    <n v="1"/>
    <n v="3.8461538461538463"/>
    <n v="0"/>
    <n v="0"/>
    <n v="24"/>
    <n v="92.3076923076923"/>
    <n v="26"/>
  </r>
  <r>
    <s v="draganapeco"/>
    <s v="karapandza"/>
    <m/>
    <m/>
    <m/>
    <m/>
    <m/>
    <m/>
    <m/>
    <m/>
    <s v="No"/>
    <n v="23"/>
    <m/>
    <m/>
    <x v="0"/>
    <d v="2019-02-04T09:41:53.000"/>
    <s v="RT @karapandza: Tajkun #1 https://t.co/79M6Fk3kiY ili je bata, ili je car, ili je Mali ili je...?"/>
    <s v="https://www.krik.rs/nikola-petrovic-supruga-vlasnici-dve-nove-vile-vredne-cetiri-miliona-evra/"/>
    <s v="krik.rs"/>
    <x v="2"/>
    <m/>
    <s v="http://pbs.twimg.com/profile_images/920947224330342400/bbbs8iC-_normal.jpg"/>
    <x v="18"/>
    <s v="https://twitter.com/#!/draganapeco/status/1092357565214789632"/>
    <m/>
    <m/>
    <s v="1092357565214789632"/>
    <m/>
    <b v="0"/>
    <n v="0"/>
    <s v=""/>
    <b v="0"/>
    <s v="und"/>
    <m/>
    <s v=""/>
    <b v="0"/>
    <n v="17"/>
    <s v="1091993680054050817"/>
    <s v="Twitter Web Client"/>
    <b v="0"/>
    <s v="1091993680054050817"/>
    <s v="Tweet"/>
    <n v="0"/>
    <n v="0"/>
    <m/>
    <m/>
    <m/>
    <m/>
    <m/>
    <m/>
    <m/>
    <m/>
    <n v="1"/>
    <s v="1"/>
    <s v="1"/>
    <n v="0"/>
    <n v="0"/>
    <n v="0"/>
    <n v="0"/>
    <n v="0"/>
    <n v="0"/>
    <n v="15"/>
    <n v="100"/>
    <n v="15"/>
  </r>
  <r>
    <s v="karapandza"/>
    <s v="karapandza"/>
    <m/>
    <m/>
    <m/>
    <m/>
    <m/>
    <m/>
    <m/>
    <m/>
    <s v="No"/>
    <n v="24"/>
    <m/>
    <m/>
    <x v="1"/>
    <d v="2019-02-03T09:35:56.000"/>
    <s v="Tajkun #1 https://t.co/79M6Fk3kiY ili je bata, ili je car, ili je Mali ili je...?"/>
    <s v="https://www.krik.rs/nikola-petrovic-supruga-vlasnici-dve-nove-vile-vredne-cetiri-miliona-evra/"/>
    <s v="krik.rs"/>
    <x v="2"/>
    <m/>
    <s v="http://pbs.twimg.com/profile_images/947508388287647744/cb7bR9yl_normal.jpg"/>
    <x v="19"/>
    <s v="https://twitter.com/#!/karapandza/status/1091993680054050817"/>
    <m/>
    <m/>
    <s v="1091993680054050817"/>
    <m/>
    <b v="0"/>
    <n v="71"/>
    <s v=""/>
    <b v="0"/>
    <s v="und"/>
    <m/>
    <s v=""/>
    <b v="0"/>
    <n v="15"/>
    <s v=""/>
    <s v="Twitter for iPhone"/>
    <b v="0"/>
    <s v="1091993680054050817"/>
    <s v="Tweet"/>
    <n v="0"/>
    <n v="0"/>
    <m/>
    <m/>
    <m/>
    <m/>
    <m/>
    <m/>
    <m/>
    <m/>
    <n v="1"/>
    <s v="1"/>
    <s v="1"/>
    <n v="0"/>
    <n v="0"/>
    <n v="0"/>
    <n v="0"/>
    <n v="0"/>
    <n v="0"/>
    <n v="13"/>
    <n v="100"/>
    <n v="13"/>
  </r>
  <r>
    <s v="jelradivojevic"/>
    <s v="karapandza"/>
    <m/>
    <m/>
    <m/>
    <m/>
    <m/>
    <m/>
    <m/>
    <m/>
    <s v="No"/>
    <n v="25"/>
    <m/>
    <m/>
    <x v="0"/>
    <d v="2019-02-04T10:03:49.000"/>
    <s v="RT @karapandza: Tajkun #1 https://t.co/79M6Fk3kiY ili je bata, ili je car, ili je Mali ili je...?"/>
    <s v="https://www.krik.rs/nikola-petrovic-supruga-vlasnici-dve-nove-vile-vredne-cetiri-miliona-evra/"/>
    <s v="krik.rs"/>
    <x v="2"/>
    <m/>
    <s v="http://pbs.twimg.com/profile_images/987349679867420673/z8HtcJpS_normal.jpg"/>
    <x v="20"/>
    <s v="https://twitter.com/#!/jelradivojevic/status/1092363084260364294"/>
    <m/>
    <m/>
    <s v="1092363084260364294"/>
    <m/>
    <b v="0"/>
    <n v="0"/>
    <s v=""/>
    <b v="0"/>
    <s v="und"/>
    <m/>
    <s v=""/>
    <b v="0"/>
    <n v="17"/>
    <s v="1091993680054050817"/>
    <s v="Twitter Web Client"/>
    <b v="0"/>
    <s v="1091993680054050817"/>
    <s v="Tweet"/>
    <n v="0"/>
    <n v="0"/>
    <m/>
    <m/>
    <m/>
    <m/>
    <m/>
    <m/>
    <m/>
    <m/>
    <n v="1"/>
    <s v="1"/>
    <s v="1"/>
    <n v="0"/>
    <n v="0"/>
    <n v="0"/>
    <n v="0"/>
    <n v="0"/>
    <n v="0"/>
    <n v="15"/>
    <n v="100"/>
    <n v="15"/>
  </r>
  <r>
    <s v="rockstargames"/>
    <s v="rockstargames"/>
    <m/>
    <m/>
    <m/>
    <m/>
    <m/>
    <m/>
    <m/>
    <m/>
    <s v="No"/>
    <n v="26"/>
    <m/>
    <m/>
    <x v="1"/>
    <d v="2019-01-29T15:02:37.000"/>
    <s v="The new RC BANDITO_x000a__x000a_The little car with the big payload hits the streets of GTA Online. _x000a__x000a_Customize it with a range of explosive surprises like Kinetic and EMP mines, plus a collection of unique visual mods and more._x000a__x000a_https://t.co/8rwGpJAZE9 https://t.co/i4QN6RtwmV"/>
    <s v="http://rsg.ms/1ea298d"/>
    <s v="rsg.ms"/>
    <x v="2"/>
    <s v="https://pbs.twimg.com/tweet_video_thumb/DyFiYtTVAAIRpkK.jpg"/>
    <s v="https://pbs.twimg.com/tweet_video_thumb/DyFiYtTVAAIRpkK.jpg"/>
    <x v="21"/>
    <s v="https://twitter.com/#!/rockstargames/status/1090263954645966850"/>
    <m/>
    <m/>
    <s v="1090263954645966850"/>
    <m/>
    <b v="0"/>
    <n v="9883"/>
    <s v=""/>
    <b v="0"/>
    <s v="en"/>
    <m/>
    <s v=""/>
    <b v="0"/>
    <n v="1326"/>
    <s v=""/>
    <s v="Twitter Media Studio"/>
    <b v="0"/>
    <s v="1090263954645966850"/>
    <s v="Retweet"/>
    <n v="0"/>
    <n v="0"/>
    <m/>
    <m/>
    <m/>
    <m/>
    <m/>
    <m/>
    <m/>
    <m/>
    <n v="1"/>
    <s v="15"/>
    <s v="15"/>
    <n v="1"/>
    <n v="2.5641025641025643"/>
    <n v="1"/>
    <n v="2.5641025641025643"/>
    <n v="0"/>
    <n v="0"/>
    <n v="37"/>
    <n v="94.87179487179488"/>
    <n v="39"/>
  </r>
  <r>
    <s v="tsg_nove"/>
    <s v="rockstargames"/>
    <m/>
    <m/>
    <m/>
    <m/>
    <m/>
    <m/>
    <m/>
    <m/>
    <s v="No"/>
    <n v="27"/>
    <m/>
    <m/>
    <x v="0"/>
    <d v="2019-02-04T13:19:57.000"/>
    <s v="RT @RockstarGames: The new RC BANDITO_x000a__x000a_The little car with the big payload hits the streets of GTA Online. _x000a__x000a_Customize it with a range of eâ€¦"/>
    <m/>
    <m/>
    <x v="2"/>
    <m/>
    <s v="http://pbs.twimg.com/profile_images/1047987368274288641/_Qk6tStL_normal.jpg"/>
    <x v="22"/>
    <s v="https://twitter.com/#!/tsg_nove/status/1092412445342130176"/>
    <m/>
    <m/>
    <s v="1092412445342130176"/>
    <m/>
    <b v="0"/>
    <n v="0"/>
    <s v=""/>
    <b v="0"/>
    <s v="en"/>
    <m/>
    <s v=""/>
    <b v="0"/>
    <n v="1326"/>
    <s v="1090263954645966850"/>
    <s v="Twitter for Android"/>
    <b v="0"/>
    <s v="1090263954645966850"/>
    <s v="Tweet"/>
    <n v="0"/>
    <n v="0"/>
    <m/>
    <m/>
    <m/>
    <m/>
    <m/>
    <m/>
    <m/>
    <m/>
    <n v="1"/>
    <s v="15"/>
    <s v="15"/>
    <n v="0"/>
    <n v="0"/>
    <n v="0"/>
    <n v="0"/>
    <n v="0"/>
    <n v="0"/>
    <n v="26"/>
    <n v="100"/>
    <n v="26"/>
  </r>
  <r>
    <s v="carrara_car"/>
    <s v="mov5stelle"/>
    <m/>
    <m/>
    <m/>
    <m/>
    <m/>
    <m/>
    <m/>
    <m/>
    <s v="No"/>
    <n v="28"/>
    <m/>
    <m/>
    <x v="0"/>
    <d v="2019-02-04T17:23:39.000"/>
    <s v="@DavideAiello85 @Mov5Stelle E quanti anni ci vorranno per riparare ai danni che avete fatti in solo nove mesi. Tornatevene nel nulla dal quale provenite."/>
    <m/>
    <m/>
    <x v="2"/>
    <m/>
    <s v="http://pbs.twimg.com/profile_images/1055742183150678016/f5314Ygu_normal.jpg"/>
    <x v="23"/>
    <s v="https://twitter.com/#!/carrara_car/status/1092473773272563712"/>
    <m/>
    <m/>
    <s v="1092473773272563712"/>
    <s v="1092460155520929793"/>
    <b v="0"/>
    <n v="1"/>
    <s v="729452965086547968"/>
    <b v="0"/>
    <s v="it"/>
    <m/>
    <s v=""/>
    <b v="0"/>
    <n v="0"/>
    <s v=""/>
    <s v="Twitter for Android"/>
    <b v="0"/>
    <s v="1092460155520929793"/>
    <s v="Tweet"/>
    <n v="0"/>
    <n v="0"/>
    <m/>
    <m/>
    <m/>
    <m/>
    <m/>
    <m/>
    <m/>
    <m/>
    <n v="1"/>
    <s v="8"/>
    <s v="8"/>
    <m/>
    <m/>
    <m/>
    <m/>
    <m/>
    <m/>
    <m/>
    <m/>
    <m/>
  </r>
  <r>
    <s v="iknowuman"/>
    <s v="iknowuman"/>
    <m/>
    <m/>
    <m/>
    <m/>
    <m/>
    <m/>
    <m/>
    <m/>
    <s v="No"/>
    <n v="30"/>
    <m/>
    <m/>
    <x v="1"/>
    <d v="2019-02-05T01:34:26.000"/>
    <s v="Ove nove generacije te su dosle odje su poremetile car naseg twittera dosli su odje da prozivaju znaci to se odje ranije radilo!"/>
    <m/>
    <m/>
    <x v="2"/>
    <m/>
    <s v="http://pbs.twimg.com/profile_images/1055938807474896896/5lbKaHJt_normal.jpg"/>
    <x v="24"/>
    <s v="https://twitter.com/#!/iknowuman/status/1092597282023854080"/>
    <m/>
    <m/>
    <s v="1092597282023854080"/>
    <m/>
    <b v="0"/>
    <n v="16"/>
    <s v=""/>
    <b v="0"/>
    <s v="und"/>
    <m/>
    <s v=""/>
    <b v="0"/>
    <n v="1"/>
    <s v=""/>
    <s v="Twitter for iPhone"/>
    <b v="0"/>
    <s v="1092597282023854080"/>
    <s v="Tweet"/>
    <n v="0"/>
    <n v="0"/>
    <m/>
    <m/>
    <m/>
    <m/>
    <m/>
    <m/>
    <m/>
    <m/>
    <n v="1"/>
    <s v="14"/>
    <s v="14"/>
    <n v="0"/>
    <n v="0"/>
    <n v="0"/>
    <n v="0"/>
    <n v="0"/>
    <n v="0"/>
    <n v="23"/>
    <n v="100"/>
    <n v="23"/>
  </r>
  <r>
    <s v="enenlice"/>
    <s v="iknowuman"/>
    <m/>
    <m/>
    <m/>
    <m/>
    <m/>
    <m/>
    <m/>
    <m/>
    <s v="No"/>
    <n v="31"/>
    <m/>
    <m/>
    <x v="0"/>
    <d v="2019-02-05T01:37:07.000"/>
    <s v="RT @iknowuman: Ove nove generacije te su dosle odje su poremetile car naseg twittera dosli su odje da prozivaju znaci to se odje ranije radâ€¦"/>
    <m/>
    <m/>
    <x v="2"/>
    <m/>
    <s v="http://pbs.twimg.com/profile_images/1092062848572899329/fv2hcrjG_normal.jpg"/>
    <x v="25"/>
    <s v="https://twitter.com/#!/enenlice/status/1092597960762888192"/>
    <m/>
    <m/>
    <s v="1092597960762888192"/>
    <m/>
    <b v="0"/>
    <n v="0"/>
    <s v=""/>
    <b v="0"/>
    <s v="und"/>
    <m/>
    <s v=""/>
    <b v="0"/>
    <n v="1"/>
    <s v="1092597282023854080"/>
    <s v="Twitter Web App"/>
    <b v="0"/>
    <s v="1092597282023854080"/>
    <s v="Tweet"/>
    <n v="0"/>
    <n v="0"/>
    <m/>
    <m/>
    <m/>
    <m/>
    <m/>
    <m/>
    <m/>
    <m/>
    <n v="1"/>
    <s v="14"/>
    <s v="14"/>
    <n v="0"/>
    <n v="0"/>
    <n v="0"/>
    <n v="0"/>
    <n v="0"/>
    <n v="0"/>
    <n v="25"/>
    <n v="100"/>
    <n v="25"/>
  </r>
  <r>
    <s v="tulhip"/>
    <s v="tulhip"/>
    <m/>
    <m/>
    <m/>
    <m/>
    <m/>
    <m/>
    <m/>
    <m/>
    <s v="No"/>
    <n v="32"/>
    <m/>
    <m/>
    <x v="1"/>
    <d v="2019-02-03T21:10:48.000"/>
    <s v="some references for my oc's claudia nove powerful drag queen serving fish and hip asshole child that will key your car in the parking lot https://t.co/06ukl1jqna"/>
    <m/>
    <m/>
    <x v="2"/>
    <s v="https://pbs.twimg.com/media/Dygo3z-UYAADM0L.jpg"/>
    <s v="https://pbs.twimg.com/media/Dygo3z-UYAADM0L.jpg"/>
    <x v="26"/>
    <s v="https://twitter.com/#!/tulhip/status/1092168551673212928"/>
    <m/>
    <m/>
    <s v="1092168551673212928"/>
    <m/>
    <b v="0"/>
    <n v="11"/>
    <s v=""/>
    <b v="0"/>
    <s v="en"/>
    <m/>
    <s v=""/>
    <b v="0"/>
    <n v="3"/>
    <s v=""/>
    <s v="TweetDeck"/>
    <b v="0"/>
    <s v="1092168551673212928"/>
    <s v="Tweet"/>
    <n v="0"/>
    <n v="0"/>
    <m/>
    <m/>
    <m/>
    <m/>
    <m/>
    <m/>
    <m/>
    <m/>
    <n v="1"/>
    <s v="7"/>
    <s v="7"/>
    <n v="1"/>
    <n v="4"/>
    <n v="1"/>
    <n v="4"/>
    <n v="0"/>
    <n v="0"/>
    <n v="23"/>
    <n v="92"/>
    <n v="25"/>
  </r>
  <r>
    <s v="nekyua"/>
    <s v="tulhip"/>
    <m/>
    <m/>
    <m/>
    <m/>
    <m/>
    <m/>
    <m/>
    <m/>
    <s v="No"/>
    <n v="33"/>
    <m/>
    <m/>
    <x v="0"/>
    <d v="2019-02-05T04:13:11.000"/>
    <s v="RT @tulhip: some references for my oc's claudia nove powerful drag queen serving fish and hip asshole child that will key your car in the pâ€¦"/>
    <m/>
    <m/>
    <x v="2"/>
    <m/>
    <s v="http://pbs.twimg.com/profile_images/890018086295752705/dzkf4kje_normal.jpg"/>
    <x v="27"/>
    <s v="https://twitter.com/#!/nekyua/status/1092637235151654912"/>
    <m/>
    <m/>
    <s v="1092637235151654912"/>
    <m/>
    <b v="0"/>
    <n v="0"/>
    <s v=""/>
    <b v="0"/>
    <s v="en"/>
    <m/>
    <s v=""/>
    <b v="0"/>
    <n v="4"/>
    <s v="1092168551673212928"/>
    <s v="Twitter for iPhone"/>
    <b v="0"/>
    <s v="1092168551673212928"/>
    <s v="Tweet"/>
    <n v="0"/>
    <n v="0"/>
    <m/>
    <m/>
    <m/>
    <m/>
    <m/>
    <m/>
    <m/>
    <m/>
    <n v="1"/>
    <s v="7"/>
    <s v="7"/>
    <n v="1"/>
    <n v="3.8461538461538463"/>
    <n v="1"/>
    <n v="3.8461538461538463"/>
    <n v="0"/>
    <n v="0"/>
    <n v="24"/>
    <n v="92.3076923076923"/>
    <n v="26"/>
  </r>
  <r>
    <s v="hope_persists"/>
    <s v="kwatkins205"/>
    <m/>
    <m/>
    <m/>
    <m/>
    <m/>
    <m/>
    <m/>
    <m/>
    <s v="No"/>
    <n v="34"/>
    <m/>
    <m/>
    <x v="0"/>
    <d v="2018-03-25T12:59:11.000"/>
    <s v="@boobooaloo @ashirsch @DanBray79 @kwatkins205 @car_nove Hereâ€™s a plan: why donâ€™t we ban semi autos &amp;amp; high capacity magazines. Improve background checks and license all firearms and then if that doesnâ€™t work Iâ€™ll say I was wrong and we can try something else."/>
    <m/>
    <m/>
    <x v="2"/>
    <m/>
    <s v="http://pbs.twimg.com/profile_images/971936827543351296/Ju7jlta-_normal.jpg"/>
    <x v="28"/>
    <s v="https://twitter.com/#!/hope_persists/status/977892653806292992"/>
    <m/>
    <m/>
    <s v="977892653806292992"/>
    <s v="977891408018157569"/>
    <b v="0"/>
    <n v="139"/>
    <s v="2288751224"/>
    <b v="0"/>
    <s v="en"/>
    <m/>
    <s v=""/>
    <b v="0"/>
    <n v="30"/>
    <s v=""/>
    <s v="Twitter Web App"/>
    <b v="0"/>
    <s v="977891408018157569"/>
    <s v="Retweet"/>
    <n v="0"/>
    <n v="0"/>
    <m/>
    <m/>
    <m/>
    <m/>
    <m/>
    <m/>
    <m/>
    <m/>
    <n v="1"/>
    <s v="3"/>
    <s v="3"/>
    <m/>
    <m/>
    <m/>
    <m/>
    <m/>
    <m/>
    <m/>
    <m/>
    <m/>
  </r>
  <r>
    <s v="everflo_q_opi"/>
    <s v="kwatkins205"/>
    <m/>
    <m/>
    <m/>
    <m/>
    <m/>
    <m/>
    <m/>
    <m/>
    <s v="No"/>
    <n v="35"/>
    <m/>
    <m/>
    <x v="0"/>
    <d v="2019-02-05T13:24:31.000"/>
    <s v="RT @Hope_Persists: @boobooaloo @ashirsch @DanBray79 @kwatkins205 @car_nove Hereâ€™s a plan: why donâ€™t we ban semi autos &amp;amp; high capacity magazâ€¦"/>
    <m/>
    <m/>
    <x v="2"/>
    <m/>
    <s v="http://pbs.twimg.com/profile_images/709841010784915456/CZ3Ep0Em_normal.jpg"/>
    <x v="29"/>
    <s v="https://twitter.com/#!/everflo_q_opi/status/1092775983348936704"/>
    <m/>
    <m/>
    <s v="1092775983348936704"/>
    <m/>
    <b v="0"/>
    <n v="0"/>
    <s v=""/>
    <b v="0"/>
    <s v="en"/>
    <m/>
    <s v=""/>
    <b v="0"/>
    <n v="30"/>
    <s v="977892653806292992"/>
    <s v="Twitter for iPad"/>
    <b v="0"/>
    <s v="977892653806292992"/>
    <s v="Tweet"/>
    <n v="0"/>
    <n v="0"/>
    <m/>
    <m/>
    <m/>
    <m/>
    <m/>
    <m/>
    <m/>
    <m/>
    <n v="1"/>
    <s v="3"/>
    <s v="3"/>
    <m/>
    <m/>
    <m/>
    <m/>
    <m/>
    <m/>
    <m/>
    <m/>
    <m/>
  </r>
  <r>
    <s v="13th_pig"/>
    <s v="ksenija76o"/>
    <m/>
    <m/>
    <m/>
    <m/>
    <m/>
    <m/>
    <m/>
    <m/>
    <s v="No"/>
    <n v="41"/>
    <m/>
    <m/>
    <x v="2"/>
    <d v="2019-02-07T19:40:40.000"/>
    <s v="@Ksenija76o Ubiše čar nove godine čak i deci..._x000a_Kažu, dolaze stranci a stranci nas zbog njih gledaju kao idiote uz podsmeh... napredno"/>
    <m/>
    <m/>
    <x v="2"/>
    <m/>
    <s v="http://pbs.twimg.com/profile_images/1082419655967428610/9PK8nqmb_normal.jpg"/>
    <x v="30"/>
    <s v="https://twitter.com/#!/13th_pig/status/1093595418125053952"/>
    <m/>
    <m/>
    <s v="1093595418125053952"/>
    <s v="1093506653167718400"/>
    <b v="0"/>
    <n v="1"/>
    <s v="988785121988837376"/>
    <b v="0"/>
    <s v="und"/>
    <m/>
    <s v=""/>
    <b v="0"/>
    <n v="0"/>
    <s v=""/>
    <s v="Twitter for Android"/>
    <b v="0"/>
    <s v="1093506653167718400"/>
    <s v="Tweet"/>
    <n v="0"/>
    <n v="0"/>
    <m/>
    <m/>
    <m/>
    <m/>
    <m/>
    <m/>
    <m/>
    <m/>
    <n v="1"/>
    <s v="13"/>
    <s v="13"/>
    <n v="0"/>
    <n v="0"/>
    <n v="0"/>
    <n v="0"/>
    <n v="0"/>
    <n v="0"/>
    <n v="22"/>
    <n v="100"/>
    <n v="22"/>
  </r>
  <r>
    <s v="dontwearit0ut"/>
    <s v="car_nove"/>
    <m/>
    <m/>
    <m/>
    <m/>
    <m/>
    <m/>
    <m/>
    <m/>
    <s v="No"/>
    <n v="42"/>
    <m/>
    <m/>
    <x v="0"/>
    <d v="2019-02-08T05:56:30.000"/>
    <s v="RT @car_nove: Parkland should only be known for the &quot;is this allowed?&quot; vine w the couple in the Starbucks, not the largest high school mass…"/>
    <m/>
    <m/>
    <x v="2"/>
    <m/>
    <s v="http://pbs.twimg.com/profile_images/1093725133330661377/G540z2M-_normal.jpg"/>
    <x v="31"/>
    <s v="https://twitter.com/#!/dontwearit0ut/status/1093750400199655424"/>
    <m/>
    <m/>
    <s v="1093750400199655424"/>
    <m/>
    <b v="0"/>
    <n v="0"/>
    <s v=""/>
    <b v="0"/>
    <s v="en"/>
    <m/>
    <s v=""/>
    <b v="0"/>
    <n v="0"/>
    <s v="977910505582026752"/>
    <s v="Twitter for iPhone"/>
    <b v="0"/>
    <s v="977910505582026752"/>
    <s v="Tweet"/>
    <n v="0"/>
    <n v="0"/>
    <m/>
    <m/>
    <m/>
    <m/>
    <m/>
    <m/>
    <m/>
    <m/>
    <n v="1"/>
    <s v="2"/>
    <s v="2"/>
    <n v="0"/>
    <n v="0"/>
    <n v="0"/>
    <n v="0"/>
    <n v="0"/>
    <n v="0"/>
    <n v="25"/>
    <n v="100"/>
    <n v="25"/>
  </r>
  <r>
    <s v="diamondgold84"/>
    <s v="datividimslova"/>
    <m/>
    <m/>
    <m/>
    <m/>
    <m/>
    <m/>
    <m/>
    <m/>
    <s v="No"/>
    <n v="43"/>
    <m/>
    <m/>
    <x v="0"/>
    <d v="2019-02-08T12:34:20.000"/>
    <s v="RT @grofodValjeva: @datividimslova Tek rodjen i tek umro. Ali ta unutrasnja borba je car. Svaka dobijena bitka sa samim sobom otvara nova v…"/>
    <m/>
    <m/>
    <x v="2"/>
    <m/>
    <s v="http://pbs.twimg.com/profile_images/788855872567074816/9YubLRI-_normal.jpg"/>
    <x v="32"/>
    <s v="https://twitter.com/#!/diamondgold84/status/1093850516398985216"/>
    <m/>
    <m/>
    <s v="1093850516398985216"/>
    <m/>
    <b v="0"/>
    <n v="0"/>
    <s v=""/>
    <b v="0"/>
    <s v="und"/>
    <m/>
    <s v=""/>
    <b v="0"/>
    <n v="7"/>
    <s v="1093837448097001472"/>
    <s v="Twitter Web Client"/>
    <b v="0"/>
    <s v="1093837448097001472"/>
    <s v="Tweet"/>
    <n v="0"/>
    <n v="0"/>
    <m/>
    <m/>
    <m/>
    <m/>
    <m/>
    <m/>
    <m/>
    <m/>
    <n v="1"/>
    <s v="4"/>
    <s v="4"/>
    <m/>
    <m/>
    <m/>
    <m/>
    <m/>
    <m/>
    <m/>
    <m/>
    <m/>
  </r>
  <r>
    <s v="merilinmonro1"/>
    <s v="datividimslova"/>
    <m/>
    <m/>
    <m/>
    <m/>
    <m/>
    <m/>
    <m/>
    <m/>
    <s v="No"/>
    <n v="45"/>
    <m/>
    <m/>
    <x v="0"/>
    <d v="2019-02-08T12:42:51.000"/>
    <s v="RT @grofodValjeva: @datividimslova Tek rodjen i tek umro. Ali ta unutrasnja borba je car. Svaka dobijena bitka sa samim sobom otvara nova v…"/>
    <m/>
    <m/>
    <x v="2"/>
    <m/>
    <s v="http://pbs.twimg.com/profile_images/954685117984919553/apAKRyuK_normal.jpg"/>
    <x v="33"/>
    <s v="https://twitter.com/#!/merilinmonro1/status/1093852659499614209"/>
    <m/>
    <m/>
    <s v="1093852659499614209"/>
    <m/>
    <b v="0"/>
    <n v="0"/>
    <s v=""/>
    <b v="0"/>
    <s v="und"/>
    <m/>
    <s v=""/>
    <b v="0"/>
    <n v="7"/>
    <s v="1093837448097001472"/>
    <s v="Twitter for Android"/>
    <b v="0"/>
    <s v="1093837448097001472"/>
    <s v="Tweet"/>
    <n v="0"/>
    <n v="0"/>
    <m/>
    <m/>
    <m/>
    <m/>
    <m/>
    <m/>
    <m/>
    <m/>
    <n v="1"/>
    <s v="4"/>
    <s v="4"/>
    <m/>
    <m/>
    <m/>
    <m/>
    <m/>
    <m/>
    <m/>
    <m/>
    <m/>
  </r>
  <r>
    <s v="31astraaa"/>
    <s v="datividimslova"/>
    <m/>
    <m/>
    <m/>
    <m/>
    <m/>
    <m/>
    <m/>
    <m/>
    <s v="No"/>
    <n v="47"/>
    <m/>
    <m/>
    <x v="0"/>
    <d v="2019-02-08T12:50:10.000"/>
    <s v="RT @grofodValjeva: @datividimslova Tek rodjen i tek umro. Ali ta unutrasnja borba je car. Svaka dobijena bitka sa samim sobom otvara nova v…"/>
    <m/>
    <m/>
    <x v="2"/>
    <m/>
    <s v="http://pbs.twimg.com/profile_images/652074270110171136/8uPz7LBi_normal.jpg"/>
    <x v="34"/>
    <s v="https://twitter.com/#!/31astraaa/status/1093854501608529920"/>
    <m/>
    <m/>
    <s v="1093854501608529920"/>
    <m/>
    <b v="0"/>
    <n v="0"/>
    <s v=""/>
    <b v="0"/>
    <s v="und"/>
    <m/>
    <s v=""/>
    <b v="0"/>
    <n v="7"/>
    <s v="1093837448097001472"/>
    <s v="Twitter Web Client"/>
    <b v="0"/>
    <s v="1093837448097001472"/>
    <s v="Tweet"/>
    <n v="0"/>
    <n v="0"/>
    <m/>
    <m/>
    <m/>
    <m/>
    <m/>
    <m/>
    <m/>
    <m/>
    <n v="1"/>
    <s v="4"/>
    <s v="4"/>
    <m/>
    <m/>
    <m/>
    <m/>
    <m/>
    <m/>
    <m/>
    <m/>
    <m/>
  </r>
  <r>
    <s v="vladvladikus"/>
    <s v="datividimslova"/>
    <m/>
    <m/>
    <m/>
    <m/>
    <m/>
    <m/>
    <m/>
    <m/>
    <s v="No"/>
    <n v="49"/>
    <m/>
    <m/>
    <x v="0"/>
    <d v="2019-02-08T13:00:36.000"/>
    <s v="RT @grofodValjeva: @datividimslova Tek rodjen i tek umro. Ali ta unutrasnja borba je car. Svaka dobijena bitka sa samim sobom otvara nova v…"/>
    <m/>
    <m/>
    <x v="2"/>
    <m/>
    <s v="http://pbs.twimg.com/profile_images/907708271816998913/khH5zlVX_normal.jpg"/>
    <x v="35"/>
    <s v="https://twitter.com/#!/vladvladikus/status/1093857125552529411"/>
    <m/>
    <m/>
    <s v="1093857125552529411"/>
    <m/>
    <b v="0"/>
    <n v="0"/>
    <s v=""/>
    <b v="0"/>
    <s v="und"/>
    <m/>
    <s v=""/>
    <b v="0"/>
    <n v="7"/>
    <s v="1093837448097001472"/>
    <s v="Twitter Web Client"/>
    <b v="0"/>
    <s v="1093837448097001472"/>
    <s v="Tweet"/>
    <n v="0"/>
    <n v="0"/>
    <m/>
    <m/>
    <m/>
    <m/>
    <m/>
    <m/>
    <m/>
    <m/>
    <n v="1"/>
    <s v="4"/>
    <s v="4"/>
    <m/>
    <m/>
    <m/>
    <m/>
    <m/>
    <m/>
    <m/>
    <m/>
    <m/>
  </r>
  <r>
    <s v="vitkocxi"/>
    <s v="datividimslova"/>
    <m/>
    <m/>
    <m/>
    <m/>
    <m/>
    <m/>
    <m/>
    <m/>
    <s v="No"/>
    <n v="51"/>
    <m/>
    <m/>
    <x v="0"/>
    <d v="2019-02-08T13:38:06.000"/>
    <s v="RT @grofodValjeva: @datividimslova Tek rodjen i tek umro. Ali ta unutrasnja borba je car. Svaka dobijena bitka sa samim sobom otvara nova v…"/>
    <m/>
    <m/>
    <x v="2"/>
    <m/>
    <s v="http://pbs.twimg.com/profile_images/656913559914467328/j7X9I6KT_normal.jpg"/>
    <x v="36"/>
    <s v="https://twitter.com/#!/vitkocxi/status/1093866562472296449"/>
    <m/>
    <m/>
    <s v="1093866562472296449"/>
    <m/>
    <b v="0"/>
    <n v="0"/>
    <s v=""/>
    <b v="0"/>
    <s v="und"/>
    <m/>
    <s v=""/>
    <b v="0"/>
    <n v="7"/>
    <s v="1093837448097001472"/>
    <s v="Twitter for Android"/>
    <b v="0"/>
    <s v="1093837448097001472"/>
    <s v="Tweet"/>
    <n v="0"/>
    <n v="0"/>
    <m/>
    <m/>
    <m/>
    <m/>
    <m/>
    <m/>
    <m/>
    <m/>
    <n v="1"/>
    <s v="4"/>
    <s v="4"/>
    <m/>
    <m/>
    <m/>
    <m/>
    <m/>
    <m/>
    <m/>
    <m/>
    <m/>
  </r>
  <r>
    <s v="dragcebradic"/>
    <s v="datividimslova"/>
    <m/>
    <m/>
    <m/>
    <m/>
    <m/>
    <m/>
    <m/>
    <m/>
    <s v="No"/>
    <n v="53"/>
    <m/>
    <m/>
    <x v="0"/>
    <d v="2019-02-08T14:09:17.000"/>
    <s v="RT @grofodValjeva: @datividimslova Tek rodjen i tek umro. Ali ta unutrasnja borba je car. Svaka dobijena bitka sa samim sobom otvara nova v…"/>
    <m/>
    <m/>
    <x v="2"/>
    <m/>
    <s v="http://pbs.twimg.com/profile_images/1087279222274617344/scxp7sI1_normal.jpg"/>
    <x v="37"/>
    <s v="https://twitter.com/#!/dragcebradic/status/1093874411009130506"/>
    <m/>
    <m/>
    <s v="1093874411009130506"/>
    <m/>
    <b v="0"/>
    <n v="0"/>
    <s v=""/>
    <b v="0"/>
    <s v="und"/>
    <m/>
    <s v=""/>
    <b v="0"/>
    <n v="7"/>
    <s v="1093837448097001472"/>
    <s v="Twitter for Android"/>
    <b v="0"/>
    <s v="1093837448097001472"/>
    <s v="Tweet"/>
    <n v="0"/>
    <n v="0"/>
    <m/>
    <m/>
    <m/>
    <m/>
    <m/>
    <m/>
    <m/>
    <m/>
    <n v="1"/>
    <s v="4"/>
    <s v="4"/>
    <m/>
    <m/>
    <m/>
    <m/>
    <m/>
    <m/>
    <m/>
    <m/>
    <m/>
  </r>
  <r>
    <s v="daniluacl"/>
    <s v="thelorddoug"/>
    <m/>
    <m/>
    <m/>
    <m/>
    <m/>
    <m/>
    <m/>
    <m/>
    <s v="No"/>
    <n v="55"/>
    <m/>
    <m/>
    <x v="2"/>
    <d v="2019-02-08T19:28:12.000"/>
    <s v="@Thelorddoug Eu com nove anos:_x000a_Tá, mas vcs acreditam que esqueceram 18 ovos no porta-malas? Gente, que mentira do car... https://t.co/lXok3xOyO4"/>
    <m/>
    <m/>
    <x v="2"/>
    <s v="https://pbs.twimg.com/media/Dy6B95TX4AE7WKC.jpg"/>
    <s v="https://pbs.twimg.com/media/Dy6B95TX4AE7WKC.jpg"/>
    <x v="38"/>
    <s v="https://twitter.com/#!/daniluacl/status/1093954669473398790"/>
    <m/>
    <m/>
    <s v="1093954669473398790"/>
    <s v="1092890334479167488"/>
    <b v="0"/>
    <n v="0"/>
    <s v="888909792269479936"/>
    <b v="0"/>
    <s v="pt"/>
    <m/>
    <s v=""/>
    <b v="0"/>
    <n v="0"/>
    <s v=""/>
    <s v="Twitter Web App"/>
    <b v="0"/>
    <s v="1092890334479167488"/>
    <s v="Tweet"/>
    <n v="0"/>
    <n v="0"/>
    <m/>
    <m/>
    <m/>
    <m/>
    <m/>
    <m/>
    <m/>
    <m/>
    <n v="1"/>
    <s v="12"/>
    <s v="12"/>
    <n v="0"/>
    <n v="0"/>
    <n v="0"/>
    <n v="0"/>
    <n v="0"/>
    <n v="0"/>
    <n v="21"/>
    <n v="100"/>
    <n v="21"/>
  </r>
  <r>
    <s v="mrak"/>
    <s v="damir_car"/>
    <m/>
    <m/>
    <m/>
    <m/>
    <m/>
    <m/>
    <m/>
    <m/>
    <s v="No"/>
    <n v="56"/>
    <m/>
    <m/>
    <x v="2"/>
    <d v="2019-02-09T12:59:57.000"/>
    <s v="@damir_car da, te nove generacije počnu jako rano"/>
    <m/>
    <m/>
    <x v="2"/>
    <m/>
    <s v="http://pbs.twimg.com/profile_images/830163229540282368/atWj66Ng_normal.jpg"/>
    <x v="39"/>
    <s v="https://twitter.com/#!/mrak/status/1094219350750519297"/>
    <m/>
    <m/>
    <s v="1094219350750519297"/>
    <s v="1094219079223783424"/>
    <b v="0"/>
    <n v="1"/>
    <s v="3734967381"/>
    <b v="0"/>
    <s v="und"/>
    <m/>
    <s v=""/>
    <b v="0"/>
    <n v="0"/>
    <s v=""/>
    <s v="Twitter Web App"/>
    <b v="0"/>
    <s v="1094219079223783424"/>
    <s v="Tweet"/>
    <n v="0"/>
    <n v="0"/>
    <m/>
    <m/>
    <m/>
    <m/>
    <m/>
    <m/>
    <m/>
    <m/>
    <n v="1"/>
    <s v="11"/>
    <s v="11"/>
    <n v="0"/>
    <n v="0"/>
    <n v="0"/>
    <n v="0"/>
    <n v="0"/>
    <n v="0"/>
    <n v="8"/>
    <n v="100"/>
    <n v="8"/>
  </r>
  <r>
    <s v="kwilli1046"/>
    <s v="kwilli1046"/>
    <m/>
    <m/>
    <m/>
    <m/>
    <m/>
    <m/>
    <m/>
    <m/>
    <s v="No"/>
    <n v="57"/>
    <m/>
    <m/>
    <x v="1"/>
    <d v="2019-02-09T12:27:27.000"/>
    <s v="What happens when someone brings a remote control car to the dog park_x000a__x000a_(thehuskybalu IG) https://t.co/4hjlnpFJED"/>
    <m/>
    <m/>
    <x v="2"/>
    <s v="https://pbs.twimg.com/ext_tw_video_thumb/1093212425309089792/pu/img/NjF4kVjcs6A5sTds.jpg"/>
    <s v="https://pbs.twimg.com/ext_tw_video_thumb/1093212425309089792/pu/img/NjF4kVjcs6A5sTds.jpg"/>
    <x v="40"/>
    <s v="https://twitter.com/#!/kwilli1046/status/1094211169932451841"/>
    <m/>
    <m/>
    <s v="1094211169932451841"/>
    <m/>
    <b v="0"/>
    <n v="103209"/>
    <s v=""/>
    <b v="0"/>
    <s v="en"/>
    <m/>
    <s v=""/>
    <b v="0"/>
    <n v="34187"/>
    <s v=""/>
    <s v="Twitter for Android"/>
    <b v="0"/>
    <s v="1094211169932451841"/>
    <s v="Retweet"/>
    <n v="0"/>
    <n v="0"/>
    <m/>
    <m/>
    <m/>
    <m/>
    <m/>
    <m/>
    <m/>
    <m/>
    <n v="1"/>
    <s v="10"/>
    <s v="10"/>
    <n v="0"/>
    <n v="0"/>
    <n v="0"/>
    <n v="0"/>
    <n v="0"/>
    <n v="0"/>
    <n v="15"/>
    <n v="100"/>
    <n v="15"/>
  </r>
  <r>
    <s v="nove_joshan1007"/>
    <s v="kwilli1046"/>
    <m/>
    <m/>
    <m/>
    <m/>
    <m/>
    <m/>
    <m/>
    <m/>
    <s v="No"/>
    <n v="58"/>
    <m/>
    <m/>
    <x v="0"/>
    <d v="2019-02-10T00:44:26.000"/>
    <s v="RT @kwilli1046: What happens when someone brings a remote control car to the dog park_x000a__x000a_(thehuskybalu IG) https://t.co/4hjlnpFJED"/>
    <m/>
    <m/>
    <x v="2"/>
    <s v="https://pbs.twimg.com/ext_tw_video_thumb/1093212425309089792/pu/img/NjF4kVjcs6A5sTds.jpg"/>
    <s v="https://pbs.twimg.com/ext_tw_video_thumb/1093212425309089792/pu/img/NjF4kVjcs6A5sTds.jpg"/>
    <x v="41"/>
    <s v="https://twitter.com/#!/nove_joshan1007/status/1094396641681956864"/>
    <m/>
    <m/>
    <s v="1094396641681956864"/>
    <m/>
    <b v="0"/>
    <n v="0"/>
    <s v=""/>
    <b v="0"/>
    <s v="en"/>
    <m/>
    <s v=""/>
    <b v="0"/>
    <n v="34187"/>
    <s v="1094211169932451841"/>
    <s v="Twitter for iPhone"/>
    <b v="0"/>
    <s v="1094211169932451841"/>
    <s v="Tweet"/>
    <n v="0"/>
    <n v="0"/>
    <m/>
    <m/>
    <m/>
    <m/>
    <m/>
    <m/>
    <m/>
    <m/>
    <n v="1"/>
    <s v="10"/>
    <s v="10"/>
    <n v="0"/>
    <n v="0"/>
    <n v="0"/>
    <n v="0"/>
    <n v="0"/>
    <n v="0"/>
    <n v="17"/>
    <n v="100"/>
    <n v="17"/>
  </r>
  <r>
    <s v="dc_vetadvocate"/>
    <s v="jeff_fogle"/>
    <m/>
    <m/>
    <m/>
    <m/>
    <m/>
    <m/>
    <m/>
    <m/>
    <s v="No"/>
    <n v="59"/>
    <m/>
    <m/>
    <x v="0"/>
    <d v="2019-02-11T14:57:07.000"/>
    <s v="@Flomp_It @Jeff_Fogle @car_nove To make a flamethrower you need a match and hairspray (or any aerosol can)"/>
    <m/>
    <m/>
    <x v="2"/>
    <m/>
    <s v="http://pbs.twimg.com/profile_images/1023312393567436801/cpOp5sgz_normal.jpg"/>
    <x v="42"/>
    <s v="https://twitter.com/#!/dc_vetadvocate/status/1094973614150033408"/>
    <m/>
    <m/>
    <s v="1094973614150033408"/>
    <s v="964249226107654145"/>
    <b v="0"/>
    <n v="0"/>
    <s v="715048936822714368"/>
    <b v="0"/>
    <s v="en"/>
    <m/>
    <s v=""/>
    <b v="0"/>
    <n v="0"/>
    <s v=""/>
    <s v="Twitter for iPhone"/>
    <b v="0"/>
    <s v="964249226107654145"/>
    <s v="Tweet"/>
    <n v="0"/>
    <n v="0"/>
    <m/>
    <m/>
    <m/>
    <m/>
    <m/>
    <m/>
    <m/>
    <m/>
    <n v="1"/>
    <s v="2"/>
    <s v="2"/>
    <m/>
    <m/>
    <m/>
    <m/>
    <m/>
    <m/>
    <m/>
    <m/>
    <m/>
  </r>
  <r>
    <s v="grofodvaljeva"/>
    <s v="datividimslova"/>
    <m/>
    <m/>
    <m/>
    <m/>
    <m/>
    <m/>
    <m/>
    <m/>
    <s v="Yes"/>
    <n v="62"/>
    <m/>
    <m/>
    <x v="2"/>
    <d v="2019-02-08T11:42:24.000"/>
    <s v="@datividimslova Tek rodjen i tek umro. Ali ta unutrasnja borba je car. Svaka dobijena bitka sa samim sobom otvara nova vrata iza kojih stoje saznanja koja dok kao ruza rastu, pune grudi trnjem, jer otvaraju i nove bitke, ali je lepo kad covek primeti da rad na sebi je lepota, divan osecaj."/>
    <m/>
    <m/>
    <x v="2"/>
    <m/>
    <s v="http://pbs.twimg.com/profile_images/764525272179834881/ePajCYf4_normal.jpg"/>
    <x v="43"/>
    <s v="https://twitter.com/#!/grofodvaljeva/status/1093837448097001472"/>
    <m/>
    <m/>
    <s v="1093837448097001472"/>
    <s v="1093826966598361088"/>
    <b v="0"/>
    <n v="5"/>
    <s v="835133250"/>
    <b v="0"/>
    <s v="und"/>
    <m/>
    <s v=""/>
    <b v="0"/>
    <n v="7"/>
    <s v=""/>
    <s v="Twitter for Android"/>
    <b v="0"/>
    <s v="1093826966598361088"/>
    <s v="Tweet"/>
    <n v="0"/>
    <n v="0"/>
    <m/>
    <m/>
    <m/>
    <m/>
    <m/>
    <m/>
    <m/>
    <m/>
    <n v="1"/>
    <s v="4"/>
    <s v="4"/>
    <n v="0"/>
    <n v="0"/>
    <n v="0"/>
    <n v="0"/>
    <n v="0"/>
    <n v="0"/>
    <n v="52"/>
    <n v="100"/>
    <n v="52"/>
  </r>
  <r>
    <s v="datividimslova"/>
    <s v="grofodvaljeva"/>
    <m/>
    <m/>
    <m/>
    <m/>
    <m/>
    <m/>
    <m/>
    <m/>
    <s v="Yes"/>
    <n v="63"/>
    <m/>
    <m/>
    <x v="0"/>
    <d v="2019-02-08T11:43:53.000"/>
    <s v="RT @grofodValjeva: @datividimslova Tek rodjen i tek umro. Ali ta unutrasnja borba je car. Svaka dobijena bitka sa samim sobom otvara nova v…"/>
    <m/>
    <m/>
    <x v="2"/>
    <m/>
    <s v="http://pbs.twimg.com/profile_images/1091004038840270848/OkCBR4te_normal.jpg"/>
    <x v="44"/>
    <s v="https://twitter.com/#!/datividimslova/status/1093837822111428608"/>
    <m/>
    <m/>
    <s v="1093837822111428608"/>
    <m/>
    <b v="0"/>
    <n v="0"/>
    <s v=""/>
    <b v="0"/>
    <s v="und"/>
    <m/>
    <s v=""/>
    <b v="0"/>
    <n v="7"/>
    <s v="1093837448097001472"/>
    <s v="Twitter for iPhone"/>
    <b v="0"/>
    <s v="1093837448097001472"/>
    <s v="Tweet"/>
    <n v="0"/>
    <n v="0"/>
    <m/>
    <m/>
    <m/>
    <m/>
    <m/>
    <m/>
    <m/>
    <m/>
    <n v="1"/>
    <s v="4"/>
    <s v="4"/>
    <n v="0"/>
    <n v="0"/>
    <n v="0"/>
    <n v="0"/>
    <n v="0"/>
    <n v="0"/>
    <n v="23"/>
    <n v="100"/>
    <n v="23"/>
  </r>
  <r>
    <s v="aleksandratasi8"/>
    <s v="datividimslova"/>
    <m/>
    <m/>
    <m/>
    <m/>
    <m/>
    <m/>
    <m/>
    <m/>
    <s v="No"/>
    <n v="64"/>
    <m/>
    <m/>
    <x v="0"/>
    <d v="2019-02-13T10:36:34.000"/>
    <s v="RT @grofodValjeva: @datividimslova Tek rodjen i tek umro. Ali ta unutrasnja borba je car. Svaka dobijena bitka sa samim sobom otvara nova v…"/>
    <m/>
    <m/>
    <x v="2"/>
    <m/>
    <s v="http://pbs.twimg.com/profile_images/1073542700199219200/8udq16xG_normal.jpg"/>
    <x v="45"/>
    <s v="https://twitter.com/#!/aleksandratasi8/status/1095632818661703680"/>
    <m/>
    <m/>
    <s v="1095632818661703680"/>
    <m/>
    <b v="0"/>
    <n v="0"/>
    <s v=""/>
    <b v="0"/>
    <s v="und"/>
    <m/>
    <s v=""/>
    <b v="0"/>
    <n v="8"/>
    <s v="1093837448097001472"/>
    <s v="Twitter Web Client"/>
    <b v="0"/>
    <s v="1093837448097001472"/>
    <s v="Tweet"/>
    <n v="0"/>
    <n v="0"/>
    <m/>
    <m/>
    <m/>
    <m/>
    <m/>
    <m/>
    <m/>
    <m/>
    <n v="1"/>
    <s v="4"/>
    <s v="4"/>
    <m/>
    <m/>
    <m/>
    <m/>
    <m/>
    <m/>
    <m/>
    <m/>
    <m/>
  </r>
  <r>
    <s v="lernrts"/>
    <s v="iheartradio"/>
    <m/>
    <m/>
    <m/>
    <m/>
    <m/>
    <m/>
    <m/>
    <m/>
    <s v="No"/>
    <n v="66"/>
    <m/>
    <m/>
    <x v="2"/>
    <d v="2019-02-07T17:46:58.000"/>
    <s v="@iHeartRadio Nove #LaurenJauregui #BestSoloBreakout #iHeartAwards"/>
    <m/>
    <m/>
    <x v="3"/>
    <m/>
    <s v="http://pbs.twimg.com/profile_images/1083055762761568256/2tLInWLe_normal.jpg"/>
    <x v="46"/>
    <s v="https://twitter.com/#!/lernrts/status/1093566804226650113"/>
    <m/>
    <m/>
    <s v="1093566804226650113"/>
    <s v="1093560018476167170"/>
    <b v="0"/>
    <n v="0"/>
    <s v="46116615"/>
    <b v="0"/>
    <s v="en"/>
    <m/>
    <s v=""/>
    <b v="0"/>
    <n v="51"/>
    <s v=""/>
    <s v="Twitter for Android"/>
    <b v="0"/>
    <s v="1093560018476167170"/>
    <s v="Retweet"/>
    <n v="0"/>
    <n v="0"/>
    <m/>
    <m/>
    <m/>
    <m/>
    <m/>
    <m/>
    <m/>
    <m/>
    <n v="1"/>
    <s v="5"/>
    <s v="5"/>
    <n v="0"/>
    <n v="0"/>
    <n v="0"/>
    <n v="0"/>
    <n v="0"/>
    <n v="0"/>
    <n v="5"/>
    <n v="100"/>
    <n v="5"/>
  </r>
  <r>
    <s v="i_dont_car_x"/>
    <s v="lernrts"/>
    <m/>
    <m/>
    <m/>
    <m/>
    <m/>
    <m/>
    <m/>
    <m/>
    <s v="No"/>
    <n v="67"/>
    <m/>
    <m/>
    <x v="0"/>
    <d v="2019-02-07T18:50:13.000"/>
    <s v="RT @LernRTS: @iHeartRadio Nove #LaurenJauregui #BestSoloBreakout #iHeartAwards"/>
    <m/>
    <m/>
    <x v="3"/>
    <m/>
    <s v="http://pbs.twimg.com/profile_images/1094374278471077888/8SxUYls2_normal.jpg"/>
    <x v="47"/>
    <s v="https://twitter.com/#!/i_dont_car_x/status/1093582722231160833"/>
    <m/>
    <m/>
    <s v="1093582722231160833"/>
    <m/>
    <b v="0"/>
    <n v="0"/>
    <s v=""/>
    <b v="0"/>
    <s v="en"/>
    <m/>
    <s v=""/>
    <b v="0"/>
    <n v="51"/>
    <s v="1093566804226650113"/>
    <s v="Twitter for Android"/>
    <b v="0"/>
    <s v="1093566804226650113"/>
    <s v="Tweet"/>
    <n v="0"/>
    <n v="0"/>
    <m/>
    <m/>
    <m/>
    <m/>
    <m/>
    <m/>
    <m/>
    <m/>
    <n v="1"/>
    <s v="5"/>
    <s v="5"/>
    <m/>
    <m/>
    <m/>
    <m/>
    <m/>
    <m/>
    <m/>
    <m/>
    <m/>
  </r>
  <r>
    <s v="camzzlolo97"/>
    <s v="iheartradio"/>
    <m/>
    <m/>
    <m/>
    <m/>
    <m/>
    <m/>
    <m/>
    <m/>
    <s v="No"/>
    <n v="68"/>
    <m/>
    <m/>
    <x v="2"/>
    <d v="2019-02-07T17:37:11.000"/>
    <s v="@iHeartRadio Nove #LaurenJauregui #BestSoloBreakout #iHeartAwards"/>
    <m/>
    <m/>
    <x v="3"/>
    <m/>
    <s v="http://pbs.twimg.com/profile_images/1072632912393199617/dLMxN1Z7_normal.jpg"/>
    <x v="48"/>
    <s v="https://twitter.com/#!/camzzlolo97/status/1093564342170275846"/>
    <m/>
    <m/>
    <s v="1093564342170275846"/>
    <s v="1093560018476167170"/>
    <b v="0"/>
    <n v="0"/>
    <s v="46116615"/>
    <b v="0"/>
    <s v="en"/>
    <m/>
    <s v=""/>
    <b v="0"/>
    <n v="35"/>
    <s v=""/>
    <s v="Twitter Web Client"/>
    <b v="0"/>
    <s v="1093560018476167170"/>
    <s v="Retweet"/>
    <n v="0"/>
    <n v="0"/>
    <m/>
    <m/>
    <m/>
    <m/>
    <m/>
    <m/>
    <m/>
    <m/>
    <n v="1"/>
    <s v="5"/>
    <s v="5"/>
    <n v="0"/>
    <n v="0"/>
    <n v="0"/>
    <n v="0"/>
    <n v="0"/>
    <n v="0"/>
    <n v="5"/>
    <n v="100"/>
    <n v="5"/>
  </r>
  <r>
    <s v="i_dont_car_x"/>
    <s v="camzzlolo97"/>
    <m/>
    <m/>
    <m/>
    <m/>
    <m/>
    <m/>
    <m/>
    <m/>
    <s v="No"/>
    <n v="69"/>
    <m/>
    <m/>
    <x v="0"/>
    <d v="2019-02-07T18:50:34.000"/>
    <s v="RT @camzzlolo97: @iHeartRadio nove #LaurenJauregui #BestSoloBreakout #iHeartAwards"/>
    <m/>
    <m/>
    <x v="3"/>
    <m/>
    <s v="http://pbs.twimg.com/profile_images/1094374278471077888/8SxUYls2_normal.jpg"/>
    <x v="49"/>
    <s v="https://twitter.com/#!/i_dont_car_x/status/1093582810261139456"/>
    <m/>
    <m/>
    <s v="1093582810261139456"/>
    <m/>
    <b v="0"/>
    <n v="0"/>
    <s v=""/>
    <b v="0"/>
    <s v="en"/>
    <m/>
    <s v=""/>
    <b v="0"/>
    <n v="35"/>
    <s v="1093564342170275846"/>
    <s v="Twitter for Android"/>
    <b v="0"/>
    <s v="1093564342170275846"/>
    <s v="Tweet"/>
    <n v="0"/>
    <n v="0"/>
    <m/>
    <m/>
    <m/>
    <m/>
    <m/>
    <m/>
    <m/>
    <m/>
    <n v="1"/>
    <s v="5"/>
    <s v="5"/>
    <n v="0"/>
    <n v="0"/>
    <n v="0"/>
    <n v="0"/>
    <n v="0"/>
    <n v="0"/>
    <n v="7"/>
    <n v="100"/>
    <n v="7"/>
  </r>
  <r>
    <s v="votes58"/>
    <s v="iheartradio"/>
    <m/>
    <m/>
    <m/>
    <m/>
    <m/>
    <m/>
    <m/>
    <m/>
    <s v="No"/>
    <n v="70"/>
    <m/>
    <m/>
    <x v="2"/>
    <d v="2019-02-07T17:52:20.000"/>
    <s v="@iHeartRadio Nove #LaurenJauregui #BestSoloBreakout #iHeartAwards"/>
    <m/>
    <m/>
    <x v="3"/>
    <m/>
    <s v="http://pbs.twimg.com/profile_images/1091763912222101505/gwEpY-UI_normal.jpg"/>
    <x v="50"/>
    <s v="https://twitter.com/#!/votes58/status/1093568153949487105"/>
    <m/>
    <m/>
    <s v="1093568153949487105"/>
    <s v="1093560018476167170"/>
    <b v="0"/>
    <n v="1"/>
    <s v="46116615"/>
    <b v="0"/>
    <s v="en"/>
    <m/>
    <s v=""/>
    <b v="0"/>
    <n v="30"/>
    <s v=""/>
    <s v="Twitter for Android"/>
    <b v="0"/>
    <s v="1093560018476167170"/>
    <s v="Retweet"/>
    <n v="0"/>
    <n v="0"/>
    <m/>
    <m/>
    <m/>
    <m/>
    <m/>
    <m/>
    <m/>
    <m/>
    <n v="1"/>
    <s v="5"/>
    <s v="5"/>
    <n v="0"/>
    <n v="0"/>
    <n v="0"/>
    <n v="0"/>
    <n v="0"/>
    <n v="0"/>
    <n v="5"/>
    <n v="100"/>
    <n v="5"/>
  </r>
  <r>
    <s v="i_dont_car_x"/>
    <s v="votes58"/>
    <m/>
    <m/>
    <m/>
    <m/>
    <m/>
    <m/>
    <m/>
    <m/>
    <s v="No"/>
    <n v="71"/>
    <m/>
    <m/>
    <x v="0"/>
    <d v="2019-02-07T18:50:49.000"/>
    <s v="RT @votes58: @iHeartRadio Nove #LaurenJauregui #BestSoloBreakout #iHeartAwards"/>
    <m/>
    <m/>
    <x v="3"/>
    <m/>
    <s v="http://pbs.twimg.com/profile_images/1094374278471077888/8SxUYls2_normal.jpg"/>
    <x v="51"/>
    <s v="https://twitter.com/#!/i_dont_car_x/status/1093582873670619136"/>
    <m/>
    <m/>
    <s v="1093582873670619136"/>
    <m/>
    <b v="0"/>
    <n v="0"/>
    <s v=""/>
    <b v="0"/>
    <s v="en"/>
    <m/>
    <s v=""/>
    <b v="0"/>
    <n v="30"/>
    <s v="1093568153949487105"/>
    <s v="Twitter for Android"/>
    <b v="0"/>
    <s v="1093568153949487105"/>
    <s v="Tweet"/>
    <n v="0"/>
    <n v="0"/>
    <m/>
    <m/>
    <m/>
    <m/>
    <m/>
    <m/>
    <m/>
    <m/>
    <n v="1"/>
    <s v="5"/>
    <s v="5"/>
    <n v="0"/>
    <n v="0"/>
    <n v="0"/>
    <n v="0"/>
    <n v="0"/>
    <n v="0"/>
    <n v="7"/>
    <n v="100"/>
    <n v="7"/>
  </r>
  <r>
    <s v="vernica45837557"/>
    <s v="laurenattack_"/>
    <m/>
    <m/>
    <m/>
    <m/>
    <m/>
    <m/>
    <m/>
    <m/>
    <s v="No"/>
    <n v="72"/>
    <m/>
    <m/>
    <x v="0"/>
    <d v="2019-02-07T17:37:31.000"/>
    <s v="@iHeartRadio @LaurenAttack_ Nove #LaurenJauregui #BestSoloBreakout #iHeartAwards"/>
    <m/>
    <m/>
    <x v="3"/>
    <m/>
    <s v="http://pbs.twimg.com/profile_images/1079750940109012992/8nzqjYoe_normal.jpg"/>
    <x v="52"/>
    <s v="https://twitter.com/#!/vernica45837557/status/1093564427541057536"/>
    <m/>
    <m/>
    <s v="1093564427541057536"/>
    <s v="1093560018476167170"/>
    <b v="0"/>
    <n v="0"/>
    <s v="46116615"/>
    <b v="0"/>
    <s v="en"/>
    <m/>
    <s v=""/>
    <b v="0"/>
    <n v="31"/>
    <s v=""/>
    <s v="Twitter for Android"/>
    <b v="0"/>
    <s v="1093560018476167170"/>
    <s v="Retweet"/>
    <n v="0"/>
    <n v="0"/>
    <m/>
    <m/>
    <m/>
    <m/>
    <m/>
    <m/>
    <m/>
    <m/>
    <n v="1"/>
    <s v="5"/>
    <s v="5"/>
    <n v="0"/>
    <n v="0"/>
    <n v="0"/>
    <n v="0"/>
    <n v="0"/>
    <n v="0"/>
    <n v="6"/>
    <n v="100"/>
    <n v="6"/>
  </r>
  <r>
    <s v="i_dont_car_x"/>
    <s v="laurenattack_"/>
    <m/>
    <m/>
    <m/>
    <m/>
    <m/>
    <m/>
    <m/>
    <m/>
    <s v="No"/>
    <n v="73"/>
    <m/>
    <m/>
    <x v="0"/>
    <d v="2019-02-07T18:51:00.000"/>
    <s v="RT @Vernica45837557: @iHeartRadio @LaurenAttack_ Nove #LaurenJauregui #BestSoloBreakout #iHeartAwards"/>
    <m/>
    <m/>
    <x v="3"/>
    <m/>
    <s v="http://pbs.twimg.com/profile_images/1094374278471077888/8SxUYls2_normal.jpg"/>
    <x v="53"/>
    <s v="https://twitter.com/#!/i_dont_car_x/status/1093582918713266178"/>
    <m/>
    <m/>
    <s v="1093582918713266178"/>
    <m/>
    <b v="0"/>
    <n v="0"/>
    <s v=""/>
    <b v="0"/>
    <s v="en"/>
    <m/>
    <s v=""/>
    <b v="0"/>
    <n v="31"/>
    <s v="1093564427541057536"/>
    <s v="Twitter for Android"/>
    <b v="0"/>
    <s v="1093564427541057536"/>
    <s v="Tweet"/>
    <n v="0"/>
    <n v="0"/>
    <m/>
    <m/>
    <m/>
    <m/>
    <m/>
    <m/>
    <m/>
    <m/>
    <n v="1"/>
    <s v="5"/>
    <s v="5"/>
    <n v="0"/>
    <n v="0"/>
    <n v="0"/>
    <n v="0"/>
    <n v="0"/>
    <n v="0"/>
    <n v="8"/>
    <n v="100"/>
    <n v="8"/>
  </r>
  <r>
    <s v="mafialaurenjbr"/>
    <s v="mafialaurenjbr"/>
    <m/>
    <m/>
    <m/>
    <m/>
    <m/>
    <m/>
    <m/>
    <m/>
    <s v="No"/>
    <n v="80"/>
    <m/>
    <m/>
    <x v="1"/>
    <d v="2019-02-12T22:20:13.000"/>
    <s v="QUINTA META | Quinhentos comentários aqui em menos de nove minutos._x000a__x000a_RT = VOTO_x000a_#LaurenJauregui #BestSoloBreakout #iHeartAwards https://t.co/duZmmJVxA9"/>
    <m/>
    <m/>
    <x v="3"/>
    <s v="https://pbs.twimg.com/tweet_video_thumb/DzPPrPWXgAE5YBA.jpg"/>
    <s v="https://pbs.twimg.com/tweet_video_thumb/DzPPrPWXgAE5YBA.jpg"/>
    <x v="54"/>
    <s v="https://twitter.com/#!/mafialaurenjbr/status/1095447509240025089"/>
    <m/>
    <m/>
    <s v="1095447509240025089"/>
    <m/>
    <b v="0"/>
    <n v="68"/>
    <s v=""/>
    <b v="0"/>
    <s v="pt"/>
    <m/>
    <s v=""/>
    <b v="0"/>
    <n v="337"/>
    <s v=""/>
    <s v="Twitter for Android"/>
    <b v="0"/>
    <s v="1095447509240025089"/>
    <s v="Retweet"/>
    <n v="0"/>
    <n v="0"/>
    <m/>
    <m/>
    <m/>
    <m/>
    <m/>
    <m/>
    <m/>
    <m/>
    <n v="1"/>
    <s v="5"/>
    <s v="5"/>
    <n v="0"/>
    <n v="0"/>
    <n v="0"/>
    <n v="0"/>
    <n v="0"/>
    <n v="0"/>
    <n v="15"/>
    <n v="100"/>
    <n v="15"/>
  </r>
  <r>
    <s v="i_dont_car_x"/>
    <s v="mafialaurenjbr"/>
    <m/>
    <m/>
    <m/>
    <m/>
    <m/>
    <m/>
    <m/>
    <m/>
    <s v="No"/>
    <n v="81"/>
    <m/>
    <m/>
    <x v="0"/>
    <d v="2019-02-13T13:24:56.000"/>
    <s v="RT @MafiaLaurenJBR: QUINTA META | Quinhentos comentários aqui em menos de nove minutos._x000a__x000a_RT = VOTO_x000a_#LaurenJauregui #BestSoloBreakout #iHear…"/>
    <m/>
    <m/>
    <x v="4"/>
    <m/>
    <s v="http://pbs.twimg.com/profile_images/1094374278471077888/8SxUYls2_normal.jpg"/>
    <x v="55"/>
    <s v="https://twitter.com/#!/i_dont_car_x/status/1095675191068426240"/>
    <m/>
    <m/>
    <s v="1095675191068426240"/>
    <m/>
    <b v="0"/>
    <n v="0"/>
    <s v=""/>
    <b v="0"/>
    <s v="pt"/>
    <m/>
    <s v=""/>
    <b v="0"/>
    <n v="337"/>
    <s v="1095447509240025089"/>
    <s v="Twitter for Android"/>
    <b v="0"/>
    <s v="1095447509240025089"/>
    <s v="Tweet"/>
    <n v="0"/>
    <n v="0"/>
    <m/>
    <m/>
    <m/>
    <m/>
    <m/>
    <m/>
    <m/>
    <m/>
    <n v="1"/>
    <s v="5"/>
    <s v="5"/>
    <n v="0"/>
    <n v="0"/>
    <n v="0"/>
    <n v="0"/>
    <n v="0"/>
    <n v="0"/>
    <n v="17"/>
    <n v="100"/>
    <n v="17"/>
  </r>
  <r>
    <s v="mahibrihim"/>
    <s v="isabellaacohen"/>
    <m/>
    <m/>
    <m/>
    <m/>
    <m/>
    <m/>
    <m/>
    <m/>
    <s v="No"/>
    <n v="82"/>
    <m/>
    <m/>
    <x v="0"/>
    <d v="2019-02-14T01:09:02.000"/>
    <s v="@kingnojames_x000a__x000a_@chad_williams05_x000a__x000a_ @sighnatasha_x000a__x000a_@Arianaortegaa_x000a__x000a_@gabbybarbini_x000a__x000a_@isabellaacohen_x000a__x000a_ @car_nove… https://t.co/U9n6ZQpXuN"/>
    <s v="https://twitter.com/i/web/status/1095852383803002880"/>
    <s v="twitter.com"/>
    <x v="2"/>
    <m/>
    <s v="http://pbs.twimg.com/profile_images/631867254401994752/5C99ApqG_normal.jpg"/>
    <x v="56"/>
    <s v="https://twitter.com/#!/mahibrihim/status/1095852383803002880"/>
    <m/>
    <m/>
    <s v="1095852383803002880"/>
    <m/>
    <b v="0"/>
    <n v="0"/>
    <s v="2729565201"/>
    <b v="0"/>
    <s v="und"/>
    <m/>
    <s v=""/>
    <b v="0"/>
    <n v="0"/>
    <s v=""/>
    <s v="Twitter Web Client"/>
    <b v="1"/>
    <s v="1095852383803002880"/>
    <s v="Tweet"/>
    <n v="0"/>
    <n v="0"/>
    <m/>
    <m/>
    <m/>
    <m/>
    <m/>
    <m/>
    <m/>
    <m/>
    <n v="1"/>
    <s v="6"/>
    <s v="6"/>
    <m/>
    <m/>
    <m/>
    <m/>
    <m/>
    <m/>
    <m/>
    <m/>
    <m/>
  </r>
  <r>
    <s v="donaldnorcross"/>
    <s v="car_nove"/>
    <m/>
    <m/>
    <m/>
    <m/>
    <m/>
    <m/>
    <m/>
    <m/>
    <s v="No"/>
    <n v="89"/>
    <m/>
    <m/>
    <x v="0"/>
    <d v="2018-05-29T21:59:12.000"/>
    <s v="Thank you #StonemanDouglas Senior @Car_Nove for sharing your story with us, the neighbors of your grandfather, in… https://t.co/JfhKNWlZdV"/>
    <s v="https://twitter.com/i/web/status/1001583765506985986"/>
    <s v="twitter.com"/>
    <x v="5"/>
    <m/>
    <s v="http://pbs.twimg.com/profile_images/1050098504515899392/h6RzXCGt_normal.jpg"/>
    <x v="57"/>
    <s v="https://twitter.com/#!/donaldnorcross/status/1001583765506985986"/>
    <m/>
    <m/>
    <s v="1001583765506985986"/>
    <m/>
    <b v="0"/>
    <n v="70"/>
    <s v=""/>
    <b v="1"/>
    <s v="en"/>
    <m/>
    <s v="964169563070980096"/>
    <b v="0"/>
    <n v="18"/>
    <s v=""/>
    <s v="Twitter for iPhone"/>
    <b v="1"/>
    <s v="1001583765506985986"/>
    <s v="Retweet"/>
    <n v="0"/>
    <n v="0"/>
    <m/>
    <m/>
    <m/>
    <m/>
    <m/>
    <m/>
    <m/>
    <m/>
    <n v="1"/>
    <s v="2"/>
    <s v="2"/>
    <n v="1"/>
    <n v="5.882352941176471"/>
    <n v="0"/>
    <n v="0"/>
    <n v="0"/>
    <n v="0"/>
    <n v="16"/>
    <n v="94.11764705882354"/>
    <n v="17"/>
  </r>
  <r>
    <s v="endguns2019"/>
    <s v="donaldnorcross"/>
    <m/>
    <m/>
    <m/>
    <m/>
    <m/>
    <m/>
    <m/>
    <m/>
    <s v="No"/>
    <n v="90"/>
    <m/>
    <m/>
    <x v="0"/>
    <d v="2019-02-14T10:32:56.000"/>
    <s v="RT @DonaldNorcross: Thank you #StonemanDouglas Senior @Car_Nove for sharing your story with us, the neighbors of your grandfather, in #Sout…"/>
    <m/>
    <m/>
    <x v="5"/>
    <m/>
    <s v="http://pbs.twimg.com/profile_images/1095800366585794560/btqBBLzH_normal.jpg"/>
    <x v="58"/>
    <s v="https://twitter.com/#!/endguns2019/status/1095994293003739136"/>
    <m/>
    <m/>
    <s v="1095994293003739136"/>
    <m/>
    <b v="0"/>
    <n v="0"/>
    <s v=""/>
    <b v="1"/>
    <s v="en"/>
    <m/>
    <s v="964169563070980096"/>
    <b v="0"/>
    <n v="0"/>
    <s v="1001583765506985986"/>
    <s v="Twitter for iPhone"/>
    <b v="0"/>
    <s v="1001583765506985986"/>
    <s v="Tweet"/>
    <n v="0"/>
    <n v="0"/>
    <m/>
    <m/>
    <m/>
    <m/>
    <m/>
    <m/>
    <m/>
    <m/>
    <n v="1"/>
    <s v="2"/>
    <s v="2"/>
    <m/>
    <m/>
    <m/>
    <m/>
    <m/>
    <m/>
    <m/>
    <m/>
    <m/>
  </r>
  <r>
    <s v="endguns2019"/>
    <s v="car_nove"/>
    <m/>
    <m/>
    <m/>
    <m/>
    <m/>
    <m/>
    <m/>
    <m/>
    <s v="No"/>
    <n v="92"/>
    <m/>
    <m/>
    <x v="0"/>
    <d v="2019-02-14T16:34:43.000"/>
    <s v="Take a moment of silence today for those lost during the Marjory Stoneman Douglas high school shooting. Remember their names to bring change. Sending my love to their families and the survivors. Not only sending love but working hard to make a change. @car_nove You inspire me."/>
    <m/>
    <m/>
    <x v="2"/>
    <m/>
    <s v="http://pbs.twimg.com/profile_images/1095800366585794560/btqBBLzH_normal.jpg"/>
    <x v="59"/>
    <s v="https://twitter.com/#!/endguns2019/status/1096085339540738049"/>
    <m/>
    <m/>
    <s v="1096085339540738049"/>
    <m/>
    <b v="0"/>
    <n v="0"/>
    <s v=""/>
    <b v="0"/>
    <s v="en"/>
    <m/>
    <s v=""/>
    <b v="0"/>
    <n v="0"/>
    <s v=""/>
    <s v="Twitter for iPhone"/>
    <b v="0"/>
    <s v="1096085339540738049"/>
    <s v="Tweet"/>
    <n v="0"/>
    <n v="0"/>
    <m/>
    <m/>
    <m/>
    <m/>
    <m/>
    <m/>
    <m/>
    <m/>
    <n v="2"/>
    <s v="2"/>
    <s v="2"/>
    <n v="3"/>
    <n v="6.382978723404255"/>
    <n v="2"/>
    <n v="4.25531914893617"/>
    <n v="0"/>
    <n v="0"/>
    <n v="42"/>
    <n v="89.36170212765957"/>
    <n v="47"/>
  </r>
  <r>
    <s v="sesaycalvin"/>
    <s v="amarch4ourlives"/>
    <m/>
    <m/>
    <m/>
    <m/>
    <m/>
    <m/>
    <m/>
    <m/>
    <s v="No"/>
    <n v="93"/>
    <m/>
    <m/>
    <x v="0"/>
    <d v="2019-02-15T04:55:15.000"/>
    <s v="Hello I'm 14 years old I'm wondering if you can look at my song called parkland-- @AMarch4OurLives  @car_nove… https://t.co/Yga1oM2XV4"/>
    <s v="https://twitter.com/i/web/status/1096271697421000705"/>
    <s v="twitter.com"/>
    <x v="2"/>
    <m/>
    <s v="http://abs.twimg.com/sticky/default_profile_images/default_profile_normal.png"/>
    <x v="60"/>
    <s v="https://twitter.com/#!/sesaycalvin/status/1096271697421000705"/>
    <m/>
    <m/>
    <s v="1096271697421000705"/>
    <m/>
    <b v="0"/>
    <n v="0"/>
    <s v=""/>
    <b v="0"/>
    <s v="en"/>
    <m/>
    <s v=""/>
    <b v="0"/>
    <n v="0"/>
    <s v=""/>
    <s v="Twitter Web Client"/>
    <b v="1"/>
    <s v="1096271697421000705"/>
    <s v="Tweet"/>
    <n v="0"/>
    <n v="0"/>
    <m/>
    <m/>
    <m/>
    <m/>
    <m/>
    <m/>
    <m/>
    <m/>
    <n v="1"/>
    <s v="2"/>
    <s v="2"/>
    <n v="0"/>
    <n v="0"/>
    <n v="0"/>
    <n v="0"/>
    <n v="0"/>
    <n v="0"/>
    <n v="18"/>
    <n v="100"/>
    <n v="18"/>
  </r>
  <r>
    <s v="mr_kirpister"/>
    <s v="car_nove"/>
    <m/>
    <m/>
    <m/>
    <m/>
    <m/>
    <m/>
    <m/>
    <m/>
    <s v="No"/>
    <n v="95"/>
    <m/>
    <m/>
    <x v="0"/>
    <d v="2019-02-15T14:12:06.000"/>
    <s v="RT @car_nove: This is my grandpa. When he was 12 years old, he hid in a closet while his family was murdered during the first mass shooting…"/>
    <m/>
    <m/>
    <x v="2"/>
    <m/>
    <s v="http://pbs.twimg.com/profile_images/1091371401565618176/0K8Dhq4X_normal.jpg"/>
    <x v="61"/>
    <s v="https://twitter.com/#!/mr_kirpister/status/1096411833806848001"/>
    <m/>
    <m/>
    <s v="1096411833806848001"/>
    <m/>
    <b v="0"/>
    <n v="0"/>
    <s v=""/>
    <b v="0"/>
    <s v="en"/>
    <m/>
    <s v=""/>
    <b v="0"/>
    <n v="0"/>
    <s v="964169563070980096"/>
    <s v="Twitter for Android"/>
    <b v="0"/>
    <s v="964169563070980096"/>
    <s v="Tweet"/>
    <n v="0"/>
    <n v="0"/>
    <m/>
    <m/>
    <m/>
    <m/>
    <m/>
    <m/>
    <m/>
    <m/>
    <n v="1"/>
    <s v="2"/>
    <s v="2"/>
    <n v="0"/>
    <n v="0"/>
    <n v="0"/>
    <n v="0"/>
    <n v="0"/>
    <n v="0"/>
    <n v="27"/>
    <n v="100"/>
    <n v="27"/>
  </r>
  <r>
    <s v="noellealvernaz"/>
    <s v="noellealvernaz"/>
    <m/>
    <m/>
    <m/>
    <m/>
    <m/>
    <m/>
    <m/>
    <m/>
    <s v="No"/>
    <n v="96"/>
    <m/>
    <m/>
    <x v="1"/>
    <d v="2019-02-15T12:08:31.000"/>
    <s v="reminder:: https://t.co/P8nnGr2mr2"/>
    <s v="https://twitter.com/car_nove/status/964122342464081921"/>
    <s v="twitter.com"/>
    <x v="2"/>
    <m/>
    <s v="http://pbs.twimg.com/profile_images/1032283914725937152/xJPnjR1z_normal.jpg"/>
    <x v="62"/>
    <s v="https://twitter.com/#!/noellealvernaz/status/1096380734355525632"/>
    <m/>
    <m/>
    <s v="1096380734355525632"/>
    <m/>
    <b v="0"/>
    <n v="7"/>
    <s v=""/>
    <b v="1"/>
    <s v="da"/>
    <m/>
    <s v="964122342464081921"/>
    <b v="0"/>
    <n v="1"/>
    <s v=""/>
    <s v="Twitter for iPhone"/>
    <b v="0"/>
    <s v="1096380734355525632"/>
    <s v="Retweet"/>
    <n v="0"/>
    <n v="0"/>
    <m/>
    <m/>
    <m/>
    <m/>
    <m/>
    <m/>
    <m/>
    <m/>
    <n v="1"/>
    <s v="9"/>
    <s v="9"/>
    <n v="0"/>
    <n v="0"/>
    <n v="0"/>
    <n v="0"/>
    <n v="0"/>
    <n v="0"/>
    <n v="1"/>
    <n v="100"/>
    <n v="1"/>
  </r>
  <r>
    <s v="shakker__"/>
    <s v="noellealvernaz"/>
    <m/>
    <m/>
    <m/>
    <m/>
    <m/>
    <m/>
    <m/>
    <m/>
    <s v="No"/>
    <n v="97"/>
    <m/>
    <m/>
    <x v="0"/>
    <d v="2019-02-15T15:24:15.000"/>
    <s v="RT @noellealvernaz: reminder:: https://t.co/P8nnGr2mr2"/>
    <s v="https://twitter.com/car_nove/status/964122342464081921"/>
    <s v="twitter.com"/>
    <x v="2"/>
    <m/>
    <s v="http://pbs.twimg.com/profile_images/1053050161050669056/jWNTlLh9_normal.jpg"/>
    <x v="63"/>
    <s v="https://twitter.com/#!/shakker__/status/1096429990617497600"/>
    <m/>
    <m/>
    <s v="1096429990617497600"/>
    <m/>
    <b v="0"/>
    <n v="0"/>
    <s v=""/>
    <b v="1"/>
    <s v="da"/>
    <m/>
    <s v="964122342464081921"/>
    <b v="0"/>
    <n v="0"/>
    <s v="1096380734355525632"/>
    <s v="Twitter for Android"/>
    <b v="0"/>
    <s v="1096380734355525632"/>
    <s v="Tweet"/>
    <n v="0"/>
    <n v="0"/>
    <m/>
    <m/>
    <m/>
    <m/>
    <m/>
    <m/>
    <m/>
    <m/>
    <n v="1"/>
    <s v="9"/>
    <s v="9"/>
    <n v="0"/>
    <n v="0"/>
    <n v="0"/>
    <n v="0"/>
    <n v="0"/>
    <n v="0"/>
    <n v="3"/>
    <n v="100"/>
    <n v="3"/>
  </r>
  <r>
    <s v="tara_kathryn_"/>
    <s v="car_nove"/>
    <m/>
    <m/>
    <m/>
    <m/>
    <m/>
    <m/>
    <m/>
    <m/>
    <s v="No"/>
    <n v="98"/>
    <m/>
    <m/>
    <x v="0"/>
    <d v="2019-02-15T22:47:12.000"/>
    <s v="RT @car_nove: This is my grandpa. When he was 12 years old, he hid in a closet while his family was murdered during the first mass shooting…"/>
    <m/>
    <m/>
    <x v="2"/>
    <m/>
    <s v="http://pbs.twimg.com/profile_images/1089426037535109120/Sb51eWqW_normal.jpg"/>
    <x v="64"/>
    <s v="https://twitter.com/#!/tara_kathryn_/status/1096541463566041092"/>
    <m/>
    <m/>
    <s v="1096541463566041092"/>
    <m/>
    <b v="0"/>
    <n v="0"/>
    <s v=""/>
    <b v="0"/>
    <s v="en"/>
    <m/>
    <s v=""/>
    <b v="0"/>
    <n v="0"/>
    <s v="964169563070980096"/>
    <s v="Twitter for iPhone"/>
    <b v="0"/>
    <s v="964169563070980096"/>
    <s v="Tweet"/>
    <n v="0"/>
    <n v="0"/>
    <m/>
    <m/>
    <m/>
    <m/>
    <m/>
    <m/>
    <m/>
    <m/>
    <n v="1"/>
    <s v="2"/>
    <s v="2"/>
    <n v="0"/>
    <n v="0"/>
    <n v="0"/>
    <n v="0"/>
    <n v="0"/>
    <n v="0"/>
    <n v="27"/>
    <n v="100"/>
    <n v="27"/>
  </r>
  <r>
    <s v="b5308bj"/>
    <s v="lesleylupo"/>
    <m/>
    <m/>
    <m/>
    <m/>
    <m/>
    <m/>
    <m/>
    <m/>
    <s v="No"/>
    <n v="99"/>
    <m/>
    <m/>
    <x v="2"/>
    <d v="2019-02-16T04:03:12.000"/>
    <s v="@LesleyLupo @boobooaloo @ashirsch @DanBray79 @car_nove Should we also make it illegal for a felon who had already s… https://t.co/8vW6w5Jo1M"/>
    <s v="https://twitter.com/i/web/status/1096620987959910400"/>
    <s v="twitter.com"/>
    <x v="2"/>
    <m/>
    <s v="http://abs.twimg.com/sticky/default_profile_images/default_profile_normal.png"/>
    <x v="65"/>
    <s v="https://twitter.com/#!/b5308bj/status/1096620987959910400"/>
    <m/>
    <m/>
    <s v="1096620987959910400"/>
    <s v="998908031965347840"/>
    <b v="0"/>
    <n v="0"/>
    <s v="80437434"/>
    <b v="0"/>
    <s v="en"/>
    <m/>
    <s v=""/>
    <b v="0"/>
    <n v="0"/>
    <s v=""/>
    <s v="Twitter for Android"/>
    <b v="1"/>
    <s v="998908031965347840"/>
    <s v="Tweet"/>
    <n v="0"/>
    <n v="0"/>
    <m/>
    <m/>
    <m/>
    <m/>
    <m/>
    <m/>
    <m/>
    <m/>
    <n v="1"/>
    <s v="3"/>
    <s v="3"/>
    <n v="0"/>
    <n v="0"/>
    <n v="2"/>
    <n v="11.11111111111111"/>
    <n v="0"/>
    <n v="0"/>
    <n v="16"/>
    <n v="88.88888888888889"/>
    <n v="18"/>
  </r>
  <r>
    <s v="b5308bj"/>
    <s v="rrriep"/>
    <m/>
    <m/>
    <m/>
    <m/>
    <m/>
    <m/>
    <m/>
    <m/>
    <s v="No"/>
    <n v="100"/>
    <m/>
    <m/>
    <x v="0"/>
    <d v="2019-02-16T04:09:46.000"/>
    <s v="@ashirsch @rrriep @Hope_Persists @boobooaloo @DanBray79 @car_nove We have a violence https://t.co/hGZGxrT9vf are just the scapegoat."/>
    <s v="http://app.bl.ink"/>
    <s v="bl.ink"/>
    <x v="2"/>
    <m/>
    <s v="http://abs.twimg.com/sticky/default_profile_images/default_profile_normal.png"/>
    <x v="66"/>
    <s v="https://twitter.com/#!/b5308bj/status/1096622639576215552"/>
    <m/>
    <m/>
    <s v="1096622639576215552"/>
    <s v="1032284380310503424"/>
    <b v="0"/>
    <n v="0"/>
    <s v="16710772"/>
    <b v="0"/>
    <s v="en"/>
    <m/>
    <s v=""/>
    <b v="0"/>
    <n v="0"/>
    <s v=""/>
    <s v="Twitter for Android"/>
    <b v="0"/>
    <s v="1032284380310503424"/>
    <s v="Tweet"/>
    <n v="0"/>
    <n v="0"/>
    <m/>
    <m/>
    <m/>
    <m/>
    <m/>
    <m/>
    <m/>
    <m/>
    <n v="2"/>
    <s v="3"/>
    <s v="3"/>
    <n v="0"/>
    <n v="0"/>
    <n v="1"/>
    <n v="7.142857142857143"/>
    <n v="0"/>
    <n v="0"/>
    <n v="13"/>
    <n v="92.85714285714286"/>
    <n v="14"/>
  </r>
  <r>
    <s v="b5308bj"/>
    <s v="rrriep"/>
    <m/>
    <m/>
    <m/>
    <m/>
    <m/>
    <m/>
    <m/>
    <m/>
    <s v="No"/>
    <n v="101"/>
    <m/>
    <m/>
    <x v="0"/>
    <d v="2019-02-16T04:11:52.000"/>
    <s v="@ashirsch @rrriep @Hope_Persists @boobooaloo @DanBray79 @car_nove That is your choice and we respect that, respect… https://t.co/WVaQC1i5rS"/>
    <s v="https://twitter.com/i/web/status/1096623169929121792"/>
    <s v="twitter.com"/>
    <x v="2"/>
    <m/>
    <s v="http://abs.twimg.com/sticky/default_profile_images/default_profile_normal.png"/>
    <x v="67"/>
    <s v="https://twitter.com/#!/b5308bj/status/1096623169929121792"/>
    <m/>
    <m/>
    <s v="1096623169929121792"/>
    <s v="1032294103676059649"/>
    <b v="0"/>
    <n v="0"/>
    <s v="16710772"/>
    <b v="0"/>
    <s v="en"/>
    <m/>
    <s v=""/>
    <b v="0"/>
    <n v="0"/>
    <s v=""/>
    <s v="Twitter for Android"/>
    <b v="1"/>
    <s v="1032294103676059649"/>
    <s v="Tweet"/>
    <n v="0"/>
    <n v="0"/>
    <m/>
    <m/>
    <m/>
    <m/>
    <m/>
    <m/>
    <m/>
    <m/>
    <n v="2"/>
    <s v="3"/>
    <s v="3"/>
    <n v="2"/>
    <n v="13.333333333333334"/>
    <n v="0"/>
    <n v="0"/>
    <n v="0"/>
    <n v="0"/>
    <n v="13"/>
    <n v="86.66666666666667"/>
    <n v="15"/>
  </r>
  <r>
    <s v="b5308bj"/>
    <s v="car_nove"/>
    <m/>
    <m/>
    <m/>
    <m/>
    <m/>
    <m/>
    <m/>
    <m/>
    <s v="No"/>
    <n v="102"/>
    <m/>
    <m/>
    <x v="0"/>
    <d v="2019-02-16T04:01:19.000"/>
    <s v="@Hope_Persists @boobooaloo @ashirsch @DanBray79 @car_nove Would you feel the same about playing around with the first or 19th amendments?"/>
    <m/>
    <m/>
    <x v="2"/>
    <m/>
    <s v="http://abs.twimg.com/sticky/default_profile_images/default_profile_normal.png"/>
    <x v="68"/>
    <s v="https://twitter.com/#!/b5308bj/status/1096620512971800576"/>
    <m/>
    <m/>
    <s v="1096620512971800576"/>
    <s v="977892653806292992"/>
    <b v="0"/>
    <n v="0"/>
    <s v="35460966"/>
    <b v="0"/>
    <s v="en"/>
    <m/>
    <s v=""/>
    <b v="0"/>
    <n v="0"/>
    <s v=""/>
    <s v="Twitter for Android"/>
    <b v="0"/>
    <s v="977892653806292992"/>
    <s v="Tweet"/>
    <n v="0"/>
    <n v="0"/>
    <m/>
    <m/>
    <m/>
    <m/>
    <m/>
    <m/>
    <m/>
    <m/>
    <n v="4"/>
    <s v="3"/>
    <s v="2"/>
    <m/>
    <m/>
    <m/>
    <m/>
    <m/>
    <m/>
    <m/>
    <m/>
    <m/>
  </r>
  <r>
    <s v="car_nove"/>
    <s v="car_nove"/>
    <m/>
    <m/>
    <m/>
    <m/>
    <m/>
    <m/>
    <m/>
    <m/>
    <s v="No"/>
    <n v="122"/>
    <m/>
    <m/>
    <x v="1"/>
    <d v="2018-03-25T14:10:07.000"/>
    <s v="Parkland should only be known for the &quot;is this allowed?&quot; vine w the couple in the Starbucks, not the largest high school mass shooting"/>
    <m/>
    <m/>
    <x v="2"/>
    <m/>
    <s v="http://pbs.twimg.com/profile_images/971858661168599040/t8T3IPTh_normal.jpg"/>
    <x v="69"/>
    <s v="https://twitter.com/#!/car_nove/status/977910505582026752"/>
    <m/>
    <m/>
    <s v="977910505582026752"/>
    <m/>
    <b v="0"/>
    <n v="2134"/>
    <s v=""/>
    <b v="0"/>
    <s v="en"/>
    <m/>
    <s v=""/>
    <b v="0"/>
    <n v="282"/>
    <s v=""/>
    <s v="Twitter for iPhone"/>
    <b v="0"/>
    <s v="977910505582026752"/>
    <s v="Retweet"/>
    <n v="0"/>
    <n v="0"/>
    <m/>
    <m/>
    <m/>
    <m/>
    <m/>
    <m/>
    <m/>
    <m/>
    <n v="2"/>
    <s v="2"/>
    <s v="2"/>
    <n v="0"/>
    <n v="0"/>
    <n v="0"/>
    <n v="0"/>
    <n v="0"/>
    <n v="0"/>
    <n v="24"/>
    <n v="100"/>
    <n v="24"/>
  </r>
  <r>
    <s v="car_nove"/>
    <s v="car_nove"/>
    <m/>
    <m/>
    <m/>
    <m/>
    <m/>
    <m/>
    <m/>
    <m/>
    <s v="No"/>
    <n v="123"/>
    <m/>
    <m/>
    <x v="1"/>
    <d v="2018-02-15T16:08:31.000"/>
    <s v="This is my grandpa. When he was 12 years old, he hid in a closet while his family was murdered during the first mas… https://t.co/yHNwbHwad0"/>
    <s v="https://twitter.com/i/web/status/964169563070980096"/>
    <s v="twitter.com"/>
    <x v="2"/>
    <m/>
    <s v="http://pbs.twimg.com/profile_images/971858661168599040/t8T3IPTh_normal.jpg"/>
    <x v="70"/>
    <s v="https://twitter.com/#!/car_nove/status/964169563070980096"/>
    <m/>
    <m/>
    <s v="964169563070980096"/>
    <m/>
    <b v="0"/>
    <n v="260694"/>
    <s v=""/>
    <b v="0"/>
    <s v="en"/>
    <m/>
    <s v=""/>
    <b v="0"/>
    <n v="86623"/>
    <s v=""/>
    <s v="Twitter for iPhone"/>
    <b v="1"/>
    <s v="964169563070980096"/>
    <s v="Retweet"/>
    <n v="0"/>
    <n v="0"/>
    <m/>
    <m/>
    <m/>
    <m/>
    <m/>
    <m/>
    <m/>
    <m/>
    <n v="2"/>
    <s v="2"/>
    <s v="2"/>
    <n v="0"/>
    <n v="0"/>
    <n v="0"/>
    <n v="0"/>
    <n v="0"/>
    <n v="0"/>
    <n v="24"/>
    <n v="100"/>
    <n v="24"/>
  </r>
  <r>
    <s v="codebluebbq"/>
    <s v="car_nove"/>
    <m/>
    <m/>
    <m/>
    <m/>
    <m/>
    <m/>
    <m/>
    <m/>
    <s v="No"/>
    <n v="124"/>
    <m/>
    <m/>
    <x v="0"/>
    <d v="2019-02-16T23:03:21.000"/>
    <s v="@Hope_Persists @manyfeathers514 @boobooaloo @ashirsch @DanBray79 @car_nove semi-autos comprise a very large portion… https://t.co/jsYnZYz2MD"/>
    <s v="https://twitter.com/i/web/status/1096907918274973696"/>
    <s v="twitter.com"/>
    <x v="2"/>
    <m/>
    <s v="http://pbs.twimg.com/profile_images/1080275462499250177/P25NNVPC_normal.jpg"/>
    <x v="71"/>
    <s v="https://twitter.com/#!/codebluebbq/status/1096907918274973696"/>
    <m/>
    <m/>
    <s v="1096907918274973696"/>
    <s v="977892653806292992"/>
    <b v="0"/>
    <n v="0"/>
    <s v="35460966"/>
    <b v="0"/>
    <s v="en"/>
    <m/>
    <s v=""/>
    <b v="0"/>
    <n v="0"/>
    <s v=""/>
    <s v="Twitter for iPad"/>
    <b v="1"/>
    <s v="977892653806292992"/>
    <s v="Tweet"/>
    <n v="0"/>
    <n v="0"/>
    <m/>
    <m/>
    <m/>
    <m/>
    <m/>
    <m/>
    <m/>
    <m/>
    <n v="1"/>
    <s v="3"/>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74">
    <i>
      <x v="1"/>
    </i>
    <i r="1">
      <x v="2"/>
    </i>
    <i r="2">
      <x v="46"/>
    </i>
    <i r="3">
      <x v="17"/>
    </i>
    <i r="2">
      <x v="53"/>
    </i>
    <i r="3">
      <x v="9"/>
    </i>
    <i r="1">
      <x v="3"/>
    </i>
    <i r="2">
      <x v="85"/>
    </i>
    <i r="3">
      <x v="13"/>
    </i>
    <i r="3">
      <x v="15"/>
    </i>
    <i r="1">
      <x v="5"/>
    </i>
    <i r="2">
      <x v="150"/>
    </i>
    <i r="3">
      <x v="22"/>
    </i>
    <i>
      <x v="2"/>
    </i>
    <i r="1">
      <x v="1"/>
    </i>
    <i r="2">
      <x v="29"/>
    </i>
    <i r="3">
      <x v="16"/>
    </i>
    <i r="1">
      <x v="2"/>
    </i>
    <i r="2">
      <x v="34"/>
    </i>
    <i r="3">
      <x v="4"/>
    </i>
    <i r="3">
      <x v="10"/>
    </i>
    <i r="3">
      <x v="11"/>
    </i>
    <i r="3">
      <x v="12"/>
    </i>
    <i r="3">
      <x v="13"/>
    </i>
    <i r="3">
      <x v="15"/>
    </i>
    <i r="3">
      <x v="17"/>
    </i>
    <i r="3">
      <x v="19"/>
    </i>
    <i r="3">
      <x v="20"/>
    </i>
    <i r="3">
      <x v="22"/>
    </i>
    <i r="2">
      <x v="35"/>
    </i>
    <i r="3">
      <x v="10"/>
    </i>
    <i r="3">
      <x v="11"/>
    </i>
    <i r="3">
      <x v="14"/>
    </i>
    <i r="3">
      <x v="18"/>
    </i>
    <i r="2">
      <x v="36"/>
    </i>
    <i r="3">
      <x v="2"/>
    </i>
    <i r="3">
      <x v="5"/>
    </i>
    <i r="3">
      <x v="14"/>
    </i>
    <i r="2">
      <x v="38"/>
    </i>
    <i r="3">
      <x v="18"/>
    </i>
    <i r="3">
      <x v="19"/>
    </i>
    <i r="3">
      <x v="20"/>
    </i>
    <i r="2">
      <x v="39"/>
    </i>
    <i r="3">
      <x v="6"/>
    </i>
    <i r="3">
      <x v="12"/>
    </i>
    <i r="3">
      <x v="13"/>
    </i>
    <i r="3">
      <x v="14"/>
    </i>
    <i r="3">
      <x v="15"/>
    </i>
    <i r="3">
      <x v="20"/>
    </i>
    <i r="2">
      <x v="40"/>
    </i>
    <i r="3">
      <x v="13"/>
    </i>
    <i r="2">
      <x v="41"/>
    </i>
    <i r="3">
      <x v="1"/>
    </i>
    <i r="2">
      <x v="42"/>
    </i>
    <i r="3">
      <x v="15"/>
    </i>
    <i r="2">
      <x v="43"/>
    </i>
    <i r="3">
      <x v="23"/>
    </i>
    <i r="2">
      <x v="44"/>
    </i>
    <i r="3">
      <x v="11"/>
    </i>
    <i r="3">
      <x v="14"/>
    </i>
    <i r="2">
      <x v="45"/>
    </i>
    <i r="3">
      <x v="2"/>
    </i>
    <i r="3">
      <x v="11"/>
    </i>
    <i r="3">
      <x v="17"/>
    </i>
    <i r="2">
      <x v="46"/>
    </i>
    <i r="3">
      <x v="5"/>
    </i>
    <i r="3">
      <x v="13"/>
    </i>
    <i r="3">
      <x v="15"/>
    </i>
    <i r="3">
      <x v="16"/>
    </i>
    <i r="3">
      <x v="23"/>
    </i>
    <i r="2">
      <x v="47"/>
    </i>
    <i r="3">
      <x v="5"/>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6">
        <i x="1" s="1"/>
        <i x="0" s="1"/>
        <i x="4" s="1"/>
        <i x="3" s="1"/>
        <i x="5"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32" totalsRowShown="0" headerRowDxfId="492" dataDxfId="491">
  <autoFilter ref="A2:BL132"/>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9" totalsRowShown="0" headerRowDxfId="362" dataDxfId="361">
  <autoFilter ref="A2:C19"/>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19" totalsRowShown="0" headerRowDxfId="331" dataDxfId="330">
  <autoFilter ref="A14:V19"/>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2:V32" totalsRowShown="0" headerRowDxfId="307" dataDxfId="306">
  <autoFilter ref="A22:V32"/>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5:V45" totalsRowShown="0" headerRowDxfId="282" dataDxfId="281">
  <autoFilter ref="A35:V45"/>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8:V58" totalsRowShown="0" headerRowDxfId="257" dataDxfId="256">
  <autoFilter ref="A48:V58"/>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1:V71" totalsRowShown="0" headerRowDxfId="232" dataDxfId="231">
  <autoFilter ref="A61:V71"/>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4:V84" totalsRowShown="0" headerRowDxfId="229" dataDxfId="228">
  <autoFilter ref="A74:V84"/>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7:V97" totalsRowShown="0" headerRowDxfId="182" dataDxfId="181">
  <autoFilter ref="A87:V97"/>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89" totalsRowShown="0" headerRowDxfId="439" dataDxfId="438">
  <autoFilter ref="A2:BS89"/>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317" totalsRowShown="0" headerRowDxfId="147" dataDxfId="146">
  <autoFilter ref="A1:G317"/>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11" totalsRowShown="0" headerRowDxfId="138" dataDxfId="137">
  <autoFilter ref="A1:L311"/>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74" totalsRowShown="0" headerRowDxfId="64" dataDxfId="63">
  <autoFilter ref="A2:BL7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396">
  <autoFilter ref="A2:AO17"/>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8" totalsRowShown="0" headerRowDxfId="393" dataDxfId="392">
  <autoFilter ref="A1:C88"/>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py.tv/2CcprtL" TargetMode="External" /><Relationship Id="rId2" Type="http://schemas.openxmlformats.org/officeDocument/2006/relationships/hyperlink" Target="http://snpy.tv/2CcprtL" TargetMode="External" /><Relationship Id="rId3" Type="http://schemas.openxmlformats.org/officeDocument/2006/relationships/hyperlink" Target="https://www.krik.rs/nikola-petrovic-supruga-vlasnici-dve-nove-vile-vredne-cetiri-miliona-evra/" TargetMode="External" /><Relationship Id="rId4" Type="http://schemas.openxmlformats.org/officeDocument/2006/relationships/hyperlink" Target="https://www.krik.rs/nikola-petrovic-supruga-vlasnici-dve-nove-vile-vredne-cetiri-miliona-evra/" TargetMode="External" /><Relationship Id="rId5" Type="http://schemas.openxmlformats.org/officeDocument/2006/relationships/hyperlink" Target="https://www.krik.rs/nikola-petrovic-supruga-vlasnici-dve-nove-vile-vredne-cetiri-miliona-evra/" TargetMode="External" /><Relationship Id="rId6" Type="http://schemas.openxmlformats.org/officeDocument/2006/relationships/hyperlink" Target="https://www.krik.rs/nikola-petrovic-supruga-vlasnici-dve-nove-vile-vredne-cetiri-miliona-evra/" TargetMode="External" /><Relationship Id="rId7" Type="http://schemas.openxmlformats.org/officeDocument/2006/relationships/hyperlink" Target="https://www.krik.rs/nikola-petrovic-supruga-vlasnici-dve-nove-vile-vredne-cetiri-miliona-evra/" TargetMode="External" /><Relationship Id="rId8" Type="http://schemas.openxmlformats.org/officeDocument/2006/relationships/hyperlink" Target="https://www.krik.rs/nikola-petrovic-supruga-vlasnici-dve-nove-vile-vredne-cetiri-miliona-evra/" TargetMode="External" /><Relationship Id="rId9" Type="http://schemas.openxmlformats.org/officeDocument/2006/relationships/hyperlink" Target="https://www.krik.rs/nikola-petrovic-supruga-vlasnici-dve-nove-vile-vredne-cetiri-miliona-evra/" TargetMode="External" /><Relationship Id="rId10" Type="http://schemas.openxmlformats.org/officeDocument/2006/relationships/hyperlink" Target="https://www.krik.rs/nikola-petrovic-supruga-vlasnici-dve-nove-vile-vredne-cetiri-miliona-evra/" TargetMode="External" /><Relationship Id="rId11" Type="http://schemas.openxmlformats.org/officeDocument/2006/relationships/hyperlink" Target="https://www.krik.rs/nikola-petrovic-supruga-vlasnici-dve-nove-vile-vredne-cetiri-miliona-evra/" TargetMode="External" /><Relationship Id="rId12" Type="http://schemas.openxmlformats.org/officeDocument/2006/relationships/hyperlink" Target="https://www.krik.rs/nikola-petrovic-supruga-vlasnici-dve-nove-vile-vredne-cetiri-miliona-evra/" TargetMode="External" /><Relationship Id="rId13" Type="http://schemas.openxmlformats.org/officeDocument/2006/relationships/hyperlink" Target="https://www.krik.rs/nikola-petrovic-supruga-vlasnici-dve-nove-vile-vredne-cetiri-miliona-evra/" TargetMode="External" /><Relationship Id="rId14" Type="http://schemas.openxmlformats.org/officeDocument/2006/relationships/hyperlink" Target="https://www.krik.rs/nikola-petrovic-supruga-vlasnici-dve-nove-vile-vredne-cetiri-miliona-evra/" TargetMode="External" /><Relationship Id="rId15" Type="http://schemas.openxmlformats.org/officeDocument/2006/relationships/hyperlink" Target="https://www.krik.rs/nikola-petrovic-supruga-vlasnici-dve-nove-vile-vredne-cetiri-miliona-evra/" TargetMode="External" /><Relationship Id="rId16" Type="http://schemas.openxmlformats.org/officeDocument/2006/relationships/hyperlink" Target="https://www.krik.rs/nikola-petrovic-supruga-vlasnici-dve-nove-vile-vredne-cetiri-miliona-evra/" TargetMode="External" /><Relationship Id="rId17" Type="http://schemas.openxmlformats.org/officeDocument/2006/relationships/hyperlink" Target="https://www.krik.rs/nikola-petrovic-supruga-vlasnici-dve-nove-vile-vredne-cetiri-miliona-evra/" TargetMode="External" /><Relationship Id="rId18" Type="http://schemas.openxmlformats.org/officeDocument/2006/relationships/hyperlink" Target="https://www.krik.rs/nikola-petrovic-supruga-vlasnici-dve-nove-vile-vredne-cetiri-miliona-evra/" TargetMode="External" /><Relationship Id="rId19" Type="http://schemas.openxmlformats.org/officeDocument/2006/relationships/hyperlink" Target="http://rsg.ms/1ea298d" TargetMode="External" /><Relationship Id="rId20" Type="http://schemas.openxmlformats.org/officeDocument/2006/relationships/hyperlink" Target="https://twitter.com/i/web/status/1095852383803002880" TargetMode="External" /><Relationship Id="rId21" Type="http://schemas.openxmlformats.org/officeDocument/2006/relationships/hyperlink" Target="https://twitter.com/i/web/status/1095852383803002880" TargetMode="External" /><Relationship Id="rId22" Type="http://schemas.openxmlformats.org/officeDocument/2006/relationships/hyperlink" Target="https://twitter.com/i/web/status/1095852383803002880" TargetMode="External" /><Relationship Id="rId23" Type="http://schemas.openxmlformats.org/officeDocument/2006/relationships/hyperlink" Target="https://twitter.com/i/web/status/1095852383803002880" TargetMode="External" /><Relationship Id="rId24" Type="http://schemas.openxmlformats.org/officeDocument/2006/relationships/hyperlink" Target="https://twitter.com/i/web/status/1095852383803002880" TargetMode="External" /><Relationship Id="rId25" Type="http://schemas.openxmlformats.org/officeDocument/2006/relationships/hyperlink" Target="https://twitter.com/i/web/status/1095852383803002880" TargetMode="External" /><Relationship Id="rId26" Type="http://schemas.openxmlformats.org/officeDocument/2006/relationships/hyperlink" Target="https://twitter.com/i/web/status/1095852383803002880" TargetMode="External" /><Relationship Id="rId27" Type="http://schemas.openxmlformats.org/officeDocument/2006/relationships/hyperlink" Target="https://twitter.com/i/web/status/1001583765506985986" TargetMode="External" /><Relationship Id="rId28" Type="http://schemas.openxmlformats.org/officeDocument/2006/relationships/hyperlink" Target="https://twitter.com/i/web/status/1096271697421000705" TargetMode="External" /><Relationship Id="rId29" Type="http://schemas.openxmlformats.org/officeDocument/2006/relationships/hyperlink" Target="https://twitter.com/i/web/status/1096271697421000705" TargetMode="External" /><Relationship Id="rId30" Type="http://schemas.openxmlformats.org/officeDocument/2006/relationships/hyperlink" Target="https://twitter.com/car_nove/status/964122342464081921" TargetMode="External" /><Relationship Id="rId31" Type="http://schemas.openxmlformats.org/officeDocument/2006/relationships/hyperlink" Target="https://twitter.com/car_nove/status/964122342464081921" TargetMode="External" /><Relationship Id="rId32" Type="http://schemas.openxmlformats.org/officeDocument/2006/relationships/hyperlink" Target="https://twitter.com/i/web/status/1096620987959910400" TargetMode="External" /><Relationship Id="rId33" Type="http://schemas.openxmlformats.org/officeDocument/2006/relationships/hyperlink" Target="http://app.bl.ink/" TargetMode="External" /><Relationship Id="rId34" Type="http://schemas.openxmlformats.org/officeDocument/2006/relationships/hyperlink" Target="https://twitter.com/i/web/status/1096623169929121792" TargetMode="External" /><Relationship Id="rId35" Type="http://schemas.openxmlformats.org/officeDocument/2006/relationships/hyperlink" Target="https://twitter.com/i/web/status/1096620987959910400" TargetMode="External" /><Relationship Id="rId36" Type="http://schemas.openxmlformats.org/officeDocument/2006/relationships/hyperlink" Target="https://twitter.com/i/web/status/1096620987959910400" TargetMode="External" /><Relationship Id="rId37" Type="http://schemas.openxmlformats.org/officeDocument/2006/relationships/hyperlink" Target="https://twitter.com/i/web/status/1096620987959910400" TargetMode="External" /><Relationship Id="rId38" Type="http://schemas.openxmlformats.org/officeDocument/2006/relationships/hyperlink" Target="https://twitter.com/i/web/status/1096620987959910400" TargetMode="External" /><Relationship Id="rId39" Type="http://schemas.openxmlformats.org/officeDocument/2006/relationships/hyperlink" Target="http://app.bl.ink/" TargetMode="External" /><Relationship Id="rId40" Type="http://schemas.openxmlformats.org/officeDocument/2006/relationships/hyperlink" Target="http://app.bl.ink/" TargetMode="External" /><Relationship Id="rId41" Type="http://schemas.openxmlformats.org/officeDocument/2006/relationships/hyperlink" Target="http://app.bl.ink/" TargetMode="External" /><Relationship Id="rId42" Type="http://schemas.openxmlformats.org/officeDocument/2006/relationships/hyperlink" Target="http://app.bl.ink/" TargetMode="External" /><Relationship Id="rId43" Type="http://schemas.openxmlformats.org/officeDocument/2006/relationships/hyperlink" Target="http://app.bl.ink/" TargetMode="External" /><Relationship Id="rId44" Type="http://schemas.openxmlformats.org/officeDocument/2006/relationships/hyperlink" Target="https://twitter.com/i/web/status/1096623169929121792" TargetMode="External" /><Relationship Id="rId45" Type="http://schemas.openxmlformats.org/officeDocument/2006/relationships/hyperlink" Target="https://twitter.com/i/web/status/1096623169929121792" TargetMode="External" /><Relationship Id="rId46" Type="http://schemas.openxmlformats.org/officeDocument/2006/relationships/hyperlink" Target="https://twitter.com/i/web/status/1096623169929121792" TargetMode="External" /><Relationship Id="rId47" Type="http://schemas.openxmlformats.org/officeDocument/2006/relationships/hyperlink" Target="https://twitter.com/i/web/status/1096623169929121792" TargetMode="External" /><Relationship Id="rId48" Type="http://schemas.openxmlformats.org/officeDocument/2006/relationships/hyperlink" Target="https://twitter.com/i/web/status/1096623169929121792" TargetMode="External" /><Relationship Id="rId49" Type="http://schemas.openxmlformats.org/officeDocument/2006/relationships/hyperlink" Target="https://twitter.com/i/web/status/964169563070980096" TargetMode="External" /><Relationship Id="rId50" Type="http://schemas.openxmlformats.org/officeDocument/2006/relationships/hyperlink" Target="https://twitter.com/i/web/status/1096907918274973696" TargetMode="External" /><Relationship Id="rId51" Type="http://schemas.openxmlformats.org/officeDocument/2006/relationships/hyperlink" Target="https://twitter.com/i/web/status/1096907918274973696" TargetMode="External" /><Relationship Id="rId52" Type="http://schemas.openxmlformats.org/officeDocument/2006/relationships/hyperlink" Target="https://twitter.com/i/web/status/1096907918274973696" TargetMode="External" /><Relationship Id="rId53" Type="http://schemas.openxmlformats.org/officeDocument/2006/relationships/hyperlink" Target="https://twitter.com/i/web/status/1096907918274973696" TargetMode="External" /><Relationship Id="rId54" Type="http://schemas.openxmlformats.org/officeDocument/2006/relationships/hyperlink" Target="https://twitter.com/i/web/status/1096907918274973696" TargetMode="External" /><Relationship Id="rId55" Type="http://schemas.openxmlformats.org/officeDocument/2006/relationships/hyperlink" Target="https://twitter.com/i/web/status/1096907918274973696" TargetMode="External" /><Relationship Id="rId56" Type="http://schemas.openxmlformats.org/officeDocument/2006/relationships/hyperlink" Target="https://pbs.twimg.com/tweet_video_thumb/DyFiYtTVAAIRpkK.jpg" TargetMode="External" /><Relationship Id="rId57" Type="http://schemas.openxmlformats.org/officeDocument/2006/relationships/hyperlink" Target="https://pbs.twimg.com/media/Dygo3z-UYAADM0L.jpg" TargetMode="External" /><Relationship Id="rId58" Type="http://schemas.openxmlformats.org/officeDocument/2006/relationships/hyperlink" Target="https://pbs.twimg.com/media/Dy6B95TX4AE7WKC.jpg" TargetMode="External" /><Relationship Id="rId59" Type="http://schemas.openxmlformats.org/officeDocument/2006/relationships/hyperlink" Target="https://pbs.twimg.com/ext_tw_video_thumb/1093212425309089792/pu/img/NjF4kVjcs6A5sTds.jpg" TargetMode="External" /><Relationship Id="rId60" Type="http://schemas.openxmlformats.org/officeDocument/2006/relationships/hyperlink" Target="https://pbs.twimg.com/ext_tw_video_thumb/1093212425309089792/pu/img/NjF4kVjcs6A5sTds.jpg" TargetMode="External" /><Relationship Id="rId61" Type="http://schemas.openxmlformats.org/officeDocument/2006/relationships/hyperlink" Target="https://pbs.twimg.com/tweet_video_thumb/DzPPrPWXgAE5YBA.jpg" TargetMode="External" /><Relationship Id="rId62" Type="http://schemas.openxmlformats.org/officeDocument/2006/relationships/hyperlink" Target="http://pbs.twimg.com/profile_images/1040086382964862976/KEKqKBgT_normal.jpg" TargetMode="External" /><Relationship Id="rId63" Type="http://schemas.openxmlformats.org/officeDocument/2006/relationships/hyperlink" Target="http://pbs.twimg.com/profile_images/1091901900411293701/w9F_Bm9I_normal.jpg" TargetMode="External" /><Relationship Id="rId64" Type="http://schemas.openxmlformats.org/officeDocument/2006/relationships/hyperlink" Target="http://pbs.twimg.com/profile_images/1040086382964862976/KEKqKBgT_normal.jpg" TargetMode="External" /><Relationship Id="rId65" Type="http://schemas.openxmlformats.org/officeDocument/2006/relationships/hyperlink" Target="http://pbs.twimg.com/profile_images/1091901900411293701/w9F_Bm9I_normal.jpg" TargetMode="External" /><Relationship Id="rId66" Type="http://schemas.openxmlformats.org/officeDocument/2006/relationships/hyperlink" Target="http://pbs.twimg.com/profile_images/1079346569013587968/rfMSp417_normal.jpg" TargetMode="External" /><Relationship Id="rId67" Type="http://schemas.openxmlformats.org/officeDocument/2006/relationships/hyperlink" Target="http://abs.twimg.com/sticky/default_profile_images/default_profile_normal.png" TargetMode="External" /><Relationship Id="rId68" Type="http://schemas.openxmlformats.org/officeDocument/2006/relationships/hyperlink" Target="http://pbs.twimg.com/profile_images/913685315314966529/zMFTWGQ2_normal.jpg" TargetMode="External" /><Relationship Id="rId69" Type="http://schemas.openxmlformats.org/officeDocument/2006/relationships/hyperlink" Target="http://pbs.twimg.com/profile_images/479187811690508289/KfaVTz1U_normal.jpeg" TargetMode="External" /><Relationship Id="rId70" Type="http://schemas.openxmlformats.org/officeDocument/2006/relationships/hyperlink" Target="http://pbs.twimg.com/profile_images/835534810714112001/BjsIZPQH_normal.jpg" TargetMode="External" /><Relationship Id="rId71" Type="http://schemas.openxmlformats.org/officeDocument/2006/relationships/hyperlink" Target="http://pbs.twimg.com/profile_images/639820185268973568/JgsEz5oV_normal.png" TargetMode="External" /><Relationship Id="rId72" Type="http://schemas.openxmlformats.org/officeDocument/2006/relationships/hyperlink" Target="http://abs.twimg.com/sticky/default_profile_images/default_profile_normal.png" TargetMode="External" /><Relationship Id="rId73" Type="http://schemas.openxmlformats.org/officeDocument/2006/relationships/hyperlink" Target="http://pbs.twimg.com/profile_images/1082421947303108613/YwuP2L_S_normal.jpg" TargetMode="External" /><Relationship Id="rId74" Type="http://schemas.openxmlformats.org/officeDocument/2006/relationships/hyperlink" Target="http://pbs.twimg.com/profile_images/585074885916930048/MJpM_PC7_normal.jpg" TargetMode="External" /><Relationship Id="rId75" Type="http://schemas.openxmlformats.org/officeDocument/2006/relationships/hyperlink" Target="http://pbs.twimg.com/profile_images/636565318371049472/Yb6leiEK_normal.jpg" TargetMode="External" /><Relationship Id="rId76" Type="http://schemas.openxmlformats.org/officeDocument/2006/relationships/hyperlink" Target="http://pbs.twimg.com/profile_images/1583513337/255042_10150204588549475_511244474_7321247_4925223_n_normal.jpg" TargetMode="External" /><Relationship Id="rId77" Type="http://schemas.openxmlformats.org/officeDocument/2006/relationships/hyperlink" Target="http://pbs.twimg.com/profile_images/611453686049411072/aWe_JUSo_normal.jpg" TargetMode="External" /><Relationship Id="rId78" Type="http://schemas.openxmlformats.org/officeDocument/2006/relationships/hyperlink" Target="http://abs.twimg.com/sticky/default_profile_images/default_profile_normal.png" TargetMode="External" /><Relationship Id="rId79" Type="http://schemas.openxmlformats.org/officeDocument/2006/relationships/hyperlink" Target="http://pbs.twimg.com/profile_images/1086196118822637568/lTx_cFnB_normal.jpg" TargetMode="External" /><Relationship Id="rId80" Type="http://schemas.openxmlformats.org/officeDocument/2006/relationships/hyperlink" Target="http://pbs.twimg.com/profile_images/1095916095419105280/cLCyD7k8_normal.jpg" TargetMode="External" /><Relationship Id="rId81" Type="http://schemas.openxmlformats.org/officeDocument/2006/relationships/hyperlink" Target="http://pbs.twimg.com/profile_images/1013733778525696000/77jrQ0wq_normal.jpg" TargetMode="External" /><Relationship Id="rId82" Type="http://schemas.openxmlformats.org/officeDocument/2006/relationships/hyperlink" Target="http://pbs.twimg.com/profile_images/920947224330342400/bbbs8iC-_normal.jpg" TargetMode="External" /><Relationship Id="rId83" Type="http://schemas.openxmlformats.org/officeDocument/2006/relationships/hyperlink" Target="http://pbs.twimg.com/profile_images/947508388287647744/cb7bR9yl_normal.jpg" TargetMode="External" /><Relationship Id="rId84" Type="http://schemas.openxmlformats.org/officeDocument/2006/relationships/hyperlink" Target="http://pbs.twimg.com/profile_images/987349679867420673/z8HtcJpS_normal.jpg" TargetMode="External" /><Relationship Id="rId85" Type="http://schemas.openxmlformats.org/officeDocument/2006/relationships/hyperlink" Target="https://pbs.twimg.com/tweet_video_thumb/DyFiYtTVAAIRpkK.jpg" TargetMode="External" /><Relationship Id="rId86" Type="http://schemas.openxmlformats.org/officeDocument/2006/relationships/hyperlink" Target="http://pbs.twimg.com/profile_images/1047987368274288641/_Qk6tStL_normal.jpg" TargetMode="External" /><Relationship Id="rId87" Type="http://schemas.openxmlformats.org/officeDocument/2006/relationships/hyperlink" Target="http://pbs.twimg.com/profile_images/1055742183150678016/f5314Ygu_normal.jpg" TargetMode="External" /><Relationship Id="rId88" Type="http://schemas.openxmlformats.org/officeDocument/2006/relationships/hyperlink" Target="http://pbs.twimg.com/profile_images/1055742183150678016/f5314Ygu_normal.jpg" TargetMode="External" /><Relationship Id="rId89" Type="http://schemas.openxmlformats.org/officeDocument/2006/relationships/hyperlink" Target="http://pbs.twimg.com/profile_images/1055938807474896896/5lbKaHJt_normal.jpg" TargetMode="External" /><Relationship Id="rId90" Type="http://schemas.openxmlformats.org/officeDocument/2006/relationships/hyperlink" Target="http://pbs.twimg.com/profile_images/1092062848572899329/fv2hcrjG_normal.jpg" TargetMode="External" /><Relationship Id="rId91" Type="http://schemas.openxmlformats.org/officeDocument/2006/relationships/hyperlink" Target="https://pbs.twimg.com/media/Dygo3z-UYAADM0L.jpg" TargetMode="External" /><Relationship Id="rId92" Type="http://schemas.openxmlformats.org/officeDocument/2006/relationships/hyperlink" Target="http://pbs.twimg.com/profile_images/890018086295752705/dzkf4kje_normal.jpg" TargetMode="External" /><Relationship Id="rId93" Type="http://schemas.openxmlformats.org/officeDocument/2006/relationships/hyperlink" Target="http://pbs.twimg.com/profile_images/971936827543351296/Ju7jlta-_normal.jpg" TargetMode="External" /><Relationship Id="rId94" Type="http://schemas.openxmlformats.org/officeDocument/2006/relationships/hyperlink" Target="http://pbs.twimg.com/profile_images/709841010784915456/CZ3Ep0Em_normal.jpg" TargetMode="External" /><Relationship Id="rId95" Type="http://schemas.openxmlformats.org/officeDocument/2006/relationships/hyperlink" Target="http://pbs.twimg.com/profile_images/709841010784915456/CZ3Ep0Em_normal.jpg" TargetMode="External" /><Relationship Id="rId96" Type="http://schemas.openxmlformats.org/officeDocument/2006/relationships/hyperlink" Target="http://pbs.twimg.com/profile_images/709841010784915456/CZ3Ep0Em_normal.jpg" TargetMode="External" /><Relationship Id="rId97" Type="http://schemas.openxmlformats.org/officeDocument/2006/relationships/hyperlink" Target="http://pbs.twimg.com/profile_images/709841010784915456/CZ3Ep0Em_normal.jpg" TargetMode="External" /><Relationship Id="rId98" Type="http://schemas.openxmlformats.org/officeDocument/2006/relationships/hyperlink" Target="http://pbs.twimg.com/profile_images/709841010784915456/CZ3Ep0Em_normal.jpg" TargetMode="External" /><Relationship Id="rId99" Type="http://schemas.openxmlformats.org/officeDocument/2006/relationships/hyperlink" Target="http://pbs.twimg.com/profile_images/709841010784915456/CZ3Ep0Em_normal.jpg" TargetMode="External" /><Relationship Id="rId100" Type="http://schemas.openxmlformats.org/officeDocument/2006/relationships/hyperlink" Target="http://pbs.twimg.com/profile_images/1082419655967428610/9PK8nqmb_normal.jpg" TargetMode="External" /><Relationship Id="rId101" Type="http://schemas.openxmlformats.org/officeDocument/2006/relationships/hyperlink" Target="http://pbs.twimg.com/profile_images/1093725133330661377/G540z2M-_normal.jpg" TargetMode="External" /><Relationship Id="rId102" Type="http://schemas.openxmlformats.org/officeDocument/2006/relationships/hyperlink" Target="http://pbs.twimg.com/profile_images/788855872567074816/9YubLRI-_normal.jpg" TargetMode="External" /><Relationship Id="rId103" Type="http://schemas.openxmlformats.org/officeDocument/2006/relationships/hyperlink" Target="http://pbs.twimg.com/profile_images/788855872567074816/9YubLRI-_normal.jpg" TargetMode="External" /><Relationship Id="rId104" Type="http://schemas.openxmlformats.org/officeDocument/2006/relationships/hyperlink" Target="http://pbs.twimg.com/profile_images/954685117984919553/apAKRyuK_normal.jpg" TargetMode="External" /><Relationship Id="rId105" Type="http://schemas.openxmlformats.org/officeDocument/2006/relationships/hyperlink" Target="http://pbs.twimg.com/profile_images/954685117984919553/apAKRyuK_normal.jpg" TargetMode="External" /><Relationship Id="rId106" Type="http://schemas.openxmlformats.org/officeDocument/2006/relationships/hyperlink" Target="http://pbs.twimg.com/profile_images/652074270110171136/8uPz7LBi_normal.jpg" TargetMode="External" /><Relationship Id="rId107" Type="http://schemas.openxmlformats.org/officeDocument/2006/relationships/hyperlink" Target="http://pbs.twimg.com/profile_images/652074270110171136/8uPz7LBi_normal.jpg" TargetMode="External" /><Relationship Id="rId108" Type="http://schemas.openxmlformats.org/officeDocument/2006/relationships/hyperlink" Target="http://pbs.twimg.com/profile_images/907708271816998913/khH5zlVX_normal.jpg" TargetMode="External" /><Relationship Id="rId109" Type="http://schemas.openxmlformats.org/officeDocument/2006/relationships/hyperlink" Target="http://pbs.twimg.com/profile_images/907708271816998913/khH5zlVX_normal.jpg" TargetMode="External" /><Relationship Id="rId110" Type="http://schemas.openxmlformats.org/officeDocument/2006/relationships/hyperlink" Target="http://pbs.twimg.com/profile_images/656913559914467328/j7X9I6KT_normal.jpg" TargetMode="External" /><Relationship Id="rId111" Type="http://schemas.openxmlformats.org/officeDocument/2006/relationships/hyperlink" Target="http://pbs.twimg.com/profile_images/656913559914467328/j7X9I6KT_normal.jpg" TargetMode="External" /><Relationship Id="rId112" Type="http://schemas.openxmlformats.org/officeDocument/2006/relationships/hyperlink" Target="http://pbs.twimg.com/profile_images/1087279222274617344/scxp7sI1_normal.jpg" TargetMode="External" /><Relationship Id="rId113" Type="http://schemas.openxmlformats.org/officeDocument/2006/relationships/hyperlink" Target="http://pbs.twimg.com/profile_images/1087279222274617344/scxp7sI1_normal.jpg" TargetMode="External" /><Relationship Id="rId114" Type="http://schemas.openxmlformats.org/officeDocument/2006/relationships/hyperlink" Target="https://pbs.twimg.com/media/Dy6B95TX4AE7WKC.jpg" TargetMode="External" /><Relationship Id="rId115" Type="http://schemas.openxmlformats.org/officeDocument/2006/relationships/hyperlink" Target="http://pbs.twimg.com/profile_images/830163229540282368/atWj66Ng_normal.jpg" TargetMode="External" /><Relationship Id="rId116" Type="http://schemas.openxmlformats.org/officeDocument/2006/relationships/hyperlink" Target="https://pbs.twimg.com/ext_tw_video_thumb/1093212425309089792/pu/img/NjF4kVjcs6A5sTds.jpg" TargetMode="External" /><Relationship Id="rId117" Type="http://schemas.openxmlformats.org/officeDocument/2006/relationships/hyperlink" Target="https://pbs.twimg.com/ext_tw_video_thumb/1093212425309089792/pu/img/NjF4kVjcs6A5sTds.jpg" TargetMode="External" /><Relationship Id="rId118" Type="http://schemas.openxmlformats.org/officeDocument/2006/relationships/hyperlink" Target="http://pbs.twimg.com/profile_images/1023312393567436801/cpOp5sgz_normal.jpg" TargetMode="External" /><Relationship Id="rId119" Type="http://schemas.openxmlformats.org/officeDocument/2006/relationships/hyperlink" Target="http://pbs.twimg.com/profile_images/1023312393567436801/cpOp5sgz_normal.jpg" TargetMode="External" /><Relationship Id="rId120" Type="http://schemas.openxmlformats.org/officeDocument/2006/relationships/hyperlink" Target="http://pbs.twimg.com/profile_images/1023312393567436801/cpOp5sgz_normal.jpg" TargetMode="External" /><Relationship Id="rId121" Type="http://schemas.openxmlformats.org/officeDocument/2006/relationships/hyperlink" Target="http://pbs.twimg.com/profile_images/764525272179834881/ePajCYf4_normal.jpg" TargetMode="External" /><Relationship Id="rId122" Type="http://schemas.openxmlformats.org/officeDocument/2006/relationships/hyperlink" Target="http://pbs.twimg.com/profile_images/1091004038840270848/OkCBR4te_normal.jpg" TargetMode="External" /><Relationship Id="rId123" Type="http://schemas.openxmlformats.org/officeDocument/2006/relationships/hyperlink" Target="http://pbs.twimg.com/profile_images/1073542700199219200/8udq16xG_normal.jpg" TargetMode="External" /><Relationship Id="rId124" Type="http://schemas.openxmlformats.org/officeDocument/2006/relationships/hyperlink" Target="http://pbs.twimg.com/profile_images/1073542700199219200/8udq16xG_normal.jpg" TargetMode="External" /><Relationship Id="rId125" Type="http://schemas.openxmlformats.org/officeDocument/2006/relationships/hyperlink" Target="http://pbs.twimg.com/profile_images/1083055762761568256/2tLInWLe_normal.jpg" TargetMode="External" /><Relationship Id="rId126" Type="http://schemas.openxmlformats.org/officeDocument/2006/relationships/hyperlink" Target="http://pbs.twimg.com/profile_images/1094374278471077888/8SxUYls2_normal.jpg" TargetMode="External" /><Relationship Id="rId127" Type="http://schemas.openxmlformats.org/officeDocument/2006/relationships/hyperlink" Target="http://pbs.twimg.com/profile_images/1072632912393199617/dLMxN1Z7_normal.jpg" TargetMode="External" /><Relationship Id="rId128" Type="http://schemas.openxmlformats.org/officeDocument/2006/relationships/hyperlink" Target="http://pbs.twimg.com/profile_images/1094374278471077888/8SxUYls2_normal.jpg" TargetMode="External" /><Relationship Id="rId129" Type="http://schemas.openxmlformats.org/officeDocument/2006/relationships/hyperlink" Target="http://pbs.twimg.com/profile_images/1091763912222101505/gwEpY-UI_normal.jpg" TargetMode="External" /><Relationship Id="rId130" Type="http://schemas.openxmlformats.org/officeDocument/2006/relationships/hyperlink" Target="http://pbs.twimg.com/profile_images/1094374278471077888/8SxUYls2_normal.jpg" TargetMode="External" /><Relationship Id="rId131" Type="http://schemas.openxmlformats.org/officeDocument/2006/relationships/hyperlink" Target="http://pbs.twimg.com/profile_images/1079750940109012992/8nzqjYoe_normal.jpg" TargetMode="External" /><Relationship Id="rId132" Type="http://schemas.openxmlformats.org/officeDocument/2006/relationships/hyperlink" Target="http://pbs.twimg.com/profile_images/1094374278471077888/8SxUYls2_normal.jpg" TargetMode="External" /><Relationship Id="rId133" Type="http://schemas.openxmlformats.org/officeDocument/2006/relationships/hyperlink" Target="http://pbs.twimg.com/profile_images/1079750940109012992/8nzqjYoe_normal.jpg" TargetMode="External" /><Relationship Id="rId134" Type="http://schemas.openxmlformats.org/officeDocument/2006/relationships/hyperlink" Target="http://pbs.twimg.com/profile_images/1094374278471077888/8SxUYls2_normal.jpg" TargetMode="External" /><Relationship Id="rId135" Type="http://schemas.openxmlformats.org/officeDocument/2006/relationships/hyperlink" Target="http://pbs.twimg.com/profile_images/1094374278471077888/8SxUYls2_normal.jpg" TargetMode="External" /><Relationship Id="rId136" Type="http://schemas.openxmlformats.org/officeDocument/2006/relationships/hyperlink" Target="http://pbs.twimg.com/profile_images/1094374278471077888/8SxUYls2_normal.jpg" TargetMode="External" /><Relationship Id="rId137" Type="http://schemas.openxmlformats.org/officeDocument/2006/relationships/hyperlink" Target="http://pbs.twimg.com/profile_images/1094374278471077888/8SxUYls2_normal.jpg" TargetMode="External" /><Relationship Id="rId138" Type="http://schemas.openxmlformats.org/officeDocument/2006/relationships/hyperlink" Target="http://pbs.twimg.com/profile_images/1094374278471077888/8SxUYls2_normal.jpg" TargetMode="External" /><Relationship Id="rId139" Type="http://schemas.openxmlformats.org/officeDocument/2006/relationships/hyperlink" Target="https://pbs.twimg.com/tweet_video_thumb/DzPPrPWXgAE5YBA.jpg" TargetMode="External" /><Relationship Id="rId140" Type="http://schemas.openxmlformats.org/officeDocument/2006/relationships/hyperlink" Target="http://pbs.twimg.com/profile_images/1094374278471077888/8SxUYls2_normal.jpg" TargetMode="External" /><Relationship Id="rId141" Type="http://schemas.openxmlformats.org/officeDocument/2006/relationships/hyperlink" Target="http://pbs.twimg.com/profile_images/631867254401994752/5C99ApqG_normal.jpg" TargetMode="External" /><Relationship Id="rId142" Type="http://schemas.openxmlformats.org/officeDocument/2006/relationships/hyperlink" Target="http://pbs.twimg.com/profile_images/631867254401994752/5C99ApqG_normal.jpg" TargetMode="External" /><Relationship Id="rId143" Type="http://schemas.openxmlformats.org/officeDocument/2006/relationships/hyperlink" Target="http://pbs.twimg.com/profile_images/631867254401994752/5C99ApqG_normal.jpg" TargetMode="External" /><Relationship Id="rId144" Type="http://schemas.openxmlformats.org/officeDocument/2006/relationships/hyperlink" Target="http://pbs.twimg.com/profile_images/631867254401994752/5C99ApqG_normal.jpg" TargetMode="External" /><Relationship Id="rId145" Type="http://schemas.openxmlformats.org/officeDocument/2006/relationships/hyperlink" Target="http://pbs.twimg.com/profile_images/631867254401994752/5C99ApqG_normal.jpg" TargetMode="External" /><Relationship Id="rId146" Type="http://schemas.openxmlformats.org/officeDocument/2006/relationships/hyperlink" Target="http://pbs.twimg.com/profile_images/631867254401994752/5C99ApqG_normal.jpg" TargetMode="External" /><Relationship Id="rId147" Type="http://schemas.openxmlformats.org/officeDocument/2006/relationships/hyperlink" Target="http://pbs.twimg.com/profile_images/631867254401994752/5C99ApqG_normal.jpg" TargetMode="External" /><Relationship Id="rId148" Type="http://schemas.openxmlformats.org/officeDocument/2006/relationships/hyperlink" Target="http://pbs.twimg.com/profile_images/1050098504515899392/h6RzXCGt_normal.jpg" TargetMode="External" /><Relationship Id="rId149" Type="http://schemas.openxmlformats.org/officeDocument/2006/relationships/hyperlink" Target="http://pbs.twimg.com/profile_images/1095800366585794560/btqBBLzH_normal.jpg" TargetMode="External" /><Relationship Id="rId150" Type="http://schemas.openxmlformats.org/officeDocument/2006/relationships/hyperlink" Target="http://pbs.twimg.com/profile_images/1095800366585794560/btqBBLzH_normal.jpg" TargetMode="External" /><Relationship Id="rId151" Type="http://schemas.openxmlformats.org/officeDocument/2006/relationships/hyperlink" Target="http://pbs.twimg.com/profile_images/1095800366585794560/btqBBLzH_normal.jpg" TargetMode="External" /><Relationship Id="rId152" Type="http://schemas.openxmlformats.org/officeDocument/2006/relationships/hyperlink" Target="http://abs.twimg.com/sticky/default_profile_images/default_profile_normal.png" TargetMode="External" /><Relationship Id="rId153" Type="http://schemas.openxmlformats.org/officeDocument/2006/relationships/hyperlink" Target="http://abs.twimg.com/sticky/default_profile_images/default_profile_normal.png" TargetMode="External" /><Relationship Id="rId154" Type="http://schemas.openxmlformats.org/officeDocument/2006/relationships/hyperlink" Target="http://pbs.twimg.com/profile_images/1091371401565618176/0K8Dhq4X_normal.jpg" TargetMode="External" /><Relationship Id="rId155" Type="http://schemas.openxmlformats.org/officeDocument/2006/relationships/hyperlink" Target="http://pbs.twimg.com/profile_images/1032283914725937152/xJPnjR1z_normal.jpg" TargetMode="External" /><Relationship Id="rId156" Type="http://schemas.openxmlformats.org/officeDocument/2006/relationships/hyperlink" Target="http://pbs.twimg.com/profile_images/1053050161050669056/jWNTlLh9_normal.jpg" TargetMode="External" /><Relationship Id="rId157" Type="http://schemas.openxmlformats.org/officeDocument/2006/relationships/hyperlink" Target="http://pbs.twimg.com/profile_images/1089426037535109120/Sb51eWqW_normal.jpg" TargetMode="External" /><Relationship Id="rId158" Type="http://schemas.openxmlformats.org/officeDocument/2006/relationships/hyperlink" Target="http://abs.twimg.com/sticky/default_profile_images/default_profile_normal.png" TargetMode="External" /><Relationship Id="rId159" Type="http://schemas.openxmlformats.org/officeDocument/2006/relationships/hyperlink" Target="http://abs.twimg.com/sticky/default_profile_images/default_profile_normal.png" TargetMode="External" /><Relationship Id="rId160" Type="http://schemas.openxmlformats.org/officeDocument/2006/relationships/hyperlink" Target="http://abs.twimg.com/sticky/default_profile_images/default_profile_normal.png" TargetMode="External" /><Relationship Id="rId161" Type="http://schemas.openxmlformats.org/officeDocument/2006/relationships/hyperlink" Target="http://abs.twimg.com/sticky/default_profile_images/default_profile_normal.png" TargetMode="External" /><Relationship Id="rId162" Type="http://schemas.openxmlformats.org/officeDocument/2006/relationships/hyperlink" Target="http://abs.twimg.com/sticky/default_profile_images/default_profile_normal.png" TargetMode="External" /><Relationship Id="rId163" Type="http://schemas.openxmlformats.org/officeDocument/2006/relationships/hyperlink" Target="http://abs.twimg.com/sticky/default_profile_images/default_profile_normal.png" TargetMode="External" /><Relationship Id="rId164" Type="http://schemas.openxmlformats.org/officeDocument/2006/relationships/hyperlink" Target="http://abs.twimg.com/sticky/default_profile_images/default_profile_normal.png" TargetMode="External" /><Relationship Id="rId165" Type="http://schemas.openxmlformats.org/officeDocument/2006/relationships/hyperlink" Target="http://abs.twimg.com/sticky/default_profile_images/default_profile_normal.png" TargetMode="External" /><Relationship Id="rId166" Type="http://schemas.openxmlformats.org/officeDocument/2006/relationships/hyperlink" Target="http://abs.twimg.com/sticky/default_profile_images/default_profile_normal.png" TargetMode="External" /><Relationship Id="rId167" Type="http://schemas.openxmlformats.org/officeDocument/2006/relationships/hyperlink" Target="http://abs.twimg.com/sticky/default_profile_images/default_profile_normal.png" TargetMode="External" /><Relationship Id="rId168" Type="http://schemas.openxmlformats.org/officeDocument/2006/relationships/hyperlink" Target="http://abs.twimg.com/sticky/default_profile_images/default_profile_normal.png" TargetMode="External" /><Relationship Id="rId169" Type="http://schemas.openxmlformats.org/officeDocument/2006/relationships/hyperlink" Target="http://abs.twimg.com/sticky/default_profile_images/default_profile_normal.png" TargetMode="External" /><Relationship Id="rId170" Type="http://schemas.openxmlformats.org/officeDocument/2006/relationships/hyperlink" Target="http://abs.twimg.com/sticky/default_profile_images/default_profile_normal.png" TargetMode="External" /><Relationship Id="rId171" Type="http://schemas.openxmlformats.org/officeDocument/2006/relationships/hyperlink" Target="http://abs.twimg.com/sticky/default_profile_images/default_profile_normal.png" TargetMode="External" /><Relationship Id="rId172" Type="http://schemas.openxmlformats.org/officeDocument/2006/relationships/hyperlink" Target="http://abs.twimg.com/sticky/default_profile_images/default_profile_normal.png" TargetMode="External" /><Relationship Id="rId173" Type="http://schemas.openxmlformats.org/officeDocument/2006/relationships/hyperlink" Target="http://abs.twimg.com/sticky/default_profile_images/default_profile_normal.png" TargetMode="External" /><Relationship Id="rId174" Type="http://schemas.openxmlformats.org/officeDocument/2006/relationships/hyperlink" Target="http://abs.twimg.com/sticky/default_profile_images/default_profile_normal.png" TargetMode="External" /><Relationship Id="rId175" Type="http://schemas.openxmlformats.org/officeDocument/2006/relationships/hyperlink" Target="http://abs.twimg.com/sticky/default_profile_images/default_profile_normal.png" TargetMode="External" /><Relationship Id="rId176" Type="http://schemas.openxmlformats.org/officeDocument/2006/relationships/hyperlink" Target="http://abs.twimg.com/sticky/default_profile_images/default_profile_normal.png" TargetMode="External" /><Relationship Id="rId177" Type="http://schemas.openxmlformats.org/officeDocument/2006/relationships/hyperlink" Target="http://abs.twimg.com/sticky/default_profile_images/default_profile_normal.png" TargetMode="External" /><Relationship Id="rId178" Type="http://schemas.openxmlformats.org/officeDocument/2006/relationships/hyperlink" Target="http://abs.twimg.com/sticky/default_profile_images/default_profile_normal.png" TargetMode="External" /><Relationship Id="rId179" Type="http://schemas.openxmlformats.org/officeDocument/2006/relationships/hyperlink" Target="http://abs.twimg.com/sticky/default_profile_images/default_profile_normal.png" TargetMode="External" /><Relationship Id="rId180" Type="http://schemas.openxmlformats.org/officeDocument/2006/relationships/hyperlink" Target="http://pbs.twimg.com/profile_images/971936827543351296/Ju7jlta-_normal.jpg" TargetMode="External" /><Relationship Id="rId181" Type="http://schemas.openxmlformats.org/officeDocument/2006/relationships/hyperlink" Target="http://pbs.twimg.com/profile_images/971858661168599040/t8T3IPTh_normal.jpg" TargetMode="External" /><Relationship Id="rId182" Type="http://schemas.openxmlformats.org/officeDocument/2006/relationships/hyperlink" Target="http://pbs.twimg.com/profile_images/971858661168599040/t8T3IPTh_normal.jpg" TargetMode="External" /><Relationship Id="rId183" Type="http://schemas.openxmlformats.org/officeDocument/2006/relationships/hyperlink" Target="http://pbs.twimg.com/profile_images/1080275462499250177/P25NNVPC_normal.jpg" TargetMode="External" /><Relationship Id="rId184" Type="http://schemas.openxmlformats.org/officeDocument/2006/relationships/hyperlink" Target="http://pbs.twimg.com/profile_images/971936827543351296/Ju7jlta-_normal.jpg" TargetMode="External" /><Relationship Id="rId185" Type="http://schemas.openxmlformats.org/officeDocument/2006/relationships/hyperlink" Target="http://pbs.twimg.com/profile_images/1080275462499250177/P25NNVPC_normal.jpg" TargetMode="External" /><Relationship Id="rId186" Type="http://schemas.openxmlformats.org/officeDocument/2006/relationships/hyperlink" Target="http://pbs.twimg.com/profile_images/971936827543351296/Ju7jlta-_normal.jpg" TargetMode="External" /><Relationship Id="rId187" Type="http://schemas.openxmlformats.org/officeDocument/2006/relationships/hyperlink" Target="http://pbs.twimg.com/profile_images/1080275462499250177/P25NNVPC_normal.jpg" TargetMode="External" /><Relationship Id="rId188" Type="http://schemas.openxmlformats.org/officeDocument/2006/relationships/hyperlink" Target="http://pbs.twimg.com/profile_images/971936827543351296/Ju7jlta-_normal.jpg" TargetMode="External" /><Relationship Id="rId189" Type="http://schemas.openxmlformats.org/officeDocument/2006/relationships/hyperlink" Target="http://pbs.twimg.com/profile_images/1080275462499250177/P25NNVPC_normal.jpg" TargetMode="External" /><Relationship Id="rId190" Type="http://schemas.openxmlformats.org/officeDocument/2006/relationships/hyperlink" Target="http://pbs.twimg.com/profile_images/1080275462499250177/P25NNVPC_normal.jpg" TargetMode="External" /><Relationship Id="rId191" Type="http://schemas.openxmlformats.org/officeDocument/2006/relationships/hyperlink" Target="http://pbs.twimg.com/profile_images/1080275462499250177/P25NNVPC_normal.jpg" TargetMode="External" /><Relationship Id="rId192" Type="http://schemas.openxmlformats.org/officeDocument/2006/relationships/hyperlink" Target="https://twitter.com/#!/rosemarycnn/status/966596012881031168" TargetMode="External" /><Relationship Id="rId193" Type="http://schemas.openxmlformats.org/officeDocument/2006/relationships/hyperlink" Target="https://twitter.com/#!/elizabe44177035/status/1091904131344879617" TargetMode="External" /><Relationship Id="rId194" Type="http://schemas.openxmlformats.org/officeDocument/2006/relationships/hyperlink" Target="https://twitter.com/#!/rosemarycnn/status/966596012881031168" TargetMode="External" /><Relationship Id="rId195" Type="http://schemas.openxmlformats.org/officeDocument/2006/relationships/hyperlink" Target="https://twitter.com/#!/elizabe44177035/status/1091904131344879617" TargetMode="External" /><Relationship Id="rId196" Type="http://schemas.openxmlformats.org/officeDocument/2006/relationships/hyperlink" Target="https://twitter.com/#!/stevanoccrp/status/1092009315089764352" TargetMode="External" /><Relationship Id="rId197" Type="http://schemas.openxmlformats.org/officeDocument/2006/relationships/hyperlink" Target="https://twitter.com/#!/daniela04120570/status/1092010663403311105" TargetMode="External" /><Relationship Id="rId198" Type="http://schemas.openxmlformats.org/officeDocument/2006/relationships/hyperlink" Target="https://twitter.com/#!/dvogled/status/1092012209021116421" TargetMode="External" /><Relationship Id="rId199" Type="http://schemas.openxmlformats.org/officeDocument/2006/relationships/hyperlink" Target="https://twitter.com/#!/nikolamkiric/status/1092022796383858688" TargetMode="External" /><Relationship Id="rId200" Type="http://schemas.openxmlformats.org/officeDocument/2006/relationships/hyperlink" Target="https://twitter.com/#!/_jelvas/status/1092044362605830144" TargetMode="External" /><Relationship Id="rId201" Type="http://schemas.openxmlformats.org/officeDocument/2006/relationships/hyperlink" Target="https://twitter.com/#!/krikrs/status/1092061288992251905" TargetMode="External" /><Relationship Id="rId202" Type="http://schemas.openxmlformats.org/officeDocument/2006/relationships/hyperlink" Target="https://twitter.com/#!/leptiricms/status/1092065104869371905" TargetMode="External" /><Relationship Id="rId203" Type="http://schemas.openxmlformats.org/officeDocument/2006/relationships/hyperlink" Target="https://twitter.com/#!/darkodumic/status/1092065951418380294" TargetMode="External" /><Relationship Id="rId204" Type="http://schemas.openxmlformats.org/officeDocument/2006/relationships/hyperlink" Target="https://twitter.com/#!/lillyblu357/status/1092067068478922752" TargetMode="External" /><Relationship Id="rId205" Type="http://schemas.openxmlformats.org/officeDocument/2006/relationships/hyperlink" Target="https://twitter.com/#!/pajce4/status/1092068642207006720" TargetMode="External" /><Relationship Id="rId206" Type="http://schemas.openxmlformats.org/officeDocument/2006/relationships/hyperlink" Target="https://twitter.com/#!/nolefp/status/1092091652393422848" TargetMode="External" /><Relationship Id="rId207" Type="http://schemas.openxmlformats.org/officeDocument/2006/relationships/hyperlink" Target="https://twitter.com/#!/olivera1331/status/1092120581523296256" TargetMode="External" /><Relationship Id="rId208" Type="http://schemas.openxmlformats.org/officeDocument/2006/relationships/hyperlink" Target="https://twitter.com/#!/lazovicml/status/1092138178943877120" TargetMode="External" /><Relationship Id="rId209" Type="http://schemas.openxmlformats.org/officeDocument/2006/relationships/hyperlink" Target="https://twitter.com/#!/sundaefire/status/1092170403278024704" TargetMode="External" /><Relationship Id="rId210" Type="http://schemas.openxmlformats.org/officeDocument/2006/relationships/hyperlink" Target="https://twitter.com/#!/empyrealarrows/status/1092171312271892480" TargetMode="External" /><Relationship Id="rId211" Type="http://schemas.openxmlformats.org/officeDocument/2006/relationships/hyperlink" Target="https://twitter.com/#!/dimourgos/status/1092180790669135873" TargetMode="External" /><Relationship Id="rId212" Type="http://schemas.openxmlformats.org/officeDocument/2006/relationships/hyperlink" Target="https://twitter.com/#!/draganapeco/status/1092357565214789632" TargetMode="External" /><Relationship Id="rId213" Type="http://schemas.openxmlformats.org/officeDocument/2006/relationships/hyperlink" Target="https://twitter.com/#!/karapandza/status/1091993680054050817" TargetMode="External" /><Relationship Id="rId214" Type="http://schemas.openxmlformats.org/officeDocument/2006/relationships/hyperlink" Target="https://twitter.com/#!/jelradivojevic/status/1092363084260364294" TargetMode="External" /><Relationship Id="rId215" Type="http://schemas.openxmlformats.org/officeDocument/2006/relationships/hyperlink" Target="https://twitter.com/#!/rockstargames/status/1090263954645966850" TargetMode="External" /><Relationship Id="rId216" Type="http://schemas.openxmlformats.org/officeDocument/2006/relationships/hyperlink" Target="https://twitter.com/#!/tsg_nove/status/1092412445342130176" TargetMode="External" /><Relationship Id="rId217" Type="http://schemas.openxmlformats.org/officeDocument/2006/relationships/hyperlink" Target="https://twitter.com/#!/carrara_car/status/1092473773272563712" TargetMode="External" /><Relationship Id="rId218" Type="http://schemas.openxmlformats.org/officeDocument/2006/relationships/hyperlink" Target="https://twitter.com/#!/carrara_car/status/1092473773272563712" TargetMode="External" /><Relationship Id="rId219" Type="http://schemas.openxmlformats.org/officeDocument/2006/relationships/hyperlink" Target="https://twitter.com/#!/iknowuman/status/1092597282023854080" TargetMode="External" /><Relationship Id="rId220" Type="http://schemas.openxmlformats.org/officeDocument/2006/relationships/hyperlink" Target="https://twitter.com/#!/enenlice/status/1092597960762888192" TargetMode="External" /><Relationship Id="rId221" Type="http://schemas.openxmlformats.org/officeDocument/2006/relationships/hyperlink" Target="https://twitter.com/#!/tulhip/status/1092168551673212928" TargetMode="External" /><Relationship Id="rId222" Type="http://schemas.openxmlformats.org/officeDocument/2006/relationships/hyperlink" Target="https://twitter.com/#!/nekyua/status/1092637235151654912" TargetMode="External" /><Relationship Id="rId223" Type="http://schemas.openxmlformats.org/officeDocument/2006/relationships/hyperlink" Target="https://twitter.com/#!/hope_persists/status/977892653806292992" TargetMode="External" /><Relationship Id="rId224" Type="http://schemas.openxmlformats.org/officeDocument/2006/relationships/hyperlink" Target="https://twitter.com/#!/everflo_q_opi/status/1092775983348936704" TargetMode="External" /><Relationship Id="rId225" Type="http://schemas.openxmlformats.org/officeDocument/2006/relationships/hyperlink" Target="https://twitter.com/#!/everflo_q_opi/status/1092775983348936704" TargetMode="External" /><Relationship Id="rId226" Type="http://schemas.openxmlformats.org/officeDocument/2006/relationships/hyperlink" Target="https://twitter.com/#!/everflo_q_opi/status/1092775983348936704" TargetMode="External" /><Relationship Id="rId227" Type="http://schemas.openxmlformats.org/officeDocument/2006/relationships/hyperlink" Target="https://twitter.com/#!/everflo_q_opi/status/1092775983348936704" TargetMode="External" /><Relationship Id="rId228" Type="http://schemas.openxmlformats.org/officeDocument/2006/relationships/hyperlink" Target="https://twitter.com/#!/everflo_q_opi/status/1092775983348936704" TargetMode="External" /><Relationship Id="rId229" Type="http://schemas.openxmlformats.org/officeDocument/2006/relationships/hyperlink" Target="https://twitter.com/#!/everflo_q_opi/status/1092775983348936704" TargetMode="External" /><Relationship Id="rId230" Type="http://schemas.openxmlformats.org/officeDocument/2006/relationships/hyperlink" Target="https://twitter.com/#!/13th_pig/status/1093595418125053952" TargetMode="External" /><Relationship Id="rId231" Type="http://schemas.openxmlformats.org/officeDocument/2006/relationships/hyperlink" Target="https://twitter.com/#!/dontwearit0ut/status/1093750400199655424" TargetMode="External" /><Relationship Id="rId232" Type="http://schemas.openxmlformats.org/officeDocument/2006/relationships/hyperlink" Target="https://twitter.com/#!/diamondgold84/status/1093850516398985216" TargetMode="External" /><Relationship Id="rId233" Type="http://schemas.openxmlformats.org/officeDocument/2006/relationships/hyperlink" Target="https://twitter.com/#!/diamondgold84/status/1093850516398985216" TargetMode="External" /><Relationship Id="rId234" Type="http://schemas.openxmlformats.org/officeDocument/2006/relationships/hyperlink" Target="https://twitter.com/#!/merilinmonro1/status/1093852659499614209" TargetMode="External" /><Relationship Id="rId235" Type="http://schemas.openxmlformats.org/officeDocument/2006/relationships/hyperlink" Target="https://twitter.com/#!/merilinmonro1/status/1093852659499614209" TargetMode="External" /><Relationship Id="rId236" Type="http://schemas.openxmlformats.org/officeDocument/2006/relationships/hyperlink" Target="https://twitter.com/#!/31astraaa/status/1093854501608529920" TargetMode="External" /><Relationship Id="rId237" Type="http://schemas.openxmlformats.org/officeDocument/2006/relationships/hyperlink" Target="https://twitter.com/#!/31astraaa/status/1093854501608529920" TargetMode="External" /><Relationship Id="rId238" Type="http://schemas.openxmlformats.org/officeDocument/2006/relationships/hyperlink" Target="https://twitter.com/#!/vladvladikus/status/1093857125552529411" TargetMode="External" /><Relationship Id="rId239" Type="http://schemas.openxmlformats.org/officeDocument/2006/relationships/hyperlink" Target="https://twitter.com/#!/vladvladikus/status/1093857125552529411" TargetMode="External" /><Relationship Id="rId240" Type="http://schemas.openxmlformats.org/officeDocument/2006/relationships/hyperlink" Target="https://twitter.com/#!/vitkocxi/status/1093866562472296449" TargetMode="External" /><Relationship Id="rId241" Type="http://schemas.openxmlformats.org/officeDocument/2006/relationships/hyperlink" Target="https://twitter.com/#!/vitkocxi/status/1093866562472296449" TargetMode="External" /><Relationship Id="rId242" Type="http://schemas.openxmlformats.org/officeDocument/2006/relationships/hyperlink" Target="https://twitter.com/#!/dragcebradic/status/1093874411009130506" TargetMode="External" /><Relationship Id="rId243" Type="http://schemas.openxmlformats.org/officeDocument/2006/relationships/hyperlink" Target="https://twitter.com/#!/dragcebradic/status/1093874411009130506" TargetMode="External" /><Relationship Id="rId244" Type="http://schemas.openxmlformats.org/officeDocument/2006/relationships/hyperlink" Target="https://twitter.com/#!/daniluacl/status/1093954669473398790" TargetMode="External" /><Relationship Id="rId245" Type="http://schemas.openxmlformats.org/officeDocument/2006/relationships/hyperlink" Target="https://twitter.com/#!/mrak/status/1094219350750519297" TargetMode="External" /><Relationship Id="rId246" Type="http://schemas.openxmlformats.org/officeDocument/2006/relationships/hyperlink" Target="https://twitter.com/#!/kwilli1046/status/1094211169932451841" TargetMode="External" /><Relationship Id="rId247" Type="http://schemas.openxmlformats.org/officeDocument/2006/relationships/hyperlink" Target="https://twitter.com/#!/nove_joshan1007/status/1094396641681956864" TargetMode="External" /><Relationship Id="rId248" Type="http://schemas.openxmlformats.org/officeDocument/2006/relationships/hyperlink" Target="https://twitter.com/#!/dc_vetadvocate/status/1094973614150033408" TargetMode="External" /><Relationship Id="rId249" Type="http://schemas.openxmlformats.org/officeDocument/2006/relationships/hyperlink" Target="https://twitter.com/#!/dc_vetadvocate/status/1094973614150033408" TargetMode="External" /><Relationship Id="rId250" Type="http://schemas.openxmlformats.org/officeDocument/2006/relationships/hyperlink" Target="https://twitter.com/#!/dc_vetadvocate/status/1094973614150033408" TargetMode="External" /><Relationship Id="rId251" Type="http://schemas.openxmlformats.org/officeDocument/2006/relationships/hyperlink" Target="https://twitter.com/#!/grofodvaljeva/status/1093837448097001472" TargetMode="External" /><Relationship Id="rId252" Type="http://schemas.openxmlformats.org/officeDocument/2006/relationships/hyperlink" Target="https://twitter.com/#!/datividimslova/status/1093837822111428608" TargetMode="External" /><Relationship Id="rId253" Type="http://schemas.openxmlformats.org/officeDocument/2006/relationships/hyperlink" Target="https://twitter.com/#!/aleksandratasi8/status/1095632818661703680" TargetMode="External" /><Relationship Id="rId254" Type="http://schemas.openxmlformats.org/officeDocument/2006/relationships/hyperlink" Target="https://twitter.com/#!/aleksandratasi8/status/1095632818661703680" TargetMode="External" /><Relationship Id="rId255" Type="http://schemas.openxmlformats.org/officeDocument/2006/relationships/hyperlink" Target="https://twitter.com/#!/lernrts/status/1093566804226650113" TargetMode="External" /><Relationship Id="rId256" Type="http://schemas.openxmlformats.org/officeDocument/2006/relationships/hyperlink" Target="https://twitter.com/#!/i_dont_car_x/status/1093582722231160833" TargetMode="External" /><Relationship Id="rId257" Type="http://schemas.openxmlformats.org/officeDocument/2006/relationships/hyperlink" Target="https://twitter.com/#!/camzzlolo97/status/1093564342170275846" TargetMode="External" /><Relationship Id="rId258" Type="http://schemas.openxmlformats.org/officeDocument/2006/relationships/hyperlink" Target="https://twitter.com/#!/i_dont_car_x/status/1093582810261139456" TargetMode="External" /><Relationship Id="rId259" Type="http://schemas.openxmlformats.org/officeDocument/2006/relationships/hyperlink" Target="https://twitter.com/#!/votes58/status/1093568153949487105" TargetMode="External" /><Relationship Id="rId260" Type="http://schemas.openxmlformats.org/officeDocument/2006/relationships/hyperlink" Target="https://twitter.com/#!/i_dont_car_x/status/1093582873670619136" TargetMode="External" /><Relationship Id="rId261" Type="http://schemas.openxmlformats.org/officeDocument/2006/relationships/hyperlink" Target="https://twitter.com/#!/vernica45837557/status/1093564427541057536" TargetMode="External" /><Relationship Id="rId262" Type="http://schemas.openxmlformats.org/officeDocument/2006/relationships/hyperlink" Target="https://twitter.com/#!/i_dont_car_x/status/1093582918713266178" TargetMode="External" /><Relationship Id="rId263" Type="http://schemas.openxmlformats.org/officeDocument/2006/relationships/hyperlink" Target="https://twitter.com/#!/vernica45837557/status/1093564427541057536" TargetMode="External" /><Relationship Id="rId264" Type="http://schemas.openxmlformats.org/officeDocument/2006/relationships/hyperlink" Target="https://twitter.com/#!/i_dont_car_x/status/1093582722231160833" TargetMode="External" /><Relationship Id="rId265" Type="http://schemas.openxmlformats.org/officeDocument/2006/relationships/hyperlink" Target="https://twitter.com/#!/i_dont_car_x/status/1093582810261139456" TargetMode="External" /><Relationship Id="rId266" Type="http://schemas.openxmlformats.org/officeDocument/2006/relationships/hyperlink" Target="https://twitter.com/#!/i_dont_car_x/status/1093582873670619136" TargetMode="External" /><Relationship Id="rId267" Type="http://schemas.openxmlformats.org/officeDocument/2006/relationships/hyperlink" Target="https://twitter.com/#!/i_dont_car_x/status/1093582918713266178" TargetMode="External" /><Relationship Id="rId268" Type="http://schemas.openxmlformats.org/officeDocument/2006/relationships/hyperlink" Target="https://twitter.com/#!/i_dont_car_x/status/1093582918713266178" TargetMode="External" /><Relationship Id="rId269" Type="http://schemas.openxmlformats.org/officeDocument/2006/relationships/hyperlink" Target="https://twitter.com/#!/mafialaurenjbr/status/1095447509240025089" TargetMode="External" /><Relationship Id="rId270" Type="http://schemas.openxmlformats.org/officeDocument/2006/relationships/hyperlink" Target="https://twitter.com/#!/i_dont_car_x/status/1095675191068426240" TargetMode="External" /><Relationship Id="rId271" Type="http://schemas.openxmlformats.org/officeDocument/2006/relationships/hyperlink" Target="https://twitter.com/#!/mahibrihim/status/1095852383803002880" TargetMode="External" /><Relationship Id="rId272" Type="http://schemas.openxmlformats.org/officeDocument/2006/relationships/hyperlink" Target="https://twitter.com/#!/mahibrihim/status/1095852383803002880" TargetMode="External" /><Relationship Id="rId273" Type="http://schemas.openxmlformats.org/officeDocument/2006/relationships/hyperlink" Target="https://twitter.com/#!/mahibrihim/status/1095852383803002880" TargetMode="External" /><Relationship Id="rId274" Type="http://schemas.openxmlformats.org/officeDocument/2006/relationships/hyperlink" Target="https://twitter.com/#!/mahibrihim/status/1095852383803002880" TargetMode="External" /><Relationship Id="rId275" Type="http://schemas.openxmlformats.org/officeDocument/2006/relationships/hyperlink" Target="https://twitter.com/#!/mahibrihim/status/1095852383803002880" TargetMode="External" /><Relationship Id="rId276" Type="http://schemas.openxmlformats.org/officeDocument/2006/relationships/hyperlink" Target="https://twitter.com/#!/mahibrihim/status/1095852383803002880" TargetMode="External" /><Relationship Id="rId277" Type="http://schemas.openxmlformats.org/officeDocument/2006/relationships/hyperlink" Target="https://twitter.com/#!/mahibrihim/status/1095852383803002880" TargetMode="External" /><Relationship Id="rId278" Type="http://schemas.openxmlformats.org/officeDocument/2006/relationships/hyperlink" Target="https://twitter.com/#!/donaldnorcross/status/1001583765506985986" TargetMode="External" /><Relationship Id="rId279" Type="http://schemas.openxmlformats.org/officeDocument/2006/relationships/hyperlink" Target="https://twitter.com/#!/endguns2019/status/1095994293003739136" TargetMode="External" /><Relationship Id="rId280" Type="http://schemas.openxmlformats.org/officeDocument/2006/relationships/hyperlink" Target="https://twitter.com/#!/endguns2019/status/1095994293003739136" TargetMode="External" /><Relationship Id="rId281" Type="http://schemas.openxmlformats.org/officeDocument/2006/relationships/hyperlink" Target="https://twitter.com/#!/endguns2019/status/1096085339540738049" TargetMode="External" /><Relationship Id="rId282" Type="http://schemas.openxmlformats.org/officeDocument/2006/relationships/hyperlink" Target="https://twitter.com/#!/sesaycalvin/status/1096271697421000705" TargetMode="External" /><Relationship Id="rId283" Type="http://schemas.openxmlformats.org/officeDocument/2006/relationships/hyperlink" Target="https://twitter.com/#!/sesaycalvin/status/1096271697421000705" TargetMode="External" /><Relationship Id="rId284" Type="http://schemas.openxmlformats.org/officeDocument/2006/relationships/hyperlink" Target="https://twitter.com/#!/mr_kirpister/status/1096411833806848001" TargetMode="External" /><Relationship Id="rId285" Type="http://schemas.openxmlformats.org/officeDocument/2006/relationships/hyperlink" Target="https://twitter.com/#!/noellealvernaz/status/1096380734355525632" TargetMode="External" /><Relationship Id="rId286" Type="http://schemas.openxmlformats.org/officeDocument/2006/relationships/hyperlink" Target="https://twitter.com/#!/shakker__/status/1096429990617497600" TargetMode="External" /><Relationship Id="rId287" Type="http://schemas.openxmlformats.org/officeDocument/2006/relationships/hyperlink" Target="https://twitter.com/#!/tara_kathryn_/status/1096541463566041092" TargetMode="External" /><Relationship Id="rId288" Type="http://schemas.openxmlformats.org/officeDocument/2006/relationships/hyperlink" Target="https://twitter.com/#!/b5308bj/status/1096620987959910400" TargetMode="External" /><Relationship Id="rId289" Type="http://schemas.openxmlformats.org/officeDocument/2006/relationships/hyperlink" Target="https://twitter.com/#!/b5308bj/status/1096622639576215552" TargetMode="External" /><Relationship Id="rId290" Type="http://schemas.openxmlformats.org/officeDocument/2006/relationships/hyperlink" Target="https://twitter.com/#!/b5308bj/status/1096623169929121792" TargetMode="External" /><Relationship Id="rId291" Type="http://schemas.openxmlformats.org/officeDocument/2006/relationships/hyperlink" Target="https://twitter.com/#!/b5308bj/status/1096620512971800576" TargetMode="External" /><Relationship Id="rId292" Type="http://schemas.openxmlformats.org/officeDocument/2006/relationships/hyperlink" Target="https://twitter.com/#!/b5308bj/status/1096620512971800576" TargetMode="External" /><Relationship Id="rId293" Type="http://schemas.openxmlformats.org/officeDocument/2006/relationships/hyperlink" Target="https://twitter.com/#!/b5308bj/status/1096620512971800576" TargetMode="External" /><Relationship Id="rId294" Type="http://schemas.openxmlformats.org/officeDocument/2006/relationships/hyperlink" Target="https://twitter.com/#!/b5308bj/status/1096620512971800576" TargetMode="External" /><Relationship Id="rId295" Type="http://schemas.openxmlformats.org/officeDocument/2006/relationships/hyperlink" Target="https://twitter.com/#!/b5308bj/status/1096620512971800576" TargetMode="External" /><Relationship Id="rId296" Type="http://schemas.openxmlformats.org/officeDocument/2006/relationships/hyperlink" Target="https://twitter.com/#!/b5308bj/status/1096620987959910400" TargetMode="External" /><Relationship Id="rId297" Type="http://schemas.openxmlformats.org/officeDocument/2006/relationships/hyperlink" Target="https://twitter.com/#!/b5308bj/status/1096620987959910400" TargetMode="External" /><Relationship Id="rId298" Type="http://schemas.openxmlformats.org/officeDocument/2006/relationships/hyperlink" Target="https://twitter.com/#!/b5308bj/status/1096620987959910400" TargetMode="External" /><Relationship Id="rId299" Type="http://schemas.openxmlformats.org/officeDocument/2006/relationships/hyperlink" Target="https://twitter.com/#!/b5308bj/status/1096620987959910400" TargetMode="External" /><Relationship Id="rId300" Type="http://schemas.openxmlformats.org/officeDocument/2006/relationships/hyperlink" Target="https://twitter.com/#!/b5308bj/status/1096622639576215552" TargetMode="External" /><Relationship Id="rId301" Type="http://schemas.openxmlformats.org/officeDocument/2006/relationships/hyperlink" Target="https://twitter.com/#!/b5308bj/status/1096622639576215552" TargetMode="External" /><Relationship Id="rId302" Type="http://schemas.openxmlformats.org/officeDocument/2006/relationships/hyperlink" Target="https://twitter.com/#!/b5308bj/status/1096622639576215552" TargetMode="External" /><Relationship Id="rId303" Type="http://schemas.openxmlformats.org/officeDocument/2006/relationships/hyperlink" Target="https://twitter.com/#!/b5308bj/status/1096622639576215552" TargetMode="External" /><Relationship Id="rId304" Type="http://schemas.openxmlformats.org/officeDocument/2006/relationships/hyperlink" Target="https://twitter.com/#!/b5308bj/status/1096622639576215552" TargetMode="External" /><Relationship Id="rId305" Type="http://schemas.openxmlformats.org/officeDocument/2006/relationships/hyperlink" Target="https://twitter.com/#!/b5308bj/status/1096623169929121792" TargetMode="External" /><Relationship Id="rId306" Type="http://schemas.openxmlformats.org/officeDocument/2006/relationships/hyperlink" Target="https://twitter.com/#!/b5308bj/status/1096623169929121792" TargetMode="External" /><Relationship Id="rId307" Type="http://schemas.openxmlformats.org/officeDocument/2006/relationships/hyperlink" Target="https://twitter.com/#!/b5308bj/status/1096623169929121792" TargetMode="External" /><Relationship Id="rId308" Type="http://schemas.openxmlformats.org/officeDocument/2006/relationships/hyperlink" Target="https://twitter.com/#!/b5308bj/status/1096623169929121792" TargetMode="External" /><Relationship Id="rId309" Type="http://schemas.openxmlformats.org/officeDocument/2006/relationships/hyperlink" Target="https://twitter.com/#!/b5308bj/status/1096623169929121792" TargetMode="External" /><Relationship Id="rId310" Type="http://schemas.openxmlformats.org/officeDocument/2006/relationships/hyperlink" Target="https://twitter.com/#!/hope_persists/status/977892653806292992" TargetMode="External" /><Relationship Id="rId311" Type="http://schemas.openxmlformats.org/officeDocument/2006/relationships/hyperlink" Target="https://twitter.com/#!/car_nove/status/977910505582026752" TargetMode="External" /><Relationship Id="rId312" Type="http://schemas.openxmlformats.org/officeDocument/2006/relationships/hyperlink" Target="https://twitter.com/#!/car_nove/status/964169563070980096" TargetMode="External" /><Relationship Id="rId313" Type="http://schemas.openxmlformats.org/officeDocument/2006/relationships/hyperlink" Target="https://twitter.com/#!/codebluebbq/status/1096907918274973696" TargetMode="External" /><Relationship Id="rId314" Type="http://schemas.openxmlformats.org/officeDocument/2006/relationships/hyperlink" Target="https://twitter.com/#!/hope_persists/status/977892653806292992" TargetMode="External" /><Relationship Id="rId315" Type="http://schemas.openxmlformats.org/officeDocument/2006/relationships/hyperlink" Target="https://twitter.com/#!/codebluebbq/status/1096907918274973696" TargetMode="External" /><Relationship Id="rId316" Type="http://schemas.openxmlformats.org/officeDocument/2006/relationships/hyperlink" Target="https://twitter.com/#!/hope_persists/status/977892653806292992" TargetMode="External" /><Relationship Id="rId317" Type="http://schemas.openxmlformats.org/officeDocument/2006/relationships/hyperlink" Target="https://twitter.com/#!/codebluebbq/status/1096907918274973696" TargetMode="External" /><Relationship Id="rId318" Type="http://schemas.openxmlformats.org/officeDocument/2006/relationships/hyperlink" Target="https://twitter.com/#!/hope_persists/status/977892653806292992" TargetMode="External" /><Relationship Id="rId319" Type="http://schemas.openxmlformats.org/officeDocument/2006/relationships/hyperlink" Target="https://twitter.com/#!/codebluebbq/status/1096907918274973696" TargetMode="External" /><Relationship Id="rId320" Type="http://schemas.openxmlformats.org/officeDocument/2006/relationships/hyperlink" Target="https://twitter.com/#!/codebluebbq/status/1096907918274973696" TargetMode="External" /><Relationship Id="rId321" Type="http://schemas.openxmlformats.org/officeDocument/2006/relationships/hyperlink" Target="https://twitter.com/#!/codebluebbq/status/1096907918274973696" TargetMode="External" /><Relationship Id="rId322" Type="http://schemas.openxmlformats.org/officeDocument/2006/relationships/comments" Target="../comments1.xml" /><Relationship Id="rId323" Type="http://schemas.openxmlformats.org/officeDocument/2006/relationships/vmlDrawing" Target="../drawings/vmlDrawing1.vml" /><Relationship Id="rId324" Type="http://schemas.openxmlformats.org/officeDocument/2006/relationships/table" Target="../tables/table1.xml" /><Relationship Id="rId32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npy.tv/2CcprtL" TargetMode="External" /><Relationship Id="rId2" Type="http://schemas.openxmlformats.org/officeDocument/2006/relationships/hyperlink" Target="https://www.krik.rs/nikola-petrovic-supruga-vlasnici-dve-nove-vile-vredne-cetiri-miliona-evra/" TargetMode="External" /><Relationship Id="rId3" Type="http://schemas.openxmlformats.org/officeDocument/2006/relationships/hyperlink" Target="https://www.krik.rs/nikola-petrovic-supruga-vlasnici-dve-nove-vile-vredne-cetiri-miliona-evra/" TargetMode="External" /><Relationship Id="rId4" Type="http://schemas.openxmlformats.org/officeDocument/2006/relationships/hyperlink" Target="https://www.krik.rs/nikola-petrovic-supruga-vlasnici-dve-nove-vile-vredne-cetiri-miliona-evra/" TargetMode="External" /><Relationship Id="rId5" Type="http://schemas.openxmlformats.org/officeDocument/2006/relationships/hyperlink" Target="https://www.krik.rs/nikola-petrovic-supruga-vlasnici-dve-nove-vile-vredne-cetiri-miliona-evra/" TargetMode="External" /><Relationship Id="rId6" Type="http://schemas.openxmlformats.org/officeDocument/2006/relationships/hyperlink" Target="https://www.krik.rs/nikola-petrovic-supruga-vlasnici-dve-nove-vile-vredne-cetiri-miliona-evra/" TargetMode="External" /><Relationship Id="rId7" Type="http://schemas.openxmlformats.org/officeDocument/2006/relationships/hyperlink" Target="https://www.krik.rs/nikola-petrovic-supruga-vlasnici-dve-nove-vile-vredne-cetiri-miliona-evra/" TargetMode="External" /><Relationship Id="rId8" Type="http://schemas.openxmlformats.org/officeDocument/2006/relationships/hyperlink" Target="https://www.krik.rs/nikola-petrovic-supruga-vlasnici-dve-nove-vile-vredne-cetiri-miliona-evra/" TargetMode="External" /><Relationship Id="rId9" Type="http://schemas.openxmlformats.org/officeDocument/2006/relationships/hyperlink" Target="https://www.krik.rs/nikola-petrovic-supruga-vlasnici-dve-nove-vile-vredne-cetiri-miliona-evra/" TargetMode="External" /><Relationship Id="rId10" Type="http://schemas.openxmlformats.org/officeDocument/2006/relationships/hyperlink" Target="https://www.krik.rs/nikola-petrovic-supruga-vlasnici-dve-nove-vile-vredne-cetiri-miliona-evra/" TargetMode="External" /><Relationship Id="rId11" Type="http://schemas.openxmlformats.org/officeDocument/2006/relationships/hyperlink" Target="https://www.krik.rs/nikola-petrovic-supruga-vlasnici-dve-nove-vile-vredne-cetiri-miliona-evra/" TargetMode="External" /><Relationship Id="rId12" Type="http://schemas.openxmlformats.org/officeDocument/2006/relationships/hyperlink" Target="https://www.krik.rs/nikola-petrovic-supruga-vlasnici-dve-nove-vile-vredne-cetiri-miliona-evra/" TargetMode="External" /><Relationship Id="rId13" Type="http://schemas.openxmlformats.org/officeDocument/2006/relationships/hyperlink" Target="https://www.krik.rs/nikola-petrovic-supruga-vlasnici-dve-nove-vile-vredne-cetiri-miliona-evra/" TargetMode="External" /><Relationship Id="rId14" Type="http://schemas.openxmlformats.org/officeDocument/2006/relationships/hyperlink" Target="https://www.krik.rs/nikola-petrovic-supruga-vlasnici-dve-nove-vile-vredne-cetiri-miliona-evra/" TargetMode="External" /><Relationship Id="rId15" Type="http://schemas.openxmlformats.org/officeDocument/2006/relationships/hyperlink" Target="https://www.krik.rs/nikola-petrovic-supruga-vlasnici-dve-nove-vile-vredne-cetiri-miliona-evra/" TargetMode="External" /><Relationship Id="rId16" Type="http://schemas.openxmlformats.org/officeDocument/2006/relationships/hyperlink" Target="https://www.krik.rs/nikola-petrovic-supruga-vlasnici-dve-nove-vile-vredne-cetiri-miliona-evra/" TargetMode="External" /><Relationship Id="rId17" Type="http://schemas.openxmlformats.org/officeDocument/2006/relationships/hyperlink" Target="https://www.krik.rs/nikola-petrovic-supruga-vlasnici-dve-nove-vile-vredne-cetiri-miliona-evra/" TargetMode="External" /><Relationship Id="rId18" Type="http://schemas.openxmlformats.org/officeDocument/2006/relationships/hyperlink" Target="http://rsg.ms/1ea298d" TargetMode="External" /><Relationship Id="rId19" Type="http://schemas.openxmlformats.org/officeDocument/2006/relationships/hyperlink" Target="https://twitter.com/i/web/status/1095852383803002880" TargetMode="External" /><Relationship Id="rId20" Type="http://schemas.openxmlformats.org/officeDocument/2006/relationships/hyperlink" Target="https://twitter.com/i/web/status/1001583765506985986" TargetMode="External" /><Relationship Id="rId21" Type="http://schemas.openxmlformats.org/officeDocument/2006/relationships/hyperlink" Target="https://twitter.com/i/web/status/1096271697421000705" TargetMode="External" /><Relationship Id="rId22" Type="http://schemas.openxmlformats.org/officeDocument/2006/relationships/hyperlink" Target="https://twitter.com/car_nove/status/964122342464081921" TargetMode="External" /><Relationship Id="rId23" Type="http://schemas.openxmlformats.org/officeDocument/2006/relationships/hyperlink" Target="https://twitter.com/car_nove/status/964122342464081921" TargetMode="External" /><Relationship Id="rId24" Type="http://schemas.openxmlformats.org/officeDocument/2006/relationships/hyperlink" Target="https://twitter.com/i/web/status/1096620987959910400" TargetMode="External" /><Relationship Id="rId25" Type="http://schemas.openxmlformats.org/officeDocument/2006/relationships/hyperlink" Target="http://app.bl.ink/" TargetMode="External" /><Relationship Id="rId26" Type="http://schemas.openxmlformats.org/officeDocument/2006/relationships/hyperlink" Target="https://twitter.com/i/web/status/1096623169929121792" TargetMode="External" /><Relationship Id="rId27" Type="http://schemas.openxmlformats.org/officeDocument/2006/relationships/hyperlink" Target="https://twitter.com/i/web/status/964169563070980096" TargetMode="External" /><Relationship Id="rId28" Type="http://schemas.openxmlformats.org/officeDocument/2006/relationships/hyperlink" Target="https://twitter.com/i/web/status/1096907918274973696" TargetMode="External" /><Relationship Id="rId29" Type="http://schemas.openxmlformats.org/officeDocument/2006/relationships/hyperlink" Target="https://pbs.twimg.com/tweet_video_thumb/DyFiYtTVAAIRpkK.jpg" TargetMode="External" /><Relationship Id="rId30" Type="http://schemas.openxmlformats.org/officeDocument/2006/relationships/hyperlink" Target="https://pbs.twimg.com/media/Dygo3z-UYAADM0L.jpg" TargetMode="External" /><Relationship Id="rId31" Type="http://schemas.openxmlformats.org/officeDocument/2006/relationships/hyperlink" Target="https://pbs.twimg.com/media/Dy6B95TX4AE7WKC.jpg" TargetMode="External" /><Relationship Id="rId32" Type="http://schemas.openxmlformats.org/officeDocument/2006/relationships/hyperlink" Target="https://pbs.twimg.com/ext_tw_video_thumb/1093212425309089792/pu/img/NjF4kVjcs6A5sTds.jpg" TargetMode="External" /><Relationship Id="rId33" Type="http://schemas.openxmlformats.org/officeDocument/2006/relationships/hyperlink" Target="https://pbs.twimg.com/ext_tw_video_thumb/1093212425309089792/pu/img/NjF4kVjcs6A5sTds.jpg" TargetMode="External" /><Relationship Id="rId34" Type="http://schemas.openxmlformats.org/officeDocument/2006/relationships/hyperlink" Target="https://pbs.twimg.com/tweet_video_thumb/DzPPrPWXgAE5YBA.jpg" TargetMode="External" /><Relationship Id="rId35" Type="http://schemas.openxmlformats.org/officeDocument/2006/relationships/hyperlink" Target="http://pbs.twimg.com/profile_images/1040086382964862976/KEKqKBgT_normal.jpg" TargetMode="External" /><Relationship Id="rId36" Type="http://schemas.openxmlformats.org/officeDocument/2006/relationships/hyperlink" Target="http://pbs.twimg.com/profile_images/1091901900411293701/w9F_Bm9I_normal.jpg" TargetMode="External" /><Relationship Id="rId37" Type="http://schemas.openxmlformats.org/officeDocument/2006/relationships/hyperlink" Target="http://pbs.twimg.com/profile_images/1079346569013587968/rfMSp417_normal.jpg" TargetMode="External" /><Relationship Id="rId38" Type="http://schemas.openxmlformats.org/officeDocument/2006/relationships/hyperlink" Target="http://abs.twimg.com/sticky/default_profile_images/default_profile_normal.png" TargetMode="External" /><Relationship Id="rId39" Type="http://schemas.openxmlformats.org/officeDocument/2006/relationships/hyperlink" Target="http://pbs.twimg.com/profile_images/913685315314966529/zMFTWGQ2_normal.jpg" TargetMode="External" /><Relationship Id="rId40" Type="http://schemas.openxmlformats.org/officeDocument/2006/relationships/hyperlink" Target="http://pbs.twimg.com/profile_images/479187811690508289/KfaVTz1U_normal.jpeg" TargetMode="External" /><Relationship Id="rId41" Type="http://schemas.openxmlformats.org/officeDocument/2006/relationships/hyperlink" Target="http://pbs.twimg.com/profile_images/835534810714112001/BjsIZPQH_normal.jpg" TargetMode="External" /><Relationship Id="rId42" Type="http://schemas.openxmlformats.org/officeDocument/2006/relationships/hyperlink" Target="http://pbs.twimg.com/profile_images/639820185268973568/JgsEz5oV_normal.png" TargetMode="External" /><Relationship Id="rId43" Type="http://schemas.openxmlformats.org/officeDocument/2006/relationships/hyperlink" Target="http://abs.twimg.com/sticky/default_profile_images/default_profile_normal.png" TargetMode="External" /><Relationship Id="rId44" Type="http://schemas.openxmlformats.org/officeDocument/2006/relationships/hyperlink" Target="http://pbs.twimg.com/profile_images/1082421947303108613/YwuP2L_S_normal.jpg" TargetMode="External" /><Relationship Id="rId45" Type="http://schemas.openxmlformats.org/officeDocument/2006/relationships/hyperlink" Target="http://pbs.twimg.com/profile_images/585074885916930048/MJpM_PC7_normal.jpg" TargetMode="External" /><Relationship Id="rId46" Type="http://schemas.openxmlformats.org/officeDocument/2006/relationships/hyperlink" Target="http://pbs.twimg.com/profile_images/636565318371049472/Yb6leiEK_normal.jpg" TargetMode="External" /><Relationship Id="rId47" Type="http://schemas.openxmlformats.org/officeDocument/2006/relationships/hyperlink" Target="http://pbs.twimg.com/profile_images/1583513337/255042_10150204588549475_511244474_7321247_4925223_n_normal.jpg" TargetMode="External" /><Relationship Id="rId48" Type="http://schemas.openxmlformats.org/officeDocument/2006/relationships/hyperlink" Target="http://pbs.twimg.com/profile_images/611453686049411072/aWe_JUSo_normal.jpg" TargetMode="External" /><Relationship Id="rId49" Type="http://schemas.openxmlformats.org/officeDocument/2006/relationships/hyperlink" Target="http://abs.twimg.com/sticky/default_profile_images/default_profile_normal.png" TargetMode="External" /><Relationship Id="rId50" Type="http://schemas.openxmlformats.org/officeDocument/2006/relationships/hyperlink" Target="http://pbs.twimg.com/profile_images/1086196118822637568/lTx_cFnB_normal.jpg" TargetMode="External" /><Relationship Id="rId51" Type="http://schemas.openxmlformats.org/officeDocument/2006/relationships/hyperlink" Target="http://pbs.twimg.com/profile_images/1095916095419105280/cLCyD7k8_normal.jpg" TargetMode="External" /><Relationship Id="rId52" Type="http://schemas.openxmlformats.org/officeDocument/2006/relationships/hyperlink" Target="http://pbs.twimg.com/profile_images/1013733778525696000/77jrQ0wq_normal.jpg" TargetMode="External" /><Relationship Id="rId53" Type="http://schemas.openxmlformats.org/officeDocument/2006/relationships/hyperlink" Target="http://pbs.twimg.com/profile_images/920947224330342400/bbbs8iC-_normal.jpg" TargetMode="External" /><Relationship Id="rId54" Type="http://schemas.openxmlformats.org/officeDocument/2006/relationships/hyperlink" Target="http://pbs.twimg.com/profile_images/947508388287647744/cb7bR9yl_normal.jpg" TargetMode="External" /><Relationship Id="rId55" Type="http://schemas.openxmlformats.org/officeDocument/2006/relationships/hyperlink" Target="http://pbs.twimg.com/profile_images/987349679867420673/z8HtcJpS_normal.jpg" TargetMode="External" /><Relationship Id="rId56" Type="http://schemas.openxmlformats.org/officeDocument/2006/relationships/hyperlink" Target="https://pbs.twimg.com/tweet_video_thumb/DyFiYtTVAAIRpkK.jpg" TargetMode="External" /><Relationship Id="rId57" Type="http://schemas.openxmlformats.org/officeDocument/2006/relationships/hyperlink" Target="http://pbs.twimg.com/profile_images/1047987368274288641/_Qk6tStL_normal.jpg" TargetMode="External" /><Relationship Id="rId58" Type="http://schemas.openxmlformats.org/officeDocument/2006/relationships/hyperlink" Target="http://pbs.twimg.com/profile_images/1055742183150678016/f5314Ygu_normal.jpg" TargetMode="External" /><Relationship Id="rId59" Type="http://schemas.openxmlformats.org/officeDocument/2006/relationships/hyperlink" Target="http://pbs.twimg.com/profile_images/1055938807474896896/5lbKaHJt_normal.jpg" TargetMode="External" /><Relationship Id="rId60" Type="http://schemas.openxmlformats.org/officeDocument/2006/relationships/hyperlink" Target="http://pbs.twimg.com/profile_images/1092062848572899329/fv2hcrjG_normal.jpg" TargetMode="External" /><Relationship Id="rId61" Type="http://schemas.openxmlformats.org/officeDocument/2006/relationships/hyperlink" Target="https://pbs.twimg.com/media/Dygo3z-UYAADM0L.jpg" TargetMode="External" /><Relationship Id="rId62" Type="http://schemas.openxmlformats.org/officeDocument/2006/relationships/hyperlink" Target="http://pbs.twimg.com/profile_images/890018086295752705/dzkf4kje_normal.jpg" TargetMode="External" /><Relationship Id="rId63" Type="http://schemas.openxmlformats.org/officeDocument/2006/relationships/hyperlink" Target="http://pbs.twimg.com/profile_images/971936827543351296/Ju7jlta-_normal.jpg" TargetMode="External" /><Relationship Id="rId64" Type="http://schemas.openxmlformats.org/officeDocument/2006/relationships/hyperlink" Target="http://pbs.twimg.com/profile_images/709841010784915456/CZ3Ep0Em_normal.jpg" TargetMode="External" /><Relationship Id="rId65" Type="http://schemas.openxmlformats.org/officeDocument/2006/relationships/hyperlink" Target="http://pbs.twimg.com/profile_images/1082419655967428610/9PK8nqmb_normal.jpg" TargetMode="External" /><Relationship Id="rId66" Type="http://schemas.openxmlformats.org/officeDocument/2006/relationships/hyperlink" Target="http://pbs.twimg.com/profile_images/1093725133330661377/G540z2M-_normal.jpg" TargetMode="External" /><Relationship Id="rId67" Type="http://schemas.openxmlformats.org/officeDocument/2006/relationships/hyperlink" Target="http://pbs.twimg.com/profile_images/788855872567074816/9YubLRI-_normal.jpg" TargetMode="External" /><Relationship Id="rId68" Type="http://schemas.openxmlformats.org/officeDocument/2006/relationships/hyperlink" Target="http://pbs.twimg.com/profile_images/954685117984919553/apAKRyuK_normal.jpg" TargetMode="External" /><Relationship Id="rId69" Type="http://schemas.openxmlformats.org/officeDocument/2006/relationships/hyperlink" Target="http://pbs.twimg.com/profile_images/652074270110171136/8uPz7LBi_normal.jpg" TargetMode="External" /><Relationship Id="rId70" Type="http://schemas.openxmlformats.org/officeDocument/2006/relationships/hyperlink" Target="http://pbs.twimg.com/profile_images/907708271816998913/khH5zlVX_normal.jpg" TargetMode="External" /><Relationship Id="rId71" Type="http://schemas.openxmlformats.org/officeDocument/2006/relationships/hyperlink" Target="http://pbs.twimg.com/profile_images/656913559914467328/j7X9I6KT_normal.jpg" TargetMode="External" /><Relationship Id="rId72" Type="http://schemas.openxmlformats.org/officeDocument/2006/relationships/hyperlink" Target="http://pbs.twimg.com/profile_images/1087279222274617344/scxp7sI1_normal.jpg" TargetMode="External" /><Relationship Id="rId73" Type="http://schemas.openxmlformats.org/officeDocument/2006/relationships/hyperlink" Target="https://pbs.twimg.com/media/Dy6B95TX4AE7WKC.jpg" TargetMode="External" /><Relationship Id="rId74" Type="http://schemas.openxmlformats.org/officeDocument/2006/relationships/hyperlink" Target="http://pbs.twimg.com/profile_images/830163229540282368/atWj66Ng_normal.jpg" TargetMode="External" /><Relationship Id="rId75" Type="http://schemas.openxmlformats.org/officeDocument/2006/relationships/hyperlink" Target="https://pbs.twimg.com/ext_tw_video_thumb/1093212425309089792/pu/img/NjF4kVjcs6A5sTds.jpg" TargetMode="External" /><Relationship Id="rId76" Type="http://schemas.openxmlformats.org/officeDocument/2006/relationships/hyperlink" Target="https://pbs.twimg.com/ext_tw_video_thumb/1093212425309089792/pu/img/NjF4kVjcs6A5sTds.jpg" TargetMode="External" /><Relationship Id="rId77" Type="http://schemas.openxmlformats.org/officeDocument/2006/relationships/hyperlink" Target="http://pbs.twimg.com/profile_images/1023312393567436801/cpOp5sgz_normal.jpg" TargetMode="External" /><Relationship Id="rId78" Type="http://schemas.openxmlformats.org/officeDocument/2006/relationships/hyperlink" Target="http://pbs.twimg.com/profile_images/764525272179834881/ePajCYf4_normal.jpg" TargetMode="External" /><Relationship Id="rId79" Type="http://schemas.openxmlformats.org/officeDocument/2006/relationships/hyperlink" Target="http://pbs.twimg.com/profile_images/1091004038840270848/OkCBR4te_normal.jpg" TargetMode="External" /><Relationship Id="rId80" Type="http://schemas.openxmlformats.org/officeDocument/2006/relationships/hyperlink" Target="http://pbs.twimg.com/profile_images/1073542700199219200/8udq16xG_normal.jpg" TargetMode="External" /><Relationship Id="rId81" Type="http://schemas.openxmlformats.org/officeDocument/2006/relationships/hyperlink" Target="http://pbs.twimg.com/profile_images/1083055762761568256/2tLInWLe_normal.jpg" TargetMode="External" /><Relationship Id="rId82" Type="http://schemas.openxmlformats.org/officeDocument/2006/relationships/hyperlink" Target="http://pbs.twimg.com/profile_images/1094374278471077888/8SxUYls2_normal.jpg" TargetMode="External" /><Relationship Id="rId83" Type="http://schemas.openxmlformats.org/officeDocument/2006/relationships/hyperlink" Target="http://pbs.twimg.com/profile_images/1072632912393199617/dLMxN1Z7_normal.jpg" TargetMode="External" /><Relationship Id="rId84" Type="http://schemas.openxmlformats.org/officeDocument/2006/relationships/hyperlink" Target="http://pbs.twimg.com/profile_images/1094374278471077888/8SxUYls2_normal.jpg" TargetMode="External" /><Relationship Id="rId85" Type="http://schemas.openxmlformats.org/officeDocument/2006/relationships/hyperlink" Target="http://pbs.twimg.com/profile_images/1091763912222101505/gwEpY-UI_normal.jpg" TargetMode="External" /><Relationship Id="rId86" Type="http://schemas.openxmlformats.org/officeDocument/2006/relationships/hyperlink" Target="http://pbs.twimg.com/profile_images/1094374278471077888/8SxUYls2_normal.jpg" TargetMode="External" /><Relationship Id="rId87" Type="http://schemas.openxmlformats.org/officeDocument/2006/relationships/hyperlink" Target="http://pbs.twimg.com/profile_images/1079750940109012992/8nzqjYoe_normal.jpg" TargetMode="External" /><Relationship Id="rId88" Type="http://schemas.openxmlformats.org/officeDocument/2006/relationships/hyperlink" Target="http://pbs.twimg.com/profile_images/1094374278471077888/8SxUYls2_normal.jpg" TargetMode="External" /><Relationship Id="rId89" Type="http://schemas.openxmlformats.org/officeDocument/2006/relationships/hyperlink" Target="https://pbs.twimg.com/tweet_video_thumb/DzPPrPWXgAE5YBA.jpg" TargetMode="External" /><Relationship Id="rId90" Type="http://schemas.openxmlformats.org/officeDocument/2006/relationships/hyperlink" Target="http://pbs.twimg.com/profile_images/1094374278471077888/8SxUYls2_normal.jpg" TargetMode="External" /><Relationship Id="rId91" Type="http://schemas.openxmlformats.org/officeDocument/2006/relationships/hyperlink" Target="http://pbs.twimg.com/profile_images/631867254401994752/5C99ApqG_normal.jpg" TargetMode="External" /><Relationship Id="rId92" Type="http://schemas.openxmlformats.org/officeDocument/2006/relationships/hyperlink" Target="http://pbs.twimg.com/profile_images/1050098504515899392/h6RzXCGt_normal.jpg" TargetMode="External" /><Relationship Id="rId93" Type="http://schemas.openxmlformats.org/officeDocument/2006/relationships/hyperlink" Target="http://pbs.twimg.com/profile_images/1095800366585794560/btqBBLzH_normal.jpg" TargetMode="External" /><Relationship Id="rId94" Type="http://schemas.openxmlformats.org/officeDocument/2006/relationships/hyperlink" Target="http://pbs.twimg.com/profile_images/1095800366585794560/btqBBLzH_normal.jpg" TargetMode="External" /><Relationship Id="rId95" Type="http://schemas.openxmlformats.org/officeDocument/2006/relationships/hyperlink" Target="http://abs.twimg.com/sticky/default_profile_images/default_profile_normal.png" TargetMode="External" /><Relationship Id="rId96" Type="http://schemas.openxmlformats.org/officeDocument/2006/relationships/hyperlink" Target="http://pbs.twimg.com/profile_images/1091371401565618176/0K8Dhq4X_normal.jpg" TargetMode="External" /><Relationship Id="rId97" Type="http://schemas.openxmlformats.org/officeDocument/2006/relationships/hyperlink" Target="http://pbs.twimg.com/profile_images/1032283914725937152/xJPnjR1z_normal.jpg" TargetMode="External" /><Relationship Id="rId98" Type="http://schemas.openxmlformats.org/officeDocument/2006/relationships/hyperlink" Target="http://pbs.twimg.com/profile_images/1053050161050669056/jWNTlLh9_normal.jpg" TargetMode="External" /><Relationship Id="rId99" Type="http://schemas.openxmlformats.org/officeDocument/2006/relationships/hyperlink" Target="http://pbs.twimg.com/profile_images/1089426037535109120/Sb51eWqW_normal.jpg" TargetMode="External" /><Relationship Id="rId100" Type="http://schemas.openxmlformats.org/officeDocument/2006/relationships/hyperlink" Target="http://abs.twimg.com/sticky/default_profile_images/default_profile_normal.png" TargetMode="External" /><Relationship Id="rId101" Type="http://schemas.openxmlformats.org/officeDocument/2006/relationships/hyperlink" Target="http://abs.twimg.com/sticky/default_profile_images/default_profile_normal.png" TargetMode="External" /><Relationship Id="rId102" Type="http://schemas.openxmlformats.org/officeDocument/2006/relationships/hyperlink" Target="http://abs.twimg.com/sticky/default_profile_images/default_profile_normal.png" TargetMode="External" /><Relationship Id="rId103" Type="http://schemas.openxmlformats.org/officeDocument/2006/relationships/hyperlink" Target="http://abs.twimg.com/sticky/default_profile_images/default_profile_normal.png" TargetMode="External" /><Relationship Id="rId104" Type="http://schemas.openxmlformats.org/officeDocument/2006/relationships/hyperlink" Target="http://pbs.twimg.com/profile_images/971858661168599040/t8T3IPTh_normal.jpg" TargetMode="External" /><Relationship Id="rId105" Type="http://schemas.openxmlformats.org/officeDocument/2006/relationships/hyperlink" Target="http://pbs.twimg.com/profile_images/971858661168599040/t8T3IPTh_normal.jpg" TargetMode="External" /><Relationship Id="rId106" Type="http://schemas.openxmlformats.org/officeDocument/2006/relationships/hyperlink" Target="http://pbs.twimg.com/profile_images/1080275462499250177/P25NNVPC_normal.jpg" TargetMode="External" /><Relationship Id="rId107" Type="http://schemas.openxmlformats.org/officeDocument/2006/relationships/hyperlink" Target="https://twitter.com/#!/rosemarycnn/status/966596012881031168" TargetMode="External" /><Relationship Id="rId108" Type="http://schemas.openxmlformats.org/officeDocument/2006/relationships/hyperlink" Target="https://twitter.com/#!/elizabe44177035/status/1091904131344879617" TargetMode="External" /><Relationship Id="rId109" Type="http://schemas.openxmlformats.org/officeDocument/2006/relationships/hyperlink" Target="https://twitter.com/#!/stevanoccrp/status/1092009315089764352" TargetMode="External" /><Relationship Id="rId110" Type="http://schemas.openxmlformats.org/officeDocument/2006/relationships/hyperlink" Target="https://twitter.com/#!/daniela04120570/status/1092010663403311105" TargetMode="External" /><Relationship Id="rId111" Type="http://schemas.openxmlformats.org/officeDocument/2006/relationships/hyperlink" Target="https://twitter.com/#!/dvogled/status/1092012209021116421" TargetMode="External" /><Relationship Id="rId112" Type="http://schemas.openxmlformats.org/officeDocument/2006/relationships/hyperlink" Target="https://twitter.com/#!/nikolamkiric/status/1092022796383858688" TargetMode="External" /><Relationship Id="rId113" Type="http://schemas.openxmlformats.org/officeDocument/2006/relationships/hyperlink" Target="https://twitter.com/#!/_jelvas/status/1092044362605830144" TargetMode="External" /><Relationship Id="rId114" Type="http://schemas.openxmlformats.org/officeDocument/2006/relationships/hyperlink" Target="https://twitter.com/#!/krikrs/status/1092061288992251905" TargetMode="External" /><Relationship Id="rId115" Type="http://schemas.openxmlformats.org/officeDocument/2006/relationships/hyperlink" Target="https://twitter.com/#!/leptiricms/status/1092065104869371905" TargetMode="External" /><Relationship Id="rId116" Type="http://schemas.openxmlformats.org/officeDocument/2006/relationships/hyperlink" Target="https://twitter.com/#!/darkodumic/status/1092065951418380294" TargetMode="External" /><Relationship Id="rId117" Type="http://schemas.openxmlformats.org/officeDocument/2006/relationships/hyperlink" Target="https://twitter.com/#!/lillyblu357/status/1092067068478922752" TargetMode="External" /><Relationship Id="rId118" Type="http://schemas.openxmlformats.org/officeDocument/2006/relationships/hyperlink" Target="https://twitter.com/#!/pajce4/status/1092068642207006720" TargetMode="External" /><Relationship Id="rId119" Type="http://schemas.openxmlformats.org/officeDocument/2006/relationships/hyperlink" Target="https://twitter.com/#!/nolefp/status/1092091652393422848" TargetMode="External" /><Relationship Id="rId120" Type="http://schemas.openxmlformats.org/officeDocument/2006/relationships/hyperlink" Target="https://twitter.com/#!/olivera1331/status/1092120581523296256" TargetMode="External" /><Relationship Id="rId121" Type="http://schemas.openxmlformats.org/officeDocument/2006/relationships/hyperlink" Target="https://twitter.com/#!/lazovicml/status/1092138178943877120" TargetMode="External" /><Relationship Id="rId122" Type="http://schemas.openxmlformats.org/officeDocument/2006/relationships/hyperlink" Target="https://twitter.com/#!/sundaefire/status/1092170403278024704" TargetMode="External" /><Relationship Id="rId123" Type="http://schemas.openxmlformats.org/officeDocument/2006/relationships/hyperlink" Target="https://twitter.com/#!/empyrealarrows/status/1092171312271892480" TargetMode="External" /><Relationship Id="rId124" Type="http://schemas.openxmlformats.org/officeDocument/2006/relationships/hyperlink" Target="https://twitter.com/#!/dimourgos/status/1092180790669135873" TargetMode="External" /><Relationship Id="rId125" Type="http://schemas.openxmlformats.org/officeDocument/2006/relationships/hyperlink" Target="https://twitter.com/#!/draganapeco/status/1092357565214789632" TargetMode="External" /><Relationship Id="rId126" Type="http://schemas.openxmlformats.org/officeDocument/2006/relationships/hyperlink" Target="https://twitter.com/#!/karapandza/status/1091993680054050817" TargetMode="External" /><Relationship Id="rId127" Type="http://schemas.openxmlformats.org/officeDocument/2006/relationships/hyperlink" Target="https://twitter.com/#!/jelradivojevic/status/1092363084260364294" TargetMode="External" /><Relationship Id="rId128" Type="http://schemas.openxmlformats.org/officeDocument/2006/relationships/hyperlink" Target="https://twitter.com/#!/rockstargames/status/1090263954645966850" TargetMode="External" /><Relationship Id="rId129" Type="http://schemas.openxmlformats.org/officeDocument/2006/relationships/hyperlink" Target="https://twitter.com/#!/tsg_nove/status/1092412445342130176" TargetMode="External" /><Relationship Id="rId130" Type="http://schemas.openxmlformats.org/officeDocument/2006/relationships/hyperlink" Target="https://twitter.com/#!/carrara_car/status/1092473773272563712" TargetMode="External" /><Relationship Id="rId131" Type="http://schemas.openxmlformats.org/officeDocument/2006/relationships/hyperlink" Target="https://twitter.com/#!/iknowuman/status/1092597282023854080" TargetMode="External" /><Relationship Id="rId132" Type="http://schemas.openxmlformats.org/officeDocument/2006/relationships/hyperlink" Target="https://twitter.com/#!/enenlice/status/1092597960762888192" TargetMode="External" /><Relationship Id="rId133" Type="http://schemas.openxmlformats.org/officeDocument/2006/relationships/hyperlink" Target="https://twitter.com/#!/tulhip/status/1092168551673212928" TargetMode="External" /><Relationship Id="rId134" Type="http://schemas.openxmlformats.org/officeDocument/2006/relationships/hyperlink" Target="https://twitter.com/#!/nekyua/status/1092637235151654912" TargetMode="External" /><Relationship Id="rId135" Type="http://schemas.openxmlformats.org/officeDocument/2006/relationships/hyperlink" Target="https://twitter.com/#!/hope_persists/status/977892653806292992" TargetMode="External" /><Relationship Id="rId136" Type="http://schemas.openxmlformats.org/officeDocument/2006/relationships/hyperlink" Target="https://twitter.com/#!/everflo_q_opi/status/1092775983348936704" TargetMode="External" /><Relationship Id="rId137" Type="http://schemas.openxmlformats.org/officeDocument/2006/relationships/hyperlink" Target="https://twitter.com/#!/13th_pig/status/1093595418125053952" TargetMode="External" /><Relationship Id="rId138" Type="http://schemas.openxmlformats.org/officeDocument/2006/relationships/hyperlink" Target="https://twitter.com/#!/dontwearit0ut/status/1093750400199655424" TargetMode="External" /><Relationship Id="rId139" Type="http://schemas.openxmlformats.org/officeDocument/2006/relationships/hyperlink" Target="https://twitter.com/#!/diamondgold84/status/1093850516398985216" TargetMode="External" /><Relationship Id="rId140" Type="http://schemas.openxmlformats.org/officeDocument/2006/relationships/hyperlink" Target="https://twitter.com/#!/merilinmonro1/status/1093852659499614209" TargetMode="External" /><Relationship Id="rId141" Type="http://schemas.openxmlformats.org/officeDocument/2006/relationships/hyperlink" Target="https://twitter.com/#!/31astraaa/status/1093854501608529920" TargetMode="External" /><Relationship Id="rId142" Type="http://schemas.openxmlformats.org/officeDocument/2006/relationships/hyperlink" Target="https://twitter.com/#!/vladvladikus/status/1093857125552529411" TargetMode="External" /><Relationship Id="rId143" Type="http://schemas.openxmlformats.org/officeDocument/2006/relationships/hyperlink" Target="https://twitter.com/#!/vitkocxi/status/1093866562472296449" TargetMode="External" /><Relationship Id="rId144" Type="http://schemas.openxmlformats.org/officeDocument/2006/relationships/hyperlink" Target="https://twitter.com/#!/dragcebradic/status/1093874411009130506" TargetMode="External" /><Relationship Id="rId145" Type="http://schemas.openxmlformats.org/officeDocument/2006/relationships/hyperlink" Target="https://twitter.com/#!/daniluacl/status/1093954669473398790" TargetMode="External" /><Relationship Id="rId146" Type="http://schemas.openxmlformats.org/officeDocument/2006/relationships/hyperlink" Target="https://twitter.com/#!/mrak/status/1094219350750519297" TargetMode="External" /><Relationship Id="rId147" Type="http://schemas.openxmlformats.org/officeDocument/2006/relationships/hyperlink" Target="https://twitter.com/#!/kwilli1046/status/1094211169932451841" TargetMode="External" /><Relationship Id="rId148" Type="http://schemas.openxmlformats.org/officeDocument/2006/relationships/hyperlink" Target="https://twitter.com/#!/nove_joshan1007/status/1094396641681956864" TargetMode="External" /><Relationship Id="rId149" Type="http://schemas.openxmlformats.org/officeDocument/2006/relationships/hyperlink" Target="https://twitter.com/#!/dc_vetadvocate/status/1094973614150033408" TargetMode="External" /><Relationship Id="rId150" Type="http://schemas.openxmlformats.org/officeDocument/2006/relationships/hyperlink" Target="https://twitter.com/#!/grofodvaljeva/status/1093837448097001472" TargetMode="External" /><Relationship Id="rId151" Type="http://schemas.openxmlformats.org/officeDocument/2006/relationships/hyperlink" Target="https://twitter.com/#!/datividimslova/status/1093837822111428608" TargetMode="External" /><Relationship Id="rId152" Type="http://schemas.openxmlformats.org/officeDocument/2006/relationships/hyperlink" Target="https://twitter.com/#!/aleksandratasi8/status/1095632818661703680" TargetMode="External" /><Relationship Id="rId153" Type="http://schemas.openxmlformats.org/officeDocument/2006/relationships/hyperlink" Target="https://twitter.com/#!/lernrts/status/1093566804226650113" TargetMode="External" /><Relationship Id="rId154" Type="http://schemas.openxmlformats.org/officeDocument/2006/relationships/hyperlink" Target="https://twitter.com/#!/i_dont_car_x/status/1093582722231160833" TargetMode="External" /><Relationship Id="rId155" Type="http://schemas.openxmlformats.org/officeDocument/2006/relationships/hyperlink" Target="https://twitter.com/#!/camzzlolo97/status/1093564342170275846" TargetMode="External" /><Relationship Id="rId156" Type="http://schemas.openxmlformats.org/officeDocument/2006/relationships/hyperlink" Target="https://twitter.com/#!/i_dont_car_x/status/1093582810261139456" TargetMode="External" /><Relationship Id="rId157" Type="http://schemas.openxmlformats.org/officeDocument/2006/relationships/hyperlink" Target="https://twitter.com/#!/votes58/status/1093568153949487105" TargetMode="External" /><Relationship Id="rId158" Type="http://schemas.openxmlformats.org/officeDocument/2006/relationships/hyperlink" Target="https://twitter.com/#!/i_dont_car_x/status/1093582873670619136" TargetMode="External" /><Relationship Id="rId159" Type="http://schemas.openxmlformats.org/officeDocument/2006/relationships/hyperlink" Target="https://twitter.com/#!/vernica45837557/status/1093564427541057536" TargetMode="External" /><Relationship Id="rId160" Type="http://schemas.openxmlformats.org/officeDocument/2006/relationships/hyperlink" Target="https://twitter.com/#!/i_dont_car_x/status/1093582918713266178" TargetMode="External" /><Relationship Id="rId161" Type="http://schemas.openxmlformats.org/officeDocument/2006/relationships/hyperlink" Target="https://twitter.com/#!/mafialaurenjbr/status/1095447509240025089" TargetMode="External" /><Relationship Id="rId162" Type="http://schemas.openxmlformats.org/officeDocument/2006/relationships/hyperlink" Target="https://twitter.com/#!/i_dont_car_x/status/1095675191068426240" TargetMode="External" /><Relationship Id="rId163" Type="http://schemas.openxmlformats.org/officeDocument/2006/relationships/hyperlink" Target="https://twitter.com/#!/mahibrihim/status/1095852383803002880" TargetMode="External" /><Relationship Id="rId164" Type="http://schemas.openxmlformats.org/officeDocument/2006/relationships/hyperlink" Target="https://twitter.com/#!/donaldnorcross/status/1001583765506985986" TargetMode="External" /><Relationship Id="rId165" Type="http://schemas.openxmlformats.org/officeDocument/2006/relationships/hyperlink" Target="https://twitter.com/#!/endguns2019/status/1095994293003739136" TargetMode="External" /><Relationship Id="rId166" Type="http://schemas.openxmlformats.org/officeDocument/2006/relationships/hyperlink" Target="https://twitter.com/#!/endguns2019/status/1096085339540738049" TargetMode="External" /><Relationship Id="rId167" Type="http://schemas.openxmlformats.org/officeDocument/2006/relationships/hyperlink" Target="https://twitter.com/#!/sesaycalvin/status/1096271697421000705" TargetMode="External" /><Relationship Id="rId168" Type="http://schemas.openxmlformats.org/officeDocument/2006/relationships/hyperlink" Target="https://twitter.com/#!/mr_kirpister/status/1096411833806848001" TargetMode="External" /><Relationship Id="rId169" Type="http://schemas.openxmlformats.org/officeDocument/2006/relationships/hyperlink" Target="https://twitter.com/#!/noellealvernaz/status/1096380734355525632" TargetMode="External" /><Relationship Id="rId170" Type="http://schemas.openxmlformats.org/officeDocument/2006/relationships/hyperlink" Target="https://twitter.com/#!/shakker__/status/1096429990617497600" TargetMode="External" /><Relationship Id="rId171" Type="http://schemas.openxmlformats.org/officeDocument/2006/relationships/hyperlink" Target="https://twitter.com/#!/tara_kathryn_/status/1096541463566041092" TargetMode="External" /><Relationship Id="rId172" Type="http://schemas.openxmlformats.org/officeDocument/2006/relationships/hyperlink" Target="https://twitter.com/#!/b5308bj/status/1096620987959910400" TargetMode="External" /><Relationship Id="rId173" Type="http://schemas.openxmlformats.org/officeDocument/2006/relationships/hyperlink" Target="https://twitter.com/#!/b5308bj/status/1096622639576215552" TargetMode="External" /><Relationship Id="rId174" Type="http://schemas.openxmlformats.org/officeDocument/2006/relationships/hyperlink" Target="https://twitter.com/#!/b5308bj/status/1096623169929121792" TargetMode="External" /><Relationship Id="rId175" Type="http://schemas.openxmlformats.org/officeDocument/2006/relationships/hyperlink" Target="https://twitter.com/#!/b5308bj/status/1096620512971800576" TargetMode="External" /><Relationship Id="rId176" Type="http://schemas.openxmlformats.org/officeDocument/2006/relationships/hyperlink" Target="https://twitter.com/#!/car_nove/status/977910505582026752" TargetMode="External" /><Relationship Id="rId177" Type="http://schemas.openxmlformats.org/officeDocument/2006/relationships/hyperlink" Target="https://twitter.com/#!/car_nove/status/964169563070980096" TargetMode="External" /><Relationship Id="rId178" Type="http://schemas.openxmlformats.org/officeDocument/2006/relationships/hyperlink" Target="https://twitter.com/#!/codebluebbq/status/1096907918274973696" TargetMode="External" /><Relationship Id="rId179" Type="http://schemas.openxmlformats.org/officeDocument/2006/relationships/comments" Target="../comments12.xml" /><Relationship Id="rId180" Type="http://schemas.openxmlformats.org/officeDocument/2006/relationships/vmlDrawing" Target="../drawings/vmlDrawing6.vml" /><Relationship Id="rId181" Type="http://schemas.openxmlformats.org/officeDocument/2006/relationships/table" Target="../tables/table22.xml" /><Relationship Id="rId18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0dF8gKGoeW" TargetMode="External" /><Relationship Id="rId2" Type="http://schemas.openxmlformats.org/officeDocument/2006/relationships/hyperlink" Target="https://t.co/MWxg5njJvs" TargetMode="External" /><Relationship Id="rId3" Type="http://schemas.openxmlformats.org/officeDocument/2006/relationships/hyperlink" Target="http://t.co/IaghNW8Xm2" TargetMode="External" /><Relationship Id="rId4" Type="http://schemas.openxmlformats.org/officeDocument/2006/relationships/hyperlink" Target="https://www.krik.rs/" TargetMode="External" /><Relationship Id="rId5" Type="http://schemas.openxmlformats.org/officeDocument/2006/relationships/hyperlink" Target="https://t.co/SgWtPKZAOZ" TargetMode="External" /><Relationship Id="rId6" Type="http://schemas.openxmlformats.org/officeDocument/2006/relationships/hyperlink" Target="http://dvogled.rs/" TargetMode="External" /><Relationship Id="rId7" Type="http://schemas.openxmlformats.org/officeDocument/2006/relationships/hyperlink" Target="https://t.co/WTyjr63ufN" TargetMode="External" /><Relationship Id="rId8" Type="http://schemas.openxmlformats.org/officeDocument/2006/relationships/hyperlink" Target="https://t.co/sJRWxII24k" TargetMode="External" /><Relationship Id="rId9" Type="http://schemas.openxmlformats.org/officeDocument/2006/relationships/hyperlink" Target="https://t.co/nM13QhETSE" TargetMode="External" /><Relationship Id="rId10" Type="http://schemas.openxmlformats.org/officeDocument/2006/relationships/hyperlink" Target="https://t.co/K8S1LGrIdA" TargetMode="External" /><Relationship Id="rId11" Type="http://schemas.openxmlformats.org/officeDocument/2006/relationships/hyperlink" Target="https://curiouscat.me/empyrealarrows" TargetMode="External" /><Relationship Id="rId12" Type="http://schemas.openxmlformats.org/officeDocument/2006/relationships/hyperlink" Target="https://t.co/p3OUAPEbgl" TargetMode="External" /><Relationship Id="rId13" Type="http://schemas.openxmlformats.org/officeDocument/2006/relationships/hyperlink" Target="https://t.co/WTyjr63ufN" TargetMode="External" /><Relationship Id="rId14" Type="http://schemas.openxmlformats.org/officeDocument/2006/relationships/hyperlink" Target="http://www.rockstargames.com/" TargetMode="External" /><Relationship Id="rId15" Type="http://schemas.openxmlformats.org/officeDocument/2006/relationships/hyperlink" Target="https://t.co/qcDqjZcym8" TargetMode="External" /><Relationship Id="rId16" Type="http://schemas.openxmlformats.org/officeDocument/2006/relationships/hyperlink" Target="https://t.co/qcDqjZcym8" TargetMode="External" /><Relationship Id="rId17" Type="http://schemas.openxmlformats.org/officeDocument/2006/relationships/hyperlink" Target="https://t.co/AC5eUcH0ck" TargetMode="External" /><Relationship Id="rId18" Type="http://schemas.openxmlformats.org/officeDocument/2006/relationships/hyperlink" Target="http://t.co/ODE3hOrwha" TargetMode="External" /><Relationship Id="rId19" Type="http://schemas.openxmlformats.org/officeDocument/2006/relationships/hyperlink" Target="https://t.co/1MndPPTvCl" TargetMode="External" /><Relationship Id="rId20" Type="http://schemas.openxmlformats.org/officeDocument/2006/relationships/hyperlink" Target="https://t.co/30WnNR6miQ" TargetMode="External" /><Relationship Id="rId21" Type="http://schemas.openxmlformats.org/officeDocument/2006/relationships/hyperlink" Target="https://t.co/u3LokYG3YI" TargetMode="External" /><Relationship Id="rId22" Type="http://schemas.openxmlformats.org/officeDocument/2006/relationships/hyperlink" Target="https://t.co/FbPQ6yR0e9" TargetMode="External" /><Relationship Id="rId23" Type="http://schemas.openxmlformats.org/officeDocument/2006/relationships/hyperlink" Target="https://t.co/MTbwzBQYkZ" TargetMode="External" /><Relationship Id="rId24" Type="http://schemas.openxmlformats.org/officeDocument/2006/relationships/hyperlink" Target="http://iheartradio.com/" TargetMode="External" /><Relationship Id="rId25" Type="http://schemas.openxmlformats.org/officeDocument/2006/relationships/hyperlink" Target="https://www.youtube.com/channel/UCmn0DwZgdPDKENdJPn9hmwg" TargetMode="External" /><Relationship Id="rId26" Type="http://schemas.openxmlformats.org/officeDocument/2006/relationships/hyperlink" Target="https://youtu.be/kql6oyWU7y4" TargetMode="External" /><Relationship Id="rId27" Type="http://schemas.openxmlformats.org/officeDocument/2006/relationships/hyperlink" Target="https://t.co/lwr2lLCwYc" TargetMode="External" /><Relationship Id="rId28" Type="http://schemas.openxmlformats.org/officeDocument/2006/relationships/hyperlink" Target="http://norcross.house.gov/" TargetMode="External" /><Relationship Id="rId29" Type="http://schemas.openxmlformats.org/officeDocument/2006/relationships/hyperlink" Target="https://actionnetwork.org/forms/april20updates?source=direct_link&amp;" TargetMode="External" /><Relationship Id="rId30" Type="http://schemas.openxmlformats.org/officeDocument/2006/relationships/hyperlink" Target="http://marchforourlives.com/" TargetMode="External" /><Relationship Id="rId31" Type="http://schemas.openxmlformats.org/officeDocument/2006/relationships/hyperlink" Target="https://www.instagram.com/wild_wolf94/" TargetMode="External" /><Relationship Id="rId32" Type="http://schemas.openxmlformats.org/officeDocument/2006/relationships/hyperlink" Target="https://youtu.be/bVK3HvmWB-k" TargetMode="External" /><Relationship Id="rId33" Type="http://schemas.openxmlformats.org/officeDocument/2006/relationships/hyperlink" Target="http://twitch.tv/shakker" TargetMode="External" /><Relationship Id="rId34" Type="http://schemas.openxmlformats.org/officeDocument/2006/relationships/hyperlink" Target="https://t.co/Kv4UILk2gR" TargetMode="External" /><Relationship Id="rId35" Type="http://schemas.openxmlformats.org/officeDocument/2006/relationships/hyperlink" Target="http://nitrovintage.com/" TargetMode="External" /><Relationship Id="rId36" Type="http://schemas.openxmlformats.org/officeDocument/2006/relationships/hyperlink" Target="https://pbs.twimg.com/profile_banners/27443744/1536811181" TargetMode="External" /><Relationship Id="rId37" Type="http://schemas.openxmlformats.org/officeDocument/2006/relationships/hyperlink" Target="https://pbs.twimg.com/profile_banners/759251/1508752874" TargetMode="External" /><Relationship Id="rId38" Type="http://schemas.openxmlformats.org/officeDocument/2006/relationships/hyperlink" Target="https://pbs.twimg.com/profile_banners/1091897615225106433/1549164670" TargetMode="External" /><Relationship Id="rId39" Type="http://schemas.openxmlformats.org/officeDocument/2006/relationships/hyperlink" Target="https://pbs.twimg.com/profile_banners/2463848636/1519933535" TargetMode="External" /><Relationship Id="rId40" Type="http://schemas.openxmlformats.org/officeDocument/2006/relationships/hyperlink" Target="https://pbs.twimg.com/profile_banners/596657288/1464981126" TargetMode="External" /><Relationship Id="rId41" Type="http://schemas.openxmlformats.org/officeDocument/2006/relationships/hyperlink" Target="https://pbs.twimg.com/profile_banners/14145974/1534067090" TargetMode="External" /><Relationship Id="rId42" Type="http://schemas.openxmlformats.org/officeDocument/2006/relationships/hyperlink" Target="https://pbs.twimg.com/profile_banners/1205946210/1506675039" TargetMode="External" /><Relationship Id="rId43" Type="http://schemas.openxmlformats.org/officeDocument/2006/relationships/hyperlink" Target="https://pbs.twimg.com/profile_banners/596195505/1403082511" TargetMode="External" /><Relationship Id="rId44" Type="http://schemas.openxmlformats.org/officeDocument/2006/relationships/hyperlink" Target="https://pbs.twimg.com/profile_banners/1159901533/1436371138" TargetMode="External" /><Relationship Id="rId45" Type="http://schemas.openxmlformats.org/officeDocument/2006/relationships/hyperlink" Target="https://pbs.twimg.com/profile_banners/3238343020/1547029033" TargetMode="External" /><Relationship Id="rId46" Type="http://schemas.openxmlformats.org/officeDocument/2006/relationships/hyperlink" Target="https://pbs.twimg.com/profile_banners/360862214/1402267923" TargetMode="External" /><Relationship Id="rId47" Type="http://schemas.openxmlformats.org/officeDocument/2006/relationships/hyperlink" Target="https://pbs.twimg.com/profile_banners/20975868/1428327076" TargetMode="External" /><Relationship Id="rId48" Type="http://schemas.openxmlformats.org/officeDocument/2006/relationships/hyperlink" Target="https://pbs.twimg.com/profile_banners/2297996020/1524322981" TargetMode="External" /><Relationship Id="rId49" Type="http://schemas.openxmlformats.org/officeDocument/2006/relationships/hyperlink" Target="https://pbs.twimg.com/profile_banners/2732593321/1547938913" TargetMode="External" /><Relationship Id="rId50" Type="http://schemas.openxmlformats.org/officeDocument/2006/relationships/hyperlink" Target="https://pbs.twimg.com/profile_banners/2273595360/1538768874" TargetMode="External" /><Relationship Id="rId51" Type="http://schemas.openxmlformats.org/officeDocument/2006/relationships/hyperlink" Target="https://pbs.twimg.com/profile_banners/3235547688/1548208827" TargetMode="External" /><Relationship Id="rId52" Type="http://schemas.openxmlformats.org/officeDocument/2006/relationships/hyperlink" Target="https://pbs.twimg.com/profile_banners/2290434792/1510123871" TargetMode="External" /><Relationship Id="rId53" Type="http://schemas.openxmlformats.org/officeDocument/2006/relationships/hyperlink" Target="https://pbs.twimg.com/profile_banners/964058228/1506592819" TargetMode="External" /><Relationship Id="rId54" Type="http://schemas.openxmlformats.org/officeDocument/2006/relationships/hyperlink" Target="https://pbs.twimg.com/profile_banners/843430272020504580/1499646792" TargetMode="External" /><Relationship Id="rId55" Type="http://schemas.openxmlformats.org/officeDocument/2006/relationships/hyperlink" Target="https://pbs.twimg.com/profile_banners/29758446/1458062176" TargetMode="External" /><Relationship Id="rId56" Type="http://schemas.openxmlformats.org/officeDocument/2006/relationships/hyperlink" Target="https://pbs.twimg.com/profile_banners/880415774661369856/1538918218" TargetMode="External" /><Relationship Id="rId57" Type="http://schemas.openxmlformats.org/officeDocument/2006/relationships/hyperlink" Target="https://pbs.twimg.com/profile_banners/289400495/1540392153" TargetMode="External" /><Relationship Id="rId58" Type="http://schemas.openxmlformats.org/officeDocument/2006/relationships/hyperlink" Target="https://pbs.twimg.com/profile_banners/729452965086547968/1485006843" TargetMode="External" /><Relationship Id="rId59" Type="http://schemas.openxmlformats.org/officeDocument/2006/relationships/hyperlink" Target="https://pbs.twimg.com/profile_banners/868959608651603968/1526937017" TargetMode="External" /><Relationship Id="rId60" Type="http://schemas.openxmlformats.org/officeDocument/2006/relationships/hyperlink" Target="https://pbs.twimg.com/profile_banners/1558792724/1521439711" TargetMode="External" /><Relationship Id="rId61" Type="http://schemas.openxmlformats.org/officeDocument/2006/relationships/hyperlink" Target="https://pbs.twimg.com/profile_banners/35460966/1542990459" TargetMode="External" /><Relationship Id="rId62" Type="http://schemas.openxmlformats.org/officeDocument/2006/relationships/hyperlink" Target="https://pbs.twimg.com/profile_banners/329119161/1519620420" TargetMode="External" /><Relationship Id="rId63" Type="http://schemas.openxmlformats.org/officeDocument/2006/relationships/hyperlink" Target="https://pbs.twimg.com/profile_banners/404510899/1442147966" TargetMode="External" /><Relationship Id="rId64" Type="http://schemas.openxmlformats.org/officeDocument/2006/relationships/hyperlink" Target="https://pbs.twimg.com/profile_banners/951205733512564736/1527268248" TargetMode="External" /><Relationship Id="rId65" Type="http://schemas.openxmlformats.org/officeDocument/2006/relationships/hyperlink" Target="https://pbs.twimg.com/profile_banners/2288751224/1422903746" TargetMode="External" /><Relationship Id="rId66" Type="http://schemas.openxmlformats.org/officeDocument/2006/relationships/hyperlink" Target="https://pbs.twimg.com/profile_banners/1054037018194382848/1544721217" TargetMode="External" /><Relationship Id="rId67" Type="http://schemas.openxmlformats.org/officeDocument/2006/relationships/hyperlink" Target="https://pbs.twimg.com/profile_banners/988785121988837376/1531845284" TargetMode="External" /><Relationship Id="rId68" Type="http://schemas.openxmlformats.org/officeDocument/2006/relationships/hyperlink" Target="https://pbs.twimg.com/profile_banners/4846861181/1476912941" TargetMode="External" /><Relationship Id="rId69" Type="http://schemas.openxmlformats.org/officeDocument/2006/relationships/hyperlink" Target="https://pbs.twimg.com/profile_banners/835133250/1549377487" TargetMode="External" /><Relationship Id="rId70" Type="http://schemas.openxmlformats.org/officeDocument/2006/relationships/hyperlink" Target="https://pbs.twimg.com/profile_banners/851101560/1411489614" TargetMode="External" /><Relationship Id="rId71" Type="http://schemas.openxmlformats.org/officeDocument/2006/relationships/hyperlink" Target="https://pbs.twimg.com/profile_banners/3480917674/1511959551" TargetMode="External" /><Relationship Id="rId72" Type="http://schemas.openxmlformats.org/officeDocument/2006/relationships/hyperlink" Target="https://pbs.twimg.com/profile_banners/3431761025/1487249461" TargetMode="External" /><Relationship Id="rId73" Type="http://schemas.openxmlformats.org/officeDocument/2006/relationships/hyperlink" Target="https://pbs.twimg.com/profile_banners/828931994155376640/1505249668" TargetMode="External" /><Relationship Id="rId74" Type="http://schemas.openxmlformats.org/officeDocument/2006/relationships/hyperlink" Target="https://pbs.twimg.com/profile_banners/793306332573134848/1542086383" TargetMode="External" /><Relationship Id="rId75" Type="http://schemas.openxmlformats.org/officeDocument/2006/relationships/hyperlink" Target="https://pbs.twimg.com/profile_banners/888909792269479936/1522259100" TargetMode="External" /><Relationship Id="rId76" Type="http://schemas.openxmlformats.org/officeDocument/2006/relationships/hyperlink" Target="https://pbs.twimg.com/profile_banners/4218031/1399799246" TargetMode="External" /><Relationship Id="rId77" Type="http://schemas.openxmlformats.org/officeDocument/2006/relationships/hyperlink" Target="https://pbs.twimg.com/profile_banners/3734967381/1540611664" TargetMode="External" /><Relationship Id="rId78" Type="http://schemas.openxmlformats.org/officeDocument/2006/relationships/hyperlink" Target="https://pbs.twimg.com/profile_banners/3297022953/1536014485" TargetMode="External" /><Relationship Id="rId79" Type="http://schemas.openxmlformats.org/officeDocument/2006/relationships/hyperlink" Target="https://pbs.twimg.com/profile_banners/3254280830/1532889950" TargetMode="External" /><Relationship Id="rId80" Type="http://schemas.openxmlformats.org/officeDocument/2006/relationships/hyperlink" Target="https://pbs.twimg.com/profile_banners/867840863292063745/1532340319" TargetMode="External" /><Relationship Id="rId81" Type="http://schemas.openxmlformats.org/officeDocument/2006/relationships/hyperlink" Target="https://pbs.twimg.com/profile_banners/483057118/1510900471" TargetMode="External" /><Relationship Id="rId82" Type="http://schemas.openxmlformats.org/officeDocument/2006/relationships/hyperlink" Target="https://pbs.twimg.com/profile_banners/1073542198187175937/1544787519" TargetMode="External" /><Relationship Id="rId83" Type="http://schemas.openxmlformats.org/officeDocument/2006/relationships/hyperlink" Target="https://pbs.twimg.com/profile_banners/1083055240738496512/1547055590" TargetMode="External" /><Relationship Id="rId84" Type="http://schemas.openxmlformats.org/officeDocument/2006/relationships/hyperlink" Target="https://pbs.twimg.com/profile_banners/46116615/1550240735" TargetMode="External" /><Relationship Id="rId85" Type="http://schemas.openxmlformats.org/officeDocument/2006/relationships/hyperlink" Target="https://pbs.twimg.com/profile_banners/1081255532239958017/1546811996" TargetMode="External" /><Relationship Id="rId86" Type="http://schemas.openxmlformats.org/officeDocument/2006/relationships/hyperlink" Target="https://pbs.twimg.com/profile_banners/994694154100854784/1549838640" TargetMode="External" /><Relationship Id="rId87" Type="http://schemas.openxmlformats.org/officeDocument/2006/relationships/hyperlink" Target="https://pbs.twimg.com/profile_banners/1040002938419245066/1537018836" TargetMode="External" /><Relationship Id="rId88" Type="http://schemas.openxmlformats.org/officeDocument/2006/relationships/hyperlink" Target="https://pbs.twimg.com/profile_banners/991703503297970177/1538533463" TargetMode="External" /><Relationship Id="rId89" Type="http://schemas.openxmlformats.org/officeDocument/2006/relationships/hyperlink" Target="https://pbs.twimg.com/profile_banners/976247411839467521/1549767984" TargetMode="External" /><Relationship Id="rId90" Type="http://schemas.openxmlformats.org/officeDocument/2006/relationships/hyperlink" Target="https://pbs.twimg.com/profile_banners/3420443261/1480794103" TargetMode="External" /><Relationship Id="rId91" Type="http://schemas.openxmlformats.org/officeDocument/2006/relationships/hyperlink" Target="https://pbs.twimg.com/profile_banners/2500303225/1471067078" TargetMode="External" /><Relationship Id="rId92" Type="http://schemas.openxmlformats.org/officeDocument/2006/relationships/hyperlink" Target="https://pbs.twimg.com/profile_banners/2612956482/1522021685" TargetMode="External" /><Relationship Id="rId93" Type="http://schemas.openxmlformats.org/officeDocument/2006/relationships/hyperlink" Target="https://pbs.twimg.com/profile_banners/2639508213/1518835283" TargetMode="External" /><Relationship Id="rId94" Type="http://schemas.openxmlformats.org/officeDocument/2006/relationships/hyperlink" Target="https://pbs.twimg.com/profile_banners/2726053012/1530553160" TargetMode="External" /><Relationship Id="rId95" Type="http://schemas.openxmlformats.org/officeDocument/2006/relationships/hyperlink" Target="https://pbs.twimg.com/profile_banners/2729547634/1519687923" TargetMode="External" /><Relationship Id="rId96" Type="http://schemas.openxmlformats.org/officeDocument/2006/relationships/hyperlink" Target="https://pbs.twimg.com/profile_banners/2729565201/1549382521" TargetMode="External" /><Relationship Id="rId97" Type="http://schemas.openxmlformats.org/officeDocument/2006/relationships/hyperlink" Target="https://pbs.twimg.com/profile_banners/3122099613/1522337915" TargetMode="External" /><Relationship Id="rId98" Type="http://schemas.openxmlformats.org/officeDocument/2006/relationships/hyperlink" Target="https://pbs.twimg.com/profile_banners/1095800249778667521/1550095389" TargetMode="External" /><Relationship Id="rId99" Type="http://schemas.openxmlformats.org/officeDocument/2006/relationships/hyperlink" Target="https://pbs.twimg.com/profile_banners/965015705123930114/1541572218" TargetMode="External" /><Relationship Id="rId100" Type="http://schemas.openxmlformats.org/officeDocument/2006/relationships/hyperlink" Target="https://pbs.twimg.com/profile_banners/365644727/1548252626" TargetMode="External" /><Relationship Id="rId101" Type="http://schemas.openxmlformats.org/officeDocument/2006/relationships/hyperlink" Target="https://pbs.twimg.com/profile_banners/2401383512/1534950623" TargetMode="External" /><Relationship Id="rId102" Type="http://schemas.openxmlformats.org/officeDocument/2006/relationships/hyperlink" Target="https://pbs.twimg.com/profile_banners/1014229263279587328/1546993567" TargetMode="External" /><Relationship Id="rId103" Type="http://schemas.openxmlformats.org/officeDocument/2006/relationships/hyperlink" Target="https://pbs.twimg.com/profile_banners/106188733/1550024165" TargetMode="External" /><Relationship Id="rId104" Type="http://schemas.openxmlformats.org/officeDocument/2006/relationships/hyperlink" Target="https://pbs.twimg.com/profile_banners/80437434/1533740770" TargetMode="External" /><Relationship Id="rId105" Type="http://schemas.openxmlformats.org/officeDocument/2006/relationships/hyperlink" Target="https://pbs.twimg.com/profile_banners/503736811/1496447854" TargetMode="External" /><Relationship Id="rId106" Type="http://schemas.openxmlformats.org/officeDocument/2006/relationships/hyperlink" Target="https://pbs.twimg.com/profile_banners/23967659/1494615246" TargetMode="External" /><Relationship Id="rId107" Type="http://schemas.openxmlformats.org/officeDocument/2006/relationships/hyperlink" Target="http://abs.twimg.com/images/themes/theme15/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4/bg.gif" TargetMode="External" /><Relationship Id="rId118" Type="http://schemas.openxmlformats.org/officeDocument/2006/relationships/hyperlink" Target="http://abs.twimg.com/images/themes/theme2/bg.gif"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3/bg.gif"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pbs.twimg.com/profile_background_images/575384409546739712/KMFwcYg7.jpeg" TargetMode="External" /><Relationship Id="rId129" Type="http://schemas.openxmlformats.org/officeDocument/2006/relationships/hyperlink" Target="http://abs.twimg.com/images/themes/theme19/bg.gif" TargetMode="External" /><Relationship Id="rId130" Type="http://schemas.openxmlformats.org/officeDocument/2006/relationships/hyperlink" Target="http://abs.twimg.com/images/themes/theme5/bg.gif" TargetMode="External" /><Relationship Id="rId131" Type="http://schemas.openxmlformats.org/officeDocument/2006/relationships/hyperlink" Target="http://abs.twimg.com/images/themes/theme9/bg.gif"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0/bg.gif"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4/bg.gif"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4/bg.gif"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4/bg.gif" TargetMode="External" /><Relationship Id="rId166" Type="http://schemas.openxmlformats.org/officeDocument/2006/relationships/hyperlink" Target="http://abs.twimg.com/images/themes/theme13/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pbs.twimg.com/profile_images/1040086382964862976/KEKqKBgT_normal.jpg" TargetMode="External" /><Relationship Id="rId171" Type="http://schemas.openxmlformats.org/officeDocument/2006/relationships/hyperlink" Target="http://pbs.twimg.com/profile_images/508960761826131968/LnvhR8ED_normal.png" TargetMode="External" /><Relationship Id="rId172" Type="http://schemas.openxmlformats.org/officeDocument/2006/relationships/hyperlink" Target="http://pbs.twimg.com/profile_images/1091901900411293701/w9F_Bm9I_normal.jpg" TargetMode="External" /><Relationship Id="rId173" Type="http://schemas.openxmlformats.org/officeDocument/2006/relationships/hyperlink" Target="http://pbs.twimg.com/profile_images/971858661168599040/t8T3IPTh_normal.jpg" TargetMode="External" /><Relationship Id="rId174" Type="http://schemas.openxmlformats.org/officeDocument/2006/relationships/hyperlink" Target="http://pbs.twimg.com/profile_images/1079346569013587968/rfMSp417_normal.jpg" TargetMode="External" /><Relationship Id="rId175" Type="http://schemas.openxmlformats.org/officeDocument/2006/relationships/hyperlink" Target="http://pbs.twimg.com/profile_images/947508388287647744/cb7bR9yl_normal.jpg" TargetMode="External" /><Relationship Id="rId176" Type="http://schemas.openxmlformats.org/officeDocument/2006/relationships/hyperlink" Target="http://abs.twimg.com/sticky/default_profile_images/default_profile_normal.png" TargetMode="External" /><Relationship Id="rId177" Type="http://schemas.openxmlformats.org/officeDocument/2006/relationships/hyperlink" Target="http://pbs.twimg.com/profile_images/913685315314966529/zMFTWGQ2_normal.jpg" TargetMode="External" /><Relationship Id="rId178" Type="http://schemas.openxmlformats.org/officeDocument/2006/relationships/hyperlink" Target="http://pbs.twimg.com/profile_images/479187811690508289/KfaVTz1U_normal.jpeg" TargetMode="External" /><Relationship Id="rId179" Type="http://schemas.openxmlformats.org/officeDocument/2006/relationships/hyperlink" Target="http://pbs.twimg.com/profile_images/835534810714112001/BjsIZPQH_normal.jpg" TargetMode="External" /><Relationship Id="rId180" Type="http://schemas.openxmlformats.org/officeDocument/2006/relationships/hyperlink" Target="http://pbs.twimg.com/profile_images/639820185268973568/JgsEz5oV_normal.png" TargetMode="External" /><Relationship Id="rId181" Type="http://schemas.openxmlformats.org/officeDocument/2006/relationships/hyperlink" Target="http://abs.twimg.com/sticky/default_profile_images/default_profile_normal.png" TargetMode="External" /><Relationship Id="rId182" Type="http://schemas.openxmlformats.org/officeDocument/2006/relationships/hyperlink" Target="http://pbs.twimg.com/profile_images/1082421947303108613/YwuP2L_S_normal.jpg" TargetMode="External" /><Relationship Id="rId183" Type="http://schemas.openxmlformats.org/officeDocument/2006/relationships/hyperlink" Target="http://pbs.twimg.com/profile_images/585074885916930048/MJpM_PC7_normal.jpg" TargetMode="External" /><Relationship Id="rId184" Type="http://schemas.openxmlformats.org/officeDocument/2006/relationships/hyperlink" Target="http://pbs.twimg.com/profile_images/636565318371049472/Yb6leiEK_normal.jpg" TargetMode="External" /><Relationship Id="rId185" Type="http://schemas.openxmlformats.org/officeDocument/2006/relationships/hyperlink" Target="http://pbs.twimg.com/profile_images/1583513337/255042_10150204588549475_511244474_7321247_4925223_n_normal.jpg" TargetMode="External" /><Relationship Id="rId186" Type="http://schemas.openxmlformats.org/officeDocument/2006/relationships/hyperlink" Target="http://pbs.twimg.com/profile_images/611453686049411072/aWe_JUSo_normal.jpg" TargetMode="External" /><Relationship Id="rId187" Type="http://schemas.openxmlformats.org/officeDocument/2006/relationships/hyperlink" Target="http://abs.twimg.com/sticky/default_profile_images/default_profile_normal.png" TargetMode="External" /><Relationship Id="rId188" Type="http://schemas.openxmlformats.org/officeDocument/2006/relationships/hyperlink" Target="http://pbs.twimg.com/profile_images/1086196118822637568/lTx_cFnB_normal.jpg" TargetMode="External" /><Relationship Id="rId189" Type="http://schemas.openxmlformats.org/officeDocument/2006/relationships/hyperlink" Target="http://pbs.twimg.com/profile_images/1059674200556822530/xQXiY4A0_normal.jpg" TargetMode="External" /><Relationship Id="rId190" Type="http://schemas.openxmlformats.org/officeDocument/2006/relationships/hyperlink" Target="http://pbs.twimg.com/profile_images/1095916095419105280/cLCyD7k8_normal.jpg" TargetMode="External" /><Relationship Id="rId191" Type="http://schemas.openxmlformats.org/officeDocument/2006/relationships/hyperlink" Target="http://pbs.twimg.com/profile_images/1013733778525696000/77jrQ0wq_normal.jpg" TargetMode="External" /><Relationship Id="rId192" Type="http://schemas.openxmlformats.org/officeDocument/2006/relationships/hyperlink" Target="http://pbs.twimg.com/profile_images/920947224330342400/bbbs8iC-_normal.jpg" TargetMode="External" /><Relationship Id="rId193" Type="http://schemas.openxmlformats.org/officeDocument/2006/relationships/hyperlink" Target="http://pbs.twimg.com/profile_images/987349679867420673/z8HtcJpS_normal.jpg" TargetMode="External" /><Relationship Id="rId194" Type="http://schemas.openxmlformats.org/officeDocument/2006/relationships/hyperlink" Target="http://pbs.twimg.com/profile_images/478608982915821568/k9u7RJmk_normal.png" TargetMode="External" /><Relationship Id="rId195" Type="http://schemas.openxmlformats.org/officeDocument/2006/relationships/hyperlink" Target="http://pbs.twimg.com/profile_images/1047987368274288641/_Qk6tStL_normal.jpg" TargetMode="External" /><Relationship Id="rId196" Type="http://schemas.openxmlformats.org/officeDocument/2006/relationships/hyperlink" Target="http://pbs.twimg.com/profile_images/1055742183150678016/f5314Ygu_normal.jpg" TargetMode="External" /><Relationship Id="rId197" Type="http://schemas.openxmlformats.org/officeDocument/2006/relationships/hyperlink" Target="http://pbs.twimg.com/profile_images/954286232900657152/8Npd5hqG_normal.jpg" TargetMode="External" /><Relationship Id="rId198" Type="http://schemas.openxmlformats.org/officeDocument/2006/relationships/hyperlink" Target="http://pbs.twimg.com/profile_images/895272174923239425/wuokI4OR_normal.jpg" TargetMode="External" /><Relationship Id="rId199" Type="http://schemas.openxmlformats.org/officeDocument/2006/relationships/hyperlink" Target="http://pbs.twimg.com/profile_images/1055938807474896896/5lbKaHJt_normal.jpg" TargetMode="External" /><Relationship Id="rId200" Type="http://schemas.openxmlformats.org/officeDocument/2006/relationships/hyperlink" Target="http://pbs.twimg.com/profile_images/1092062848572899329/fv2hcrjG_normal.jpg" TargetMode="External" /><Relationship Id="rId201" Type="http://schemas.openxmlformats.org/officeDocument/2006/relationships/hyperlink" Target="http://pbs.twimg.com/profile_images/890018086295752705/dzkf4kje_normal.jpg" TargetMode="External" /><Relationship Id="rId202" Type="http://schemas.openxmlformats.org/officeDocument/2006/relationships/hyperlink" Target="http://pbs.twimg.com/profile_images/971936827543351296/Ju7jlta-_normal.jpg" TargetMode="External" /><Relationship Id="rId203" Type="http://schemas.openxmlformats.org/officeDocument/2006/relationships/hyperlink" Target="http://pbs.twimg.com/profile_images/1025725831967113217/aJcKeh1q_normal.jpg" TargetMode="External" /><Relationship Id="rId204" Type="http://schemas.openxmlformats.org/officeDocument/2006/relationships/hyperlink" Target="http://pbs.twimg.com/profile_images/709841010784915456/CZ3Ep0Em_normal.jpg" TargetMode="External" /><Relationship Id="rId205" Type="http://schemas.openxmlformats.org/officeDocument/2006/relationships/hyperlink" Target="http://pbs.twimg.com/profile_images/1000061293594906624/37u2WEJV_normal.jpg" TargetMode="External" /><Relationship Id="rId206" Type="http://schemas.openxmlformats.org/officeDocument/2006/relationships/hyperlink" Target="http://pbs.twimg.com/profile_images/3149085723/3a9a267119ef0f64db43f5d367d19c93_normal.jpeg" TargetMode="External" /><Relationship Id="rId207" Type="http://schemas.openxmlformats.org/officeDocument/2006/relationships/hyperlink" Target="http://pbs.twimg.com/profile_images/562325346792398850/DUXGfdtX_normal.jpeg" TargetMode="External" /><Relationship Id="rId208" Type="http://schemas.openxmlformats.org/officeDocument/2006/relationships/hyperlink" Target="http://pbs.twimg.com/profile_images/1082419655967428610/9PK8nqmb_normal.jpg" TargetMode="External" /><Relationship Id="rId209" Type="http://schemas.openxmlformats.org/officeDocument/2006/relationships/hyperlink" Target="http://pbs.twimg.com/profile_images/1052670425287745541/ML6HW5W4_normal.jpg" TargetMode="External" /><Relationship Id="rId210" Type="http://schemas.openxmlformats.org/officeDocument/2006/relationships/hyperlink" Target="http://pbs.twimg.com/profile_images/1093725133330661377/G540z2M-_normal.jpg" TargetMode="External" /><Relationship Id="rId211" Type="http://schemas.openxmlformats.org/officeDocument/2006/relationships/hyperlink" Target="http://pbs.twimg.com/profile_images/788855872567074816/9YubLRI-_normal.jpg" TargetMode="External" /><Relationship Id="rId212" Type="http://schemas.openxmlformats.org/officeDocument/2006/relationships/hyperlink" Target="http://pbs.twimg.com/profile_images/1091004038840270848/OkCBR4te_normal.jpg" TargetMode="External" /><Relationship Id="rId213" Type="http://schemas.openxmlformats.org/officeDocument/2006/relationships/hyperlink" Target="http://pbs.twimg.com/profile_images/764525272179834881/ePajCYf4_normal.jpg" TargetMode="External" /><Relationship Id="rId214" Type="http://schemas.openxmlformats.org/officeDocument/2006/relationships/hyperlink" Target="http://pbs.twimg.com/profile_images/954685117984919553/apAKRyuK_normal.jpg" TargetMode="External" /><Relationship Id="rId215" Type="http://schemas.openxmlformats.org/officeDocument/2006/relationships/hyperlink" Target="http://pbs.twimg.com/profile_images/652074270110171136/8uPz7LBi_normal.jpg" TargetMode="External" /><Relationship Id="rId216" Type="http://schemas.openxmlformats.org/officeDocument/2006/relationships/hyperlink" Target="http://pbs.twimg.com/profile_images/907708271816998913/khH5zlVX_normal.jpg" TargetMode="External" /><Relationship Id="rId217" Type="http://schemas.openxmlformats.org/officeDocument/2006/relationships/hyperlink" Target="http://pbs.twimg.com/profile_images/656913559914467328/j7X9I6KT_normal.jpg" TargetMode="External" /><Relationship Id="rId218" Type="http://schemas.openxmlformats.org/officeDocument/2006/relationships/hyperlink" Target="http://pbs.twimg.com/profile_images/1087279222274617344/scxp7sI1_normal.jpg" TargetMode="External" /><Relationship Id="rId219" Type="http://schemas.openxmlformats.org/officeDocument/2006/relationships/hyperlink" Target="http://pbs.twimg.com/profile_images/1033620105152876544/rXtQNxtV_normal.jpg" TargetMode="External" /><Relationship Id="rId220" Type="http://schemas.openxmlformats.org/officeDocument/2006/relationships/hyperlink" Target="http://pbs.twimg.com/profile_images/978408376588820481/dcNx5tzz_normal.jpg" TargetMode="External" /><Relationship Id="rId221" Type="http://schemas.openxmlformats.org/officeDocument/2006/relationships/hyperlink" Target="http://pbs.twimg.com/profile_images/830163229540282368/atWj66Ng_normal.jpg" TargetMode="External" /><Relationship Id="rId222" Type="http://schemas.openxmlformats.org/officeDocument/2006/relationships/hyperlink" Target="http://pbs.twimg.com/profile_images/1085782995808804864/pAMwG0Bc_normal.jpg" TargetMode="External" /><Relationship Id="rId223" Type="http://schemas.openxmlformats.org/officeDocument/2006/relationships/hyperlink" Target="http://pbs.twimg.com/profile_images/1036746541401350144/I5K2nZoT_normal.jpg" TargetMode="External" /><Relationship Id="rId224" Type="http://schemas.openxmlformats.org/officeDocument/2006/relationships/hyperlink" Target="http://pbs.twimg.com/profile_images/1092339234495619072/rIrWdHpt_normal.jpg" TargetMode="External" /><Relationship Id="rId225" Type="http://schemas.openxmlformats.org/officeDocument/2006/relationships/hyperlink" Target="http://pbs.twimg.com/profile_images/1023312393567436801/cpOp5sgz_normal.jpg" TargetMode="External" /><Relationship Id="rId226" Type="http://schemas.openxmlformats.org/officeDocument/2006/relationships/hyperlink" Target="http://pbs.twimg.com/profile_images/1040982946658889730/W6zrxodu_normal.jpg" TargetMode="External" /><Relationship Id="rId227" Type="http://schemas.openxmlformats.org/officeDocument/2006/relationships/hyperlink" Target="http://pbs.twimg.com/profile_images/715049762786041856/-zYT9VVD_normal.jpg" TargetMode="External" /><Relationship Id="rId228" Type="http://schemas.openxmlformats.org/officeDocument/2006/relationships/hyperlink" Target="http://pbs.twimg.com/profile_images/1073542700199219200/8udq16xG_normal.jpg" TargetMode="External" /><Relationship Id="rId229" Type="http://schemas.openxmlformats.org/officeDocument/2006/relationships/hyperlink" Target="http://pbs.twimg.com/profile_images/1083055762761568256/2tLInWLe_normal.jpg" TargetMode="External" /><Relationship Id="rId230" Type="http://schemas.openxmlformats.org/officeDocument/2006/relationships/hyperlink" Target="http://pbs.twimg.com/profile_images/1078301592624029699/HiRsaOPX_normal.jpg" TargetMode="External" /><Relationship Id="rId231" Type="http://schemas.openxmlformats.org/officeDocument/2006/relationships/hyperlink" Target="http://pbs.twimg.com/profile_images/1094374278471077888/8SxUYls2_normal.jpg" TargetMode="External" /><Relationship Id="rId232" Type="http://schemas.openxmlformats.org/officeDocument/2006/relationships/hyperlink" Target="http://pbs.twimg.com/profile_images/1072632912393199617/dLMxN1Z7_normal.jpg" TargetMode="External" /><Relationship Id="rId233" Type="http://schemas.openxmlformats.org/officeDocument/2006/relationships/hyperlink" Target="http://pbs.twimg.com/profile_images/1091763912222101505/gwEpY-UI_normal.jpg" TargetMode="External" /><Relationship Id="rId234" Type="http://schemas.openxmlformats.org/officeDocument/2006/relationships/hyperlink" Target="http://pbs.twimg.com/profile_images/1079750940109012992/8nzqjYoe_normal.jpg" TargetMode="External" /><Relationship Id="rId235" Type="http://schemas.openxmlformats.org/officeDocument/2006/relationships/hyperlink" Target="http://pbs.twimg.com/profile_images/1047165658516148225/MKIGJVy4_normal.jpg" TargetMode="External" /><Relationship Id="rId236" Type="http://schemas.openxmlformats.org/officeDocument/2006/relationships/hyperlink" Target="http://pbs.twimg.com/profile_images/1094432278653124608/A0CjkTV6_normal.jpg" TargetMode="External" /><Relationship Id="rId237" Type="http://schemas.openxmlformats.org/officeDocument/2006/relationships/hyperlink" Target="http://pbs.twimg.com/profile_images/631867254401994752/5C99ApqG_normal.jpg" TargetMode="External" /><Relationship Id="rId238" Type="http://schemas.openxmlformats.org/officeDocument/2006/relationships/hyperlink" Target="http://pbs.twimg.com/profile_images/762773773573554176/OHIfLEj6_normal.jpg" TargetMode="External" /><Relationship Id="rId239" Type="http://schemas.openxmlformats.org/officeDocument/2006/relationships/hyperlink" Target="http://pbs.twimg.com/profile_images/978055948597153792/mT1kiwdf_normal.jpg" TargetMode="External" /><Relationship Id="rId240" Type="http://schemas.openxmlformats.org/officeDocument/2006/relationships/hyperlink" Target="http://pbs.twimg.com/profile_images/860190255688929281/w-y3T6Z-_normal.jpg" TargetMode="External" /><Relationship Id="rId241" Type="http://schemas.openxmlformats.org/officeDocument/2006/relationships/hyperlink" Target="http://pbs.twimg.com/profile_images/1095009462547566592/WOGiblgb_normal.jpg" TargetMode="External" /><Relationship Id="rId242" Type="http://schemas.openxmlformats.org/officeDocument/2006/relationships/hyperlink" Target="http://pbs.twimg.com/profile_images/1061670145205194752/aqVnhrFu_normal.jpg" TargetMode="External" /><Relationship Id="rId243" Type="http://schemas.openxmlformats.org/officeDocument/2006/relationships/hyperlink" Target="http://pbs.twimg.com/profile_images/964137642454642689/6y10E8Lv_normal.jpg" TargetMode="External" /><Relationship Id="rId244" Type="http://schemas.openxmlformats.org/officeDocument/2006/relationships/hyperlink" Target="http://pbs.twimg.com/profile_images/1050098504515899392/h6RzXCGt_normal.jpg" TargetMode="External" /><Relationship Id="rId245" Type="http://schemas.openxmlformats.org/officeDocument/2006/relationships/hyperlink" Target="http://pbs.twimg.com/profile_images/1095800366585794560/btqBBLzH_normal.jpg" TargetMode="External" /><Relationship Id="rId246" Type="http://schemas.openxmlformats.org/officeDocument/2006/relationships/hyperlink" Target="http://abs.twimg.com/sticky/default_profile_images/default_profile_normal.png" TargetMode="External" /><Relationship Id="rId247" Type="http://schemas.openxmlformats.org/officeDocument/2006/relationships/hyperlink" Target="http://pbs.twimg.com/profile_images/1080017756223881216/rl0n0957_normal.jpg" TargetMode="External" /><Relationship Id="rId248" Type="http://schemas.openxmlformats.org/officeDocument/2006/relationships/hyperlink" Target="http://pbs.twimg.com/profile_images/1091371401565618176/0K8Dhq4X_normal.jpg" TargetMode="External" /><Relationship Id="rId249" Type="http://schemas.openxmlformats.org/officeDocument/2006/relationships/hyperlink" Target="http://pbs.twimg.com/profile_images/1032283914725937152/xJPnjR1z_normal.jpg" TargetMode="External" /><Relationship Id="rId250" Type="http://schemas.openxmlformats.org/officeDocument/2006/relationships/hyperlink" Target="http://pbs.twimg.com/profile_images/1053050161050669056/jWNTlLh9_normal.jpg" TargetMode="External" /><Relationship Id="rId251" Type="http://schemas.openxmlformats.org/officeDocument/2006/relationships/hyperlink" Target="http://pbs.twimg.com/profile_images/1089426037535109120/Sb51eWqW_normal.jpg" TargetMode="External" /><Relationship Id="rId252" Type="http://schemas.openxmlformats.org/officeDocument/2006/relationships/hyperlink" Target="http://abs.twimg.com/sticky/default_profile_images/default_profile_normal.png" TargetMode="External" /><Relationship Id="rId253" Type="http://schemas.openxmlformats.org/officeDocument/2006/relationships/hyperlink" Target="http://pbs.twimg.com/profile_images/971088163060965376/HpPw8u5p_normal.jpg" TargetMode="External" /><Relationship Id="rId254" Type="http://schemas.openxmlformats.org/officeDocument/2006/relationships/hyperlink" Target="http://pbs.twimg.com/profile_images/985682183716294656/dhH-QXWl_normal.jpg" TargetMode="External" /><Relationship Id="rId255" Type="http://schemas.openxmlformats.org/officeDocument/2006/relationships/hyperlink" Target="http://pbs.twimg.com/profile_images/1080275462499250177/P25NNVPC_normal.jpg" TargetMode="External" /><Relationship Id="rId256" Type="http://schemas.openxmlformats.org/officeDocument/2006/relationships/hyperlink" Target="http://pbs.twimg.com/profile_images/829745307617525764/7HjaGgeY_normal.jpg" TargetMode="External" /><Relationship Id="rId257" Type="http://schemas.openxmlformats.org/officeDocument/2006/relationships/hyperlink" Target="https://twitter.com/rosemarycnn" TargetMode="External" /><Relationship Id="rId258" Type="http://schemas.openxmlformats.org/officeDocument/2006/relationships/hyperlink" Target="https://twitter.com/cnn" TargetMode="External" /><Relationship Id="rId259" Type="http://schemas.openxmlformats.org/officeDocument/2006/relationships/hyperlink" Target="https://twitter.com/elizabe44177035" TargetMode="External" /><Relationship Id="rId260" Type="http://schemas.openxmlformats.org/officeDocument/2006/relationships/hyperlink" Target="https://twitter.com/car_nove" TargetMode="External" /><Relationship Id="rId261" Type="http://schemas.openxmlformats.org/officeDocument/2006/relationships/hyperlink" Target="https://twitter.com/stevanoccrp" TargetMode="External" /><Relationship Id="rId262" Type="http://schemas.openxmlformats.org/officeDocument/2006/relationships/hyperlink" Target="https://twitter.com/karapandza" TargetMode="External" /><Relationship Id="rId263" Type="http://schemas.openxmlformats.org/officeDocument/2006/relationships/hyperlink" Target="https://twitter.com/daniela04120570" TargetMode="External" /><Relationship Id="rId264" Type="http://schemas.openxmlformats.org/officeDocument/2006/relationships/hyperlink" Target="https://twitter.com/dvogled" TargetMode="External" /><Relationship Id="rId265" Type="http://schemas.openxmlformats.org/officeDocument/2006/relationships/hyperlink" Target="https://twitter.com/nikolamkiric" TargetMode="External" /><Relationship Id="rId266" Type="http://schemas.openxmlformats.org/officeDocument/2006/relationships/hyperlink" Target="https://twitter.com/_jelvas" TargetMode="External" /><Relationship Id="rId267" Type="http://schemas.openxmlformats.org/officeDocument/2006/relationships/hyperlink" Target="https://twitter.com/krikrs" TargetMode="External" /><Relationship Id="rId268" Type="http://schemas.openxmlformats.org/officeDocument/2006/relationships/hyperlink" Target="https://twitter.com/leptiricms" TargetMode="External" /><Relationship Id="rId269" Type="http://schemas.openxmlformats.org/officeDocument/2006/relationships/hyperlink" Target="https://twitter.com/darkodumic" TargetMode="External" /><Relationship Id="rId270" Type="http://schemas.openxmlformats.org/officeDocument/2006/relationships/hyperlink" Target="https://twitter.com/lillyblu357" TargetMode="External" /><Relationship Id="rId271" Type="http://schemas.openxmlformats.org/officeDocument/2006/relationships/hyperlink" Target="https://twitter.com/pajce4" TargetMode="External" /><Relationship Id="rId272" Type="http://schemas.openxmlformats.org/officeDocument/2006/relationships/hyperlink" Target="https://twitter.com/nolefp" TargetMode="External" /><Relationship Id="rId273" Type="http://schemas.openxmlformats.org/officeDocument/2006/relationships/hyperlink" Target="https://twitter.com/olivera1331" TargetMode="External" /><Relationship Id="rId274" Type="http://schemas.openxmlformats.org/officeDocument/2006/relationships/hyperlink" Target="https://twitter.com/lazovicml" TargetMode="External" /><Relationship Id="rId275" Type="http://schemas.openxmlformats.org/officeDocument/2006/relationships/hyperlink" Target="https://twitter.com/sundaefire" TargetMode="External" /><Relationship Id="rId276" Type="http://schemas.openxmlformats.org/officeDocument/2006/relationships/hyperlink" Target="https://twitter.com/tulhip" TargetMode="External" /><Relationship Id="rId277" Type="http://schemas.openxmlformats.org/officeDocument/2006/relationships/hyperlink" Target="https://twitter.com/empyrealarrows" TargetMode="External" /><Relationship Id="rId278" Type="http://schemas.openxmlformats.org/officeDocument/2006/relationships/hyperlink" Target="https://twitter.com/dimourgos" TargetMode="External" /><Relationship Id="rId279" Type="http://schemas.openxmlformats.org/officeDocument/2006/relationships/hyperlink" Target="https://twitter.com/draganapeco" TargetMode="External" /><Relationship Id="rId280" Type="http://schemas.openxmlformats.org/officeDocument/2006/relationships/hyperlink" Target="https://twitter.com/jelradivojevic" TargetMode="External" /><Relationship Id="rId281" Type="http://schemas.openxmlformats.org/officeDocument/2006/relationships/hyperlink" Target="https://twitter.com/rockstargames" TargetMode="External" /><Relationship Id="rId282" Type="http://schemas.openxmlformats.org/officeDocument/2006/relationships/hyperlink" Target="https://twitter.com/tsg_nove" TargetMode="External" /><Relationship Id="rId283" Type="http://schemas.openxmlformats.org/officeDocument/2006/relationships/hyperlink" Target="https://twitter.com/carrara_car" TargetMode="External" /><Relationship Id="rId284" Type="http://schemas.openxmlformats.org/officeDocument/2006/relationships/hyperlink" Target="https://twitter.com/mov5stelle" TargetMode="External" /><Relationship Id="rId285" Type="http://schemas.openxmlformats.org/officeDocument/2006/relationships/hyperlink" Target="https://twitter.com/davideaiello85" TargetMode="External" /><Relationship Id="rId286" Type="http://schemas.openxmlformats.org/officeDocument/2006/relationships/hyperlink" Target="https://twitter.com/iknowuman" TargetMode="External" /><Relationship Id="rId287" Type="http://schemas.openxmlformats.org/officeDocument/2006/relationships/hyperlink" Target="https://twitter.com/enenlice" TargetMode="External" /><Relationship Id="rId288" Type="http://schemas.openxmlformats.org/officeDocument/2006/relationships/hyperlink" Target="https://twitter.com/nekyua" TargetMode="External" /><Relationship Id="rId289" Type="http://schemas.openxmlformats.org/officeDocument/2006/relationships/hyperlink" Target="https://twitter.com/hope_persists" TargetMode="External" /><Relationship Id="rId290" Type="http://schemas.openxmlformats.org/officeDocument/2006/relationships/hyperlink" Target="https://twitter.com/kwatkins205" TargetMode="External" /><Relationship Id="rId291" Type="http://schemas.openxmlformats.org/officeDocument/2006/relationships/hyperlink" Target="https://twitter.com/everflo_q_opi" TargetMode="External" /><Relationship Id="rId292" Type="http://schemas.openxmlformats.org/officeDocument/2006/relationships/hyperlink" Target="https://twitter.com/danbray79" TargetMode="External" /><Relationship Id="rId293" Type="http://schemas.openxmlformats.org/officeDocument/2006/relationships/hyperlink" Target="https://twitter.com/ashirsch" TargetMode="External" /><Relationship Id="rId294" Type="http://schemas.openxmlformats.org/officeDocument/2006/relationships/hyperlink" Target="https://twitter.com/boobooaloo" TargetMode="External" /><Relationship Id="rId295" Type="http://schemas.openxmlformats.org/officeDocument/2006/relationships/hyperlink" Target="https://twitter.com/13th_pig" TargetMode="External" /><Relationship Id="rId296" Type="http://schemas.openxmlformats.org/officeDocument/2006/relationships/hyperlink" Target="https://twitter.com/ksenija76o" TargetMode="External" /><Relationship Id="rId297" Type="http://schemas.openxmlformats.org/officeDocument/2006/relationships/hyperlink" Target="https://twitter.com/dontwearit0ut" TargetMode="External" /><Relationship Id="rId298" Type="http://schemas.openxmlformats.org/officeDocument/2006/relationships/hyperlink" Target="https://twitter.com/diamondgold84" TargetMode="External" /><Relationship Id="rId299" Type="http://schemas.openxmlformats.org/officeDocument/2006/relationships/hyperlink" Target="https://twitter.com/datividimslova" TargetMode="External" /><Relationship Id="rId300" Type="http://schemas.openxmlformats.org/officeDocument/2006/relationships/hyperlink" Target="https://twitter.com/grofodvaljeva" TargetMode="External" /><Relationship Id="rId301" Type="http://schemas.openxmlformats.org/officeDocument/2006/relationships/hyperlink" Target="https://twitter.com/merilinmonro1" TargetMode="External" /><Relationship Id="rId302" Type="http://schemas.openxmlformats.org/officeDocument/2006/relationships/hyperlink" Target="https://twitter.com/31astraaa" TargetMode="External" /><Relationship Id="rId303" Type="http://schemas.openxmlformats.org/officeDocument/2006/relationships/hyperlink" Target="https://twitter.com/vladvladikus" TargetMode="External" /><Relationship Id="rId304" Type="http://schemas.openxmlformats.org/officeDocument/2006/relationships/hyperlink" Target="https://twitter.com/vitkocxi" TargetMode="External" /><Relationship Id="rId305" Type="http://schemas.openxmlformats.org/officeDocument/2006/relationships/hyperlink" Target="https://twitter.com/dragcebradic" TargetMode="External" /><Relationship Id="rId306" Type="http://schemas.openxmlformats.org/officeDocument/2006/relationships/hyperlink" Target="https://twitter.com/daniluacl" TargetMode="External" /><Relationship Id="rId307" Type="http://schemas.openxmlformats.org/officeDocument/2006/relationships/hyperlink" Target="https://twitter.com/thelorddoug" TargetMode="External" /><Relationship Id="rId308" Type="http://schemas.openxmlformats.org/officeDocument/2006/relationships/hyperlink" Target="https://twitter.com/mrak" TargetMode="External" /><Relationship Id="rId309" Type="http://schemas.openxmlformats.org/officeDocument/2006/relationships/hyperlink" Target="https://twitter.com/damir_car" TargetMode="External" /><Relationship Id="rId310" Type="http://schemas.openxmlformats.org/officeDocument/2006/relationships/hyperlink" Target="https://twitter.com/kwilli1046" TargetMode="External" /><Relationship Id="rId311" Type="http://schemas.openxmlformats.org/officeDocument/2006/relationships/hyperlink" Target="https://twitter.com/nove_joshan1007" TargetMode="External" /><Relationship Id="rId312" Type="http://schemas.openxmlformats.org/officeDocument/2006/relationships/hyperlink" Target="https://twitter.com/dc_vetadvocate" TargetMode="External" /><Relationship Id="rId313" Type="http://schemas.openxmlformats.org/officeDocument/2006/relationships/hyperlink" Target="https://twitter.com/jeff_fogle" TargetMode="External" /><Relationship Id="rId314" Type="http://schemas.openxmlformats.org/officeDocument/2006/relationships/hyperlink" Target="https://twitter.com/flomp_it" TargetMode="External" /><Relationship Id="rId315" Type="http://schemas.openxmlformats.org/officeDocument/2006/relationships/hyperlink" Target="https://twitter.com/aleksandratasi8" TargetMode="External" /><Relationship Id="rId316" Type="http://schemas.openxmlformats.org/officeDocument/2006/relationships/hyperlink" Target="https://twitter.com/lernrts" TargetMode="External" /><Relationship Id="rId317" Type="http://schemas.openxmlformats.org/officeDocument/2006/relationships/hyperlink" Target="https://twitter.com/iheartradio" TargetMode="External" /><Relationship Id="rId318" Type="http://schemas.openxmlformats.org/officeDocument/2006/relationships/hyperlink" Target="https://twitter.com/i_dont_car_x" TargetMode="External" /><Relationship Id="rId319" Type="http://schemas.openxmlformats.org/officeDocument/2006/relationships/hyperlink" Target="https://twitter.com/camzzlolo97" TargetMode="External" /><Relationship Id="rId320" Type="http://schemas.openxmlformats.org/officeDocument/2006/relationships/hyperlink" Target="https://twitter.com/votes58" TargetMode="External" /><Relationship Id="rId321" Type="http://schemas.openxmlformats.org/officeDocument/2006/relationships/hyperlink" Target="https://twitter.com/vernica45837557" TargetMode="External" /><Relationship Id="rId322" Type="http://schemas.openxmlformats.org/officeDocument/2006/relationships/hyperlink" Target="https://twitter.com/laurenattack_" TargetMode="External" /><Relationship Id="rId323" Type="http://schemas.openxmlformats.org/officeDocument/2006/relationships/hyperlink" Target="https://twitter.com/mafialaurenjbr" TargetMode="External" /><Relationship Id="rId324" Type="http://schemas.openxmlformats.org/officeDocument/2006/relationships/hyperlink" Target="https://twitter.com/mahibrihim" TargetMode="External" /><Relationship Id="rId325" Type="http://schemas.openxmlformats.org/officeDocument/2006/relationships/hyperlink" Target="https://twitter.com/isabellaacohen" TargetMode="External" /><Relationship Id="rId326" Type="http://schemas.openxmlformats.org/officeDocument/2006/relationships/hyperlink" Target="https://twitter.com/gabbybarbini" TargetMode="External" /><Relationship Id="rId327" Type="http://schemas.openxmlformats.org/officeDocument/2006/relationships/hyperlink" Target="https://twitter.com/arianaortegaa" TargetMode="External" /><Relationship Id="rId328" Type="http://schemas.openxmlformats.org/officeDocument/2006/relationships/hyperlink" Target="https://twitter.com/sighnatasha" TargetMode="External" /><Relationship Id="rId329" Type="http://schemas.openxmlformats.org/officeDocument/2006/relationships/hyperlink" Target="https://twitter.com/chad_williams05" TargetMode="External" /><Relationship Id="rId330" Type="http://schemas.openxmlformats.org/officeDocument/2006/relationships/hyperlink" Target="https://twitter.com/kingnojames" TargetMode="External" /><Relationship Id="rId331" Type="http://schemas.openxmlformats.org/officeDocument/2006/relationships/hyperlink" Target="https://twitter.com/donaldnorcross" TargetMode="External" /><Relationship Id="rId332" Type="http://schemas.openxmlformats.org/officeDocument/2006/relationships/hyperlink" Target="https://twitter.com/endguns2019" TargetMode="External" /><Relationship Id="rId333" Type="http://schemas.openxmlformats.org/officeDocument/2006/relationships/hyperlink" Target="https://twitter.com/sesaycalvin" TargetMode="External" /><Relationship Id="rId334" Type="http://schemas.openxmlformats.org/officeDocument/2006/relationships/hyperlink" Target="https://twitter.com/amarch4ourlives" TargetMode="External" /><Relationship Id="rId335" Type="http://schemas.openxmlformats.org/officeDocument/2006/relationships/hyperlink" Target="https://twitter.com/mr_kirpister" TargetMode="External" /><Relationship Id="rId336" Type="http://schemas.openxmlformats.org/officeDocument/2006/relationships/hyperlink" Target="https://twitter.com/noellealvernaz" TargetMode="External" /><Relationship Id="rId337" Type="http://schemas.openxmlformats.org/officeDocument/2006/relationships/hyperlink" Target="https://twitter.com/shakker__" TargetMode="External" /><Relationship Id="rId338" Type="http://schemas.openxmlformats.org/officeDocument/2006/relationships/hyperlink" Target="https://twitter.com/tara_kathryn_" TargetMode="External" /><Relationship Id="rId339" Type="http://schemas.openxmlformats.org/officeDocument/2006/relationships/hyperlink" Target="https://twitter.com/b5308bj" TargetMode="External" /><Relationship Id="rId340" Type="http://schemas.openxmlformats.org/officeDocument/2006/relationships/hyperlink" Target="https://twitter.com/lesleylupo" TargetMode="External" /><Relationship Id="rId341" Type="http://schemas.openxmlformats.org/officeDocument/2006/relationships/hyperlink" Target="https://twitter.com/rrriep" TargetMode="External" /><Relationship Id="rId342" Type="http://schemas.openxmlformats.org/officeDocument/2006/relationships/hyperlink" Target="https://twitter.com/codebluebbq" TargetMode="External" /><Relationship Id="rId343" Type="http://schemas.openxmlformats.org/officeDocument/2006/relationships/hyperlink" Target="https://twitter.com/manyfeathers514" TargetMode="External" /><Relationship Id="rId344" Type="http://schemas.openxmlformats.org/officeDocument/2006/relationships/comments" Target="../comments2.xml" /><Relationship Id="rId345" Type="http://schemas.openxmlformats.org/officeDocument/2006/relationships/vmlDrawing" Target="../drawings/vmlDrawing2.vml" /><Relationship Id="rId346" Type="http://schemas.openxmlformats.org/officeDocument/2006/relationships/table" Target="../tables/table2.xml" /><Relationship Id="rId34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krik.rs/nikola-petrovic-supruga-vlasnici-dve-nove-vile-vredne-cetiri-miliona-evra/" TargetMode="External" /><Relationship Id="rId2" Type="http://schemas.openxmlformats.org/officeDocument/2006/relationships/hyperlink" Target="https://twitter.com/car_nove/status/964122342464081921" TargetMode="External" /><Relationship Id="rId3" Type="http://schemas.openxmlformats.org/officeDocument/2006/relationships/hyperlink" Target="https://twitter.com/i/web/status/1096907918274973696" TargetMode="External" /><Relationship Id="rId4" Type="http://schemas.openxmlformats.org/officeDocument/2006/relationships/hyperlink" Target="https://twitter.com/i/web/status/1096623169929121792" TargetMode="External" /><Relationship Id="rId5" Type="http://schemas.openxmlformats.org/officeDocument/2006/relationships/hyperlink" Target="http://app.bl.ink/" TargetMode="External" /><Relationship Id="rId6" Type="http://schemas.openxmlformats.org/officeDocument/2006/relationships/hyperlink" Target="https://twitter.com/i/web/status/1096620987959910400" TargetMode="External" /><Relationship Id="rId7" Type="http://schemas.openxmlformats.org/officeDocument/2006/relationships/hyperlink" Target="https://twitter.com/i/web/status/1096271697421000705" TargetMode="External" /><Relationship Id="rId8" Type="http://schemas.openxmlformats.org/officeDocument/2006/relationships/hyperlink" Target="https://twitter.com/i/web/status/1001583765506985986" TargetMode="External" /><Relationship Id="rId9" Type="http://schemas.openxmlformats.org/officeDocument/2006/relationships/hyperlink" Target="https://twitter.com/i/web/status/1095852383803002880" TargetMode="External" /><Relationship Id="rId10" Type="http://schemas.openxmlformats.org/officeDocument/2006/relationships/hyperlink" Target="http://rsg.ms/1ea298d" TargetMode="External" /><Relationship Id="rId11" Type="http://schemas.openxmlformats.org/officeDocument/2006/relationships/hyperlink" Target="https://www.krik.rs/nikola-petrovic-supruga-vlasnici-dve-nove-vile-vredne-cetiri-miliona-evra/" TargetMode="External" /><Relationship Id="rId12" Type="http://schemas.openxmlformats.org/officeDocument/2006/relationships/hyperlink" Target="https://twitter.com/i/web/status/964169563070980096" TargetMode="External" /><Relationship Id="rId13" Type="http://schemas.openxmlformats.org/officeDocument/2006/relationships/hyperlink" Target="https://twitter.com/i/web/status/1096271697421000705" TargetMode="External" /><Relationship Id="rId14" Type="http://schemas.openxmlformats.org/officeDocument/2006/relationships/hyperlink" Target="https://twitter.com/i/web/status/1001583765506985986" TargetMode="External" /><Relationship Id="rId15" Type="http://schemas.openxmlformats.org/officeDocument/2006/relationships/hyperlink" Target="http://snpy.tv/2CcprtL" TargetMode="External" /><Relationship Id="rId16" Type="http://schemas.openxmlformats.org/officeDocument/2006/relationships/hyperlink" Target="https://twitter.com/i/web/status/1096907918274973696" TargetMode="External" /><Relationship Id="rId17" Type="http://schemas.openxmlformats.org/officeDocument/2006/relationships/hyperlink" Target="https://twitter.com/i/web/status/1096623169929121792" TargetMode="External" /><Relationship Id="rId18" Type="http://schemas.openxmlformats.org/officeDocument/2006/relationships/hyperlink" Target="https://twitter.com/i/web/status/1096620987959910400" TargetMode="External" /><Relationship Id="rId19" Type="http://schemas.openxmlformats.org/officeDocument/2006/relationships/hyperlink" Target="http://app.bl.ink/" TargetMode="External" /><Relationship Id="rId20" Type="http://schemas.openxmlformats.org/officeDocument/2006/relationships/hyperlink" Target="https://twitter.com/i/web/status/1095852383803002880" TargetMode="External" /><Relationship Id="rId21" Type="http://schemas.openxmlformats.org/officeDocument/2006/relationships/hyperlink" Target="https://twitter.com/car_nove/status/964122342464081921" TargetMode="External" /><Relationship Id="rId22" Type="http://schemas.openxmlformats.org/officeDocument/2006/relationships/table" Target="../tables/table12.xml" /><Relationship Id="rId23" Type="http://schemas.openxmlformats.org/officeDocument/2006/relationships/table" Target="../tables/table13.xml" /><Relationship Id="rId24" Type="http://schemas.openxmlformats.org/officeDocument/2006/relationships/table" Target="../tables/table14.xml" /><Relationship Id="rId25" Type="http://schemas.openxmlformats.org/officeDocument/2006/relationships/table" Target="../tables/table15.xml" /><Relationship Id="rId26" Type="http://schemas.openxmlformats.org/officeDocument/2006/relationships/table" Target="../tables/table16.xml" /><Relationship Id="rId27" Type="http://schemas.openxmlformats.org/officeDocument/2006/relationships/table" Target="../tables/table17.xml" /><Relationship Id="rId28" Type="http://schemas.openxmlformats.org/officeDocument/2006/relationships/table" Target="../tables/table18.xml" /><Relationship Id="rId29"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1185</v>
      </c>
      <c r="BB2" s="13" t="s">
        <v>1214</v>
      </c>
      <c r="BC2" s="13" t="s">
        <v>1215</v>
      </c>
      <c r="BD2" s="117" t="s">
        <v>1681</v>
      </c>
      <c r="BE2" s="117" t="s">
        <v>1682</v>
      </c>
      <c r="BF2" s="117" t="s">
        <v>1683</v>
      </c>
      <c r="BG2" s="117" t="s">
        <v>1684</v>
      </c>
      <c r="BH2" s="117" t="s">
        <v>1685</v>
      </c>
      <c r="BI2" s="117" t="s">
        <v>1686</v>
      </c>
      <c r="BJ2" s="117" t="s">
        <v>1687</v>
      </c>
      <c r="BK2" s="117" t="s">
        <v>1688</v>
      </c>
      <c r="BL2" s="117" t="s">
        <v>1689</v>
      </c>
    </row>
    <row r="3" spans="1:64" ht="15" customHeight="1">
      <c r="A3" s="64" t="s">
        <v>212</v>
      </c>
      <c r="B3" s="64" t="s">
        <v>275</v>
      </c>
      <c r="C3" s="65" t="s">
        <v>1739</v>
      </c>
      <c r="D3" s="66">
        <v>3</v>
      </c>
      <c r="E3" s="67" t="s">
        <v>132</v>
      </c>
      <c r="F3" s="68">
        <v>35</v>
      </c>
      <c r="G3" s="65"/>
      <c r="H3" s="69"/>
      <c r="I3" s="70"/>
      <c r="J3" s="70"/>
      <c r="K3" s="34" t="s">
        <v>65</v>
      </c>
      <c r="L3" s="71">
        <v>3</v>
      </c>
      <c r="M3" s="71"/>
      <c r="N3" s="72"/>
      <c r="O3" s="78" t="s">
        <v>299</v>
      </c>
      <c r="P3" s="80">
        <v>43153.368310185186</v>
      </c>
      <c r="Q3" s="78" t="s">
        <v>301</v>
      </c>
      <c r="R3" s="82" t="s">
        <v>347</v>
      </c>
      <c r="S3" s="78" t="s">
        <v>359</v>
      </c>
      <c r="T3" s="78" t="s">
        <v>364</v>
      </c>
      <c r="U3" s="78"/>
      <c r="V3" s="82" t="s">
        <v>374</v>
      </c>
      <c r="W3" s="80">
        <v>43153.368310185186</v>
      </c>
      <c r="X3" s="82" t="s">
        <v>427</v>
      </c>
      <c r="Y3" s="78"/>
      <c r="Z3" s="78"/>
      <c r="AA3" s="84" t="s">
        <v>499</v>
      </c>
      <c r="AB3" s="78"/>
      <c r="AC3" s="78" t="b">
        <v>0</v>
      </c>
      <c r="AD3" s="78">
        <v>1255</v>
      </c>
      <c r="AE3" s="84" t="s">
        <v>582</v>
      </c>
      <c r="AF3" s="78" t="b">
        <v>0</v>
      </c>
      <c r="AG3" s="78" t="s">
        <v>595</v>
      </c>
      <c r="AH3" s="78"/>
      <c r="AI3" s="84" t="s">
        <v>582</v>
      </c>
      <c r="AJ3" s="78" t="b">
        <v>0</v>
      </c>
      <c r="AK3" s="78">
        <v>311</v>
      </c>
      <c r="AL3" s="84" t="s">
        <v>582</v>
      </c>
      <c r="AM3" s="78" t="s">
        <v>601</v>
      </c>
      <c r="AN3" s="78" t="b">
        <v>0</v>
      </c>
      <c r="AO3" s="84" t="s">
        <v>499</v>
      </c>
      <c r="AP3" s="78" t="s">
        <v>609</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c r="BE3" s="49"/>
      <c r="BF3" s="48"/>
      <c r="BG3" s="49"/>
      <c r="BH3" s="48"/>
      <c r="BI3" s="49"/>
      <c r="BJ3" s="48"/>
      <c r="BK3" s="49"/>
      <c r="BL3" s="48"/>
    </row>
    <row r="4" spans="1:64" ht="15" customHeight="1">
      <c r="A4" s="64" t="s">
        <v>213</v>
      </c>
      <c r="B4" s="64" t="s">
        <v>275</v>
      </c>
      <c r="C4" s="65" t="s">
        <v>1739</v>
      </c>
      <c r="D4" s="66">
        <v>3</v>
      </c>
      <c r="E4" s="67" t="s">
        <v>132</v>
      </c>
      <c r="F4" s="68">
        <v>35</v>
      </c>
      <c r="G4" s="65"/>
      <c r="H4" s="69"/>
      <c r="I4" s="70"/>
      <c r="J4" s="70"/>
      <c r="K4" s="34" t="s">
        <v>65</v>
      </c>
      <c r="L4" s="77">
        <v>4</v>
      </c>
      <c r="M4" s="77"/>
      <c r="N4" s="72"/>
      <c r="O4" s="79" t="s">
        <v>299</v>
      </c>
      <c r="P4" s="81">
        <v>43499.15284722222</v>
      </c>
      <c r="Q4" s="79" t="s">
        <v>302</v>
      </c>
      <c r="R4" s="79"/>
      <c r="S4" s="79"/>
      <c r="T4" s="79" t="s">
        <v>365</v>
      </c>
      <c r="U4" s="79"/>
      <c r="V4" s="83" t="s">
        <v>375</v>
      </c>
      <c r="W4" s="81">
        <v>43499.15284722222</v>
      </c>
      <c r="X4" s="83" t="s">
        <v>428</v>
      </c>
      <c r="Y4" s="79"/>
      <c r="Z4" s="79"/>
      <c r="AA4" s="85" t="s">
        <v>500</v>
      </c>
      <c r="AB4" s="79"/>
      <c r="AC4" s="79" t="b">
        <v>0</v>
      </c>
      <c r="AD4" s="79">
        <v>0</v>
      </c>
      <c r="AE4" s="85" t="s">
        <v>582</v>
      </c>
      <c r="AF4" s="79" t="b">
        <v>0</v>
      </c>
      <c r="AG4" s="79" t="s">
        <v>595</v>
      </c>
      <c r="AH4" s="79"/>
      <c r="AI4" s="85" t="s">
        <v>582</v>
      </c>
      <c r="AJ4" s="79" t="b">
        <v>0</v>
      </c>
      <c r="AK4" s="79">
        <v>311</v>
      </c>
      <c r="AL4" s="85" t="s">
        <v>499</v>
      </c>
      <c r="AM4" s="79" t="s">
        <v>602</v>
      </c>
      <c r="AN4" s="79" t="b">
        <v>0</v>
      </c>
      <c r="AO4" s="85" t="s">
        <v>499</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c r="BE4" s="49"/>
      <c r="BF4" s="48"/>
      <c r="BG4" s="49"/>
      <c r="BH4" s="48"/>
      <c r="BI4" s="49"/>
      <c r="BJ4" s="48"/>
      <c r="BK4" s="49"/>
      <c r="BL4" s="48"/>
    </row>
    <row r="5" spans="1:64" ht="15">
      <c r="A5" s="64" t="s">
        <v>212</v>
      </c>
      <c r="B5" s="64" t="s">
        <v>273</v>
      </c>
      <c r="C5" s="65" t="s">
        <v>1739</v>
      </c>
      <c r="D5" s="66">
        <v>3</v>
      </c>
      <c r="E5" s="67" t="s">
        <v>132</v>
      </c>
      <c r="F5" s="68">
        <v>35</v>
      </c>
      <c r="G5" s="65"/>
      <c r="H5" s="69"/>
      <c r="I5" s="70"/>
      <c r="J5" s="70"/>
      <c r="K5" s="34" t="s">
        <v>65</v>
      </c>
      <c r="L5" s="77">
        <v>5</v>
      </c>
      <c r="M5" s="77"/>
      <c r="N5" s="72"/>
      <c r="O5" s="79" t="s">
        <v>299</v>
      </c>
      <c r="P5" s="81">
        <v>43153.368310185186</v>
      </c>
      <c r="Q5" s="79" t="s">
        <v>301</v>
      </c>
      <c r="R5" s="83" t="s">
        <v>347</v>
      </c>
      <c r="S5" s="79" t="s">
        <v>359</v>
      </c>
      <c r="T5" s="79" t="s">
        <v>364</v>
      </c>
      <c r="U5" s="79"/>
      <c r="V5" s="83" t="s">
        <v>374</v>
      </c>
      <c r="W5" s="81">
        <v>43153.368310185186</v>
      </c>
      <c r="X5" s="83" t="s">
        <v>427</v>
      </c>
      <c r="Y5" s="79"/>
      <c r="Z5" s="79"/>
      <c r="AA5" s="85" t="s">
        <v>499</v>
      </c>
      <c r="AB5" s="79"/>
      <c r="AC5" s="79" t="b">
        <v>0</v>
      </c>
      <c r="AD5" s="79">
        <v>1255</v>
      </c>
      <c r="AE5" s="85" t="s">
        <v>582</v>
      </c>
      <c r="AF5" s="79" t="b">
        <v>0</v>
      </c>
      <c r="AG5" s="79" t="s">
        <v>595</v>
      </c>
      <c r="AH5" s="79"/>
      <c r="AI5" s="85" t="s">
        <v>582</v>
      </c>
      <c r="AJ5" s="79" t="b">
        <v>0</v>
      </c>
      <c r="AK5" s="79">
        <v>311</v>
      </c>
      <c r="AL5" s="85" t="s">
        <v>582</v>
      </c>
      <c r="AM5" s="79" t="s">
        <v>601</v>
      </c>
      <c r="AN5" s="79" t="b">
        <v>0</v>
      </c>
      <c r="AO5" s="85" t="s">
        <v>499</v>
      </c>
      <c r="AP5" s="79" t="s">
        <v>609</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v>0</v>
      </c>
      <c r="BE5" s="49">
        <v>0</v>
      </c>
      <c r="BF5" s="48">
        <v>0</v>
      </c>
      <c r="BG5" s="49">
        <v>0</v>
      </c>
      <c r="BH5" s="48">
        <v>0</v>
      </c>
      <c r="BI5" s="49">
        <v>0</v>
      </c>
      <c r="BJ5" s="48">
        <v>29</v>
      </c>
      <c r="BK5" s="49">
        <v>100</v>
      </c>
      <c r="BL5" s="48">
        <v>29</v>
      </c>
    </row>
    <row r="6" spans="1:64" ht="15">
      <c r="A6" s="64" t="s">
        <v>213</v>
      </c>
      <c r="B6" s="64" t="s">
        <v>212</v>
      </c>
      <c r="C6" s="65" t="s">
        <v>1739</v>
      </c>
      <c r="D6" s="66">
        <v>3</v>
      </c>
      <c r="E6" s="67" t="s">
        <v>132</v>
      </c>
      <c r="F6" s="68">
        <v>35</v>
      </c>
      <c r="G6" s="65"/>
      <c r="H6" s="69"/>
      <c r="I6" s="70"/>
      <c r="J6" s="70"/>
      <c r="K6" s="34" t="s">
        <v>65</v>
      </c>
      <c r="L6" s="77">
        <v>6</v>
      </c>
      <c r="M6" s="77"/>
      <c r="N6" s="72"/>
      <c r="O6" s="79" t="s">
        <v>299</v>
      </c>
      <c r="P6" s="81">
        <v>43499.15284722222</v>
      </c>
      <c r="Q6" s="79" t="s">
        <v>302</v>
      </c>
      <c r="R6" s="79"/>
      <c r="S6" s="79"/>
      <c r="T6" s="79" t="s">
        <v>365</v>
      </c>
      <c r="U6" s="79"/>
      <c r="V6" s="83" t="s">
        <v>375</v>
      </c>
      <c r="W6" s="81">
        <v>43499.15284722222</v>
      </c>
      <c r="X6" s="83" t="s">
        <v>428</v>
      </c>
      <c r="Y6" s="79"/>
      <c r="Z6" s="79"/>
      <c r="AA6" s="85" t="s">
        <v>500</v>
      </c>
      <c r="AB6" s="79"/>
      <c r="AC6" s="79" t="b">
        <v>0</v>
      </c>
      <c r="AD6" s="79">
        <v>0</v>
      </c>
      <c r="AE6" s="85" t="s">
        <v>582</v>
      </c>
      <c r="AF6" s="79" t="b">
        <v>0</v>
      </c>
      <c r="AG6" s="79" t="s">
        <v>595</v>
      </c>
      <c r="AH6" s="79"/>
      <c r="AI6" s="85" t="s">
        <v>582</v>
      </c>
      <c r="AJ6" s="79" t="b">
        <v>0</v>
      </c>
      <c r="AK6" s="79">
        <v>311</v>
      </c>
      <c r="AL6" s="85" t="s">
        <v>499</v>
      </c>
      <c r="AM6" s="79" t="s">
        <v>602</v>
      </c>
      <c r="AN6" s="79" t="b">
        <v>0</v>
      </c>
      <c r="AO6" s="85" t="s">
        <v>499</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v>0</v>
      </c>
      <c r="BE6" s="49">
        <v>0</v>
      </c>
      <c r="BF6" s="48">
        <v>0</v>
      </c>
      <c r="BG6" s="49">
        <v>0</v>
      </c>
      <c r="BH6" s="48">
        <v>0</v>
      </c>
      <c r="BI6" s="49">
        <v>0</v>
      </c>
      <c r="BJ6" s="48">
        <v>20</v>
      </c>
      <c r="BK6" s="49">
        <v>100</v>
      </c>
      <c r="BL6" s="48">
        <v>20</v>
      </c>
    </row>
    <row r="7" spans="1:64" ht="15">
      <c r="A7" s="64" t="s">
        <v>214</v>
      </c>
      <c r="B7" s="64" t="s">
        <v>231</v>
      </c>
      <c r="C7" s="65" t="s">
        <v>1739</v>
      </c>
      <c r="D7" s="66">
        <v>3</v>
      </c>
      <c r="E7" s="67" t="s">
        <v>132</v>
      </c>
      <c r="F7" s="68">
        <v>35</v>
      </c>
      <c r="G7" s="65"/>
      <c r="H7" s="69"/>
      <c r="I7" s="70"/>
      <c r="J7" s="70"/>
      <c r="K7" s="34" t="s">
        <v>65</v>
      </c>
      <c r="L7" s="77">
        <v>7</v>
      </c>
      <c r="M7" s="77"/>
      <c r="N7" s="72"/>
      <c r="O7" s="79" t="s">
        <v>299</v>
      </c>
      <c r="P7" s="81">
        <v>43499.443090277775</v>
      </c>
      <c r="Q7" s="79" t="s">
        <v>303</v>
      </c>
      <c r="R7" s="83" t="s">
        <v>348</v>
      </c>
      <c r="S7" s="79" t="s">
        <v>360</v>
      </c>
      <c r="T7" s="79"/>
      <c r="U7" s="79"/>
      <c r="V7" s="83" t="s">
        <v>376</v>
      </c>
      <c r="W7" s="81">
        <v>43499.443090277775</v>
      </c>
      <c r="X7" s="83" t="s">
        <v>429</v>
      </c>
      <c r="Y7" s="79"/>
      <c r="Z7" s="79"/>
      <c r="AA7" s="85" t="s">
        <v>501</v>
      </c>
      <c r="AB7" s="79"/>
      <c r="AC7" s="79" t="b">
        <v>0</v>
      </c>
      <c r="AD7" s="79">
        <v>0</v>
      </c>
      <c r="AE7" s="85" t="s">
        <v>582</v>
      </c>
      <c r="AF7" s="79" t="b">
        <v>0</v>
      </c>
      <c r="AG7" s="79" t="s">
        <v>596</v>
      </c>
      <c r="AH7" s="79"/>
      <c r="AI7" s="85" t="s">
        <v>582</v>
      </c>
      <c r="AJ7" s="79" t="b">
        <v>0</v>
      </c>
      <c r="AK7" s="79">
        <v>15</v>
      </c>
      <c r="AL7" s="85" t="s">
        <v>518</v>
      </c>
      <c r="AM7" s="79" t="s">
        <v>602</v>
      </c>
      <c r="AN7" s="79" t="b">
        <v>0</v>
      </c>
      <c r="AO7" s="85" t="s">
        <v>518</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0</v>
      </c>
      <c r="BE7" s="49">
        <v>0</v>
      </c>
      <c r="BF7" s="48">
        <v>0</v>
      </c>
      <c r="BG7" s="49">
        <v>0</v>
      </c>
      <c r="BH7" s="48">
        <v>0</v>
      </c>
      <c r="BI7" s="49">
        <v>0</v>
      </c>
      <c r="BJ7" s="48">
        <v>15</v>
      </c>
      <c r="BK7" s="49">
        <v>100</v>
      </c>
      <c r="BL7" s="48">
        <v>15</v>
      </c>
    </row>
    <row r="8" spans="1:64" ht="15">
      <c r="A8" s="64" t="s">
        <v>215</v>
      </c>
      <c r="B8" s="64" t="s">
        <v>231</v>
      </c>
      <c r="C8" s="65" t="s">
        <v>1739</v>
      </c>
      <c r="D8" s="66">
        <v>3</v>
      </c>
      <c r="E8" s="67" t="s">
        <v>132</v>
      </c>
      <c r="F8" s="68">
        <v>35</v>
      </c>
      <c r="G8" s="65"/>
      <c r="H8" s="69"/>
      <c r="I8" s="70"/>
      <c r="J8" s="70"/>
      <c r="K8" s="34" t="s">
        <v>65</v>
      </c>
      <c r="L8" s="77">
        <v>8</v>
      </c>
      <c r="M8" s="77"/>
      <c r="N8" s="72"/>
      <c r="O8" s="79" t="s">
        <v>299</v>
      </c>
      <c r="P8" s="81">
        <v>43499.44681712963</v>
      </c>
      <c r="Q8" s="79" t="s">
        <v>303</v>
      </c>
      <c r="R8" s="83" t="s">
        <v>348</v>
      </c>
      <c r="S8" s="79" t="s">
        <v>360</v>
      </c>
      <c r="T8" s="79"/>
      <c r="U8" s="79"/>
      <c r="V8" s="83" t="s">
        <v>377</v>
      </c>
      <c r="W8" s="81">
        <v>43499.44681712963</v>
      </c>
      <c r="X8" s="83" t="s">
        <v>430</v>
      </c>
      <c r="Y8" s="79"/>
      <c r="Z8" s="79"/>
      <c r="AA8" s="85" t="s">
        <v>502</v>
      </c>
      <c r="AB8" s="79"/>
      <c r="AC8" s="79" t="b">
        <v>0</v>
      </c>
      <c r="AD8" s="79">
        <v>0</v>
      </c>
      <c r="AE8" s="85" t="s">
        <v>582</v>
      </c>
      <c r="AF8" s="79" t="b">
        <v>0</v>
      </c>
      <c r="AG8" s="79" t="s">
        <v>596</v>
      </c>
      <c r="AH8" s="79"/>
      <c r="AI8" s="85" t="s">
        <v>582</v>
      </c>
      <c r="AJ8" s="79" t="b">
        <v>0</v>
      </c>
      <c r="AK8" s="79">
        <v>15</v>
      </c>
      <c r="AL8" s="85" t="s">
        <v>518</v>
      </c>
      <c r="AM8" s="79" t="s">
        <v>602</v>
      </c>
      <c r="AN8" s="79" t="b">
        <v>0</v>
      </c>
      <c r="AO8" s="85" t="s">
        <v>518</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15</v>
      </c>
      <c r="BK8" s="49">
        <v>100</v>
      </c>
      <c r="BL8" s="48">
        <v>15</v>
      </c>
    </row>
    <row r="9" spans="1:64" ht="15">
      <c r="A9" s="64" t="s">
        <v>216</v>
      </c>
      <c r="B9" s="64" t="s">
        <v>231</v>
      </c>
      <c r="C9" s="65" t="s">
        <v>1739</v>
      </c>
      <c r="D9" s="66">
        <v>3</v>
      </c>
      <c r="E9" s="67" t="s">
        <v>132</v>
      </c>
      <c r="F9" s="68">
        <v>35</v>
      </c>
      <c r="G9" s="65"/>
      <c r="H9" s="69"/>
      <c r="I9" s="70"/>
      <c r="J9" s="70"/>
      <c r="K9" s="34" t="s">
        <v>65</v>
      </c>
      <c r="L9" s="77">
        <v>9</v>
      </c>
      <c r="M9" s="77"/>
      <c r="N9" s="72"/>
      <c r="O9" s="79" t="s">
        <v>299</v>
      </c>
      <c r="P9" s="81">
        <v>43499.45107638889</v>
      </c>
      <c r="Q9" s="79" t="s">
        <v>303</v>
      </c>
      <c r="R9" s="83" t="s">
        <v>348</v>
      </c>
      <c r="S9" s="79" t="s">
        <v>360</v>
      </c>
      <c r="T9" s="79"/>
      <c r="U9" s="79"/>
      <c r="V9" s="83" t="s">
        <v>378</v>
      </c>
      <c r="W9" s="81">
        <v>43499.45107638889</v>
      </c>
      <c r="X9" s="83" t="s">
        <v>431</v>
      </c>
      <c r="Y9" s="79"/>
      <c r="Z9" s="79"/>
      <c r="AA9" s="85" t="s">
        <v>503</v>
      </c>
      <c r="AB9" s="79"/>
      <c r="AC9" s="79" t="b">
        <v>0</v>
      </c>
      <c r="AD9" s="79">
        <v>0</v>
      </c>
      <c r="AE9" s="85" t="s">
        <v>582</v>
      </c>
      <c r="AF9" s="79" t="b">
        <v>0</v>
      </c>
      <c r="AG9" s="79" t="s">
        <v>596</v>
      </c>
      <c r="AH9" s="79"/>
      <c r="AI9" s="85" t="s">
        <v>582</v>
      </c>
      <c r="AJ9" s="79" t="b">
        <v>0</v>
      </c>
      <c r="AK9" s="79">
        <v>15</v>
      </c>
      <c r="AL9" s="85" t="s">
        <v>518</v>
      </c>
      <c r="AM9" s="79" t="s">
        <v>602</v>
      </c>
      <c r="AN9" s="79" t="b">
        <v>0</v>
      </c>
      <c r="AO9" s="85" t="s">
        <v>518</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0</v>
      </c>
      <c r="BE9" s="49">
        <v>0</v>
      </c>
      <c r="BF9" s="48">
        <v>0</v>
      </c>
      <c r="BG9" s="49">
        <v>0</v>
      </c>
      <c r="BH9" s="48">
        <v>0</v>
      </c>
      <c r="BI9" s="49">
        <v>0</v>
      </c>
      <c r="BJ9" s="48">
        <v>15</v>
      </c>
      <c r="BK9" s="49">
        <v>100</v>
      </c>
      <c r="BL9" s="48">
        <v>15</v>
      </c>
    </row>
    <row r="10" spans="1:64" ht="15">
      <c r="A10" s="64" t="s">
        <v>217</v>
      </c>
      <c r="B10" s="64" t="s">
        <v>231</v>
      </c>
      <c r="C10" s="65" t="s">
        <v>1739</v>
      </c>
      <c r="D10" s="66">
        <v>3</v>
      </c>
      <c r="E10" s="67" t="s">
        <v>132</v>
      </c>
      <c r="F10" s="68">
        <v>35</v>
      </c>
      <c r="G10" s="65"/>
      <c r="H10" s="69"/>
      <c r="I10" s="70"/>
      <c r="J10" s="70"/>
      <c r="K10" s="34" t="s">
        <v>65</v>
      </c>
      <c r="L10" s="77">
        <v>10</v>
      </c>
      <c r="M10" s="77"/>
      <c r="N10" s="72"/>
      <c r="O10" s="79" t="s">
        <v>299</v>
      </c>
      <c r="P10" s="81">
        <v>43499.48030092593</v>
      </c>
      <c r="Q10" s="79" t="s">
        <v>303</v>
      </c>
      <c r="R10" s="83" t="s">
        <v>348</v>
      </c>
      <c r="S10" s="79" t="s">
        <v>360</v>
      </c>
      <c r="T10" s="79"/>
      <c r="U10" s="79"/>
      <c r="V10" s="83" t="s">
        <v>379</v>
      </c>
      <c r="W10" s="81">
        <v>43499.48030092593</v>
      </c>
      <c r="X10" s="83" t="s">
        <v>432</v>
      </c>
      <c r="Y10" s="79"/>
      <c r="Z10" s="79"/>
      <c r="AA10" s="85" t="s">
        <v>504</v>
      </c>
      <c r="AB10" s="79"/>
      <c r="AC10" s="79" t="b">
        <v>0</v>
      </c>
      <c r="AD10" s="79">
        <v>0</v>
      </c>
      <c r="AE10" s="85" t="s">
        <v>582</v>
      </c>
      <c r="AF10" s="79" t="b">
        <v>0</v>
      </c>
      <c r="AG10" s="79" t="s">
        <v>596</v>
      </c>
      <c r="AH10" s="79"/>
      <c r="AI10" s="85" t="s">
        <v>582</v>
      </c>
      <c r="AJ10" s="79" t="b">
        <v>0</v>
      </c>
      <c r="AK10" s="79">
        <v>15</v>
      </c>
      <c r="AL10" s="85" t="s">
        <v>518</v>
      </c>
      <c r="AM10" s="79" t="s">
        <v>602</v>
      </c>
      <c r="AN10" s="79" t="b">
        <v>0</v>
      </c>
      <c r="AO10" s="85" t="s">
        <v>518</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0</v>
      </c>
      <c r="BE10" s="49">
        <v>0</v>
      </c>
      <c r="BF10" s="48">
        <v>0</v>
      </c>
      <c r="BG10" s="49">
        <v>0</v>
      </c>
      <c r="BH10" s="48">
        <v>0</v>
      </c>
      <c r="BI10" s="49">
        <v>0</v>
      </c>
      <c r="BJ10" s="48">
        <v>15</v>
      </c>
      <c r="BK10" s="49">
        <v>100</v>
      </c>
      <c r="BL10" s="48">
        <v>15</v>
      </c>
    </row>
    <row r="11" spans="1:64" ht="15">
      <c r="A11" s="64" t="s">
        <v>218</v>
      </c>
      <c r="B11" s="64" t="s">
        <v>231</v>
      </c>
      <c r="C11" s="65" t="s">
        <v>1739</v>
      </c>
      <c r="D11" s="66">
        <v>3</v>
      </c>
      <c r="E11" s="67" t="s">
        <v>132</v>
      </c>
      <c r="F11" s="68">
        <v>35</v>
      </c>
      <c r="G11" s="65"/>
      <c r="H11" s="69"/>
      <c r="I11" s="70"/>
      <c r="J11" s="70"/>
      <c r="K11" s="34" t="s">
        <v>65</v>
      </c>
      <c r="L11" s="77">
        <v>11</v>
      </c>
      <c r="M11" s="77"/>
      <c r="N11" s="72"/>
      <c r="O11" s="79" t="s">
        <v>299</v>
      </c>
      <c r="P11" s="81">
        <v>43499.53980324074</v>
      </c>
      <c r="Q11" s="79" t="s">
        <v>303</v>
      </c>
      <c r="R11" s="83" t="s">
        <v>348</v>
      </c>
      <c r="S11" s="79" t="s">
        <v>360</v>
      </c>
      <c r="T11" s="79"/>
      <c r="U11" s="79"/>
      <c r="V11" s="83" t="s">
        <v>380</v>
      </c>
      <c r="W11" s="81">
        <v>43499.53980324074</v>
      </c>
      <c r="X11" s="83" t="s">
        <v>433</v>
      </c>
      <c r="Y11" s="79"/>
      <c r="Z11" s="79"/>
      <c r="AA11" s="85" t="s">
        <v>505</v>
      </c>
      <c r="AB11" s="79"/>
      <c r="AC11" s="79" t="b">
        <v>0</v>
      </c>
      <c r="AD11" s="79">
        <v>0</v>
      </c>
      <c r="AE11" s="85" t="s">
        <v>582</v>
      </c>
      <c r="AF11" s="79" t="b">
        <v>0</v>
      </c>
      <c r="AG11" s="79" t="s">
        <v>596</v>
      </c>
      <c r="AH11" s="79"/>
      <c r="AI11" s="85" t="s">
        <v>582</v>
      </c>
      <c r="AJ11" s="79" t="b">
        <v>0</v>
      </c>
      <c r="AK11" s="79">
        <v>15</v>
      </c>
      <c r="AL11" s="85" t="s">
        <v>518</v>
      </c>
      <c r="AM11" s="79" t="s">
        <v>602</v>
      </c>
      <c r="AN11" s="79" t="b">
        <v>0</v>
      </c>
      <c r="AO11" s="85" t="s">
        <v>518</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0</v>
      </c>
      <c r="BE11" s="49">
        <v>0</v>
      </c>
      <c r="BF11" s="48">
        <v>0</v>
      </c>
      <c r="BG11" s="49">
        <v>0</v>
      </c>
      <c r="BH11" s="48">
        <v>0</v>
      </c>
      <c r="BI11" s="49">
        <v>0</v>
      </c>
      <c r="BJ11" s="48">
        <v>15</v>
      </c>
      <c r="BK11" s="49">
        <v>100</v>
      </c>
      <c r="BL11" s="48">
        <v>15</v>
      </c>
    </row>
    <row r="12" spans="1:64" ht="15">
      <c r="A12" s="64" t="s">
        <v>219</v>
      </c>
      <c r="B12" s="64" t="s">
        <v>231</v>
      </c>
      <c r="C12" s="65" t="s">
        <v>1739</v>
      </c>
      <c r="D12" s="66">
        <v>3</v>
      </c>
      <c r="E12" s="67" t="s">
        <v>132</v>
      </c>
      <c r="F12" s="68">
        <v>35</v>
      </c>
      <c r="G12" s="65"/>
      <c r="H12" s="69"/>
      <c r="I12" s="70"/>
      <c r="J12" s="70"/>
      <c r="K12" s="34" t="s">
        <v>65</v>
      </c>
      <c r="L12" s="77">
        <v>12</v>
      </c>
      <c r="M12" s="77"/>
      <c r="N12" s="72"/>
      <c r="O12" s="79" t="s">
        <v>299</v>
      </c>
      <c r="P12" s="81">
        <v>43499.5865162037</v>
      </c>
      <c r="Q12" s="79" t="s">
        <v>303</v>
      </c>
      <c r="R12" s="83" t="s">
        <v>348</v>
      </c>
      <c r="S12" s="79" t="s">
        <v>360</v>
      </c>
      <c r="T12" s="79"/>
      <c r="U12" s="79"/>
      <c r="V12" s="83" t="s">
        <v>381</v>
      </c>
      <c r="W12" s="81">
        <v>43499.5865162037</v>
      </c>
      <c r="X12" s="83" t="s">
        <v>434</v>
      </c>
      <c r="Y12" s="79"/>
      <c r="Z12" s="79"/>
      <c r="AA12" s="85" t="s">
        <v>506</v>
      </c>
      <c r="AB12" s="79"/>
      <c r="AC12" s="79" t="b">
        <v>0</v>
      </c>
      <c r="AD12" s="79">
        <v>0</v>
      </c>
      <c r="AE12" s="85" t="s">
        <v>582</v>
      </c>
      <c r="AF12" s="79" t="b">
        <v>0</v>
      </c>
      <c r="AG12" s="79" t="s">
        <v>596</v>
      </c>
      <c r="AH12" s="79"/>
      <c r="AI12" s="85" t="s">
        <v>582</v>
      </c>
      <c r="AJ12" s="79" t="b">
        <v>0</v>
      </c>
      <c r="AK12" s="79">
        <v>15</v>
      </c>
      <c r="AL12" s="85" t="s">
        <v>518</v>
      </c>
      <c r="AM12" s="79" t="s">
        <v>603</v>
      </c>
      <c r="AN12" s="79" t="b">
        <v>0</v>
      </c>
      <c r="AO12" s="85" t="s">
        <v>518</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0</v>
      </c>
      <c r="BE12" s="49">
        <v>0</v>
      </c>
      <c r="BF12" s="48">
        <v>0</v>
      </c>
      <c r="BG12" s="49">
        <v>0</v>
      </c>
      <c r="BH12" s="48">
        <v>0</v>
      </c>
      <c r="BI12" s="49">
        <v>0</v>
      </c>
      <c r="BJ12" s="48">
        <v>15</v>
      </c>
      <c r="BK12" s="49">
        <v>100</v>
      </c>
      <c r="BL12" s="48">
        <v>15</v>
      </c>
    </row>
    <row r="13" spans="1:64" ht="15">
      <c r="A13" s="64" t="s">
        <v>220</v>
      </c>
      <c r="B13" s="64" t="s">
        <v>231</v>
      </c>
      <c r="C13" s="65" t="s">
        <v>1739</v>
      </c>
      <c r="D13" s="66">
        <v>3</v>
      </c>
      <c r="E13" s="67" t="s">
        <v>132</v>
      </c>
      <c r="F13" s="68">
        <v>35</v>
      </c>
      <c r="G13" s="65"/>
      <c r="H13" s="69"/>
      <c r="I13" s="70"/>
      <c r="J13" s="70"/>
      <c r="K13" s="34" t="s">
        <v>65</v>
      </c>
      <c r="L13" s="77">
        <v>13</v>
      </c>
      <c r="M13" s="77"/>
      <c r="N13" s="72"/>
      <c r="O13" s="79" t="s">
        <v>299</v>
      </c>
      <c r="P13" s="81">
        <v>43499.59704861111</v>
      </c>
      <c r="Q13" s="79" t="s">
        <v>303</v>
      </c>
      <c r="R13" s="83" t="s">
        <v>348</v>
      </c>
      <c r="S13" s="79" t="s">
        <v>360</v>
      </c>
      <c r="T13" s="79"/>
      <c r="U13" s="79"/>
      <c r="V13" s="83" t="s">
        <v>377</v>
      </c>
      <c r="W13" s="81">
        <v>43499.59704861111</v>
      </c>
      <c r="X13" s="83" t="s">
        <v>435</v>
      </c>
      <c r="Y13" s="79"/>
      <c r="Z13" s="79"/>
      <c r="AA13" s="85" t="s">
        <v>507</v>
      </c>
      <c r="AB13" s="79"/>
      <c r="AC13" s="79" t="b">
        <v>0</v>
      </c>
      <c r="AD13" s="79">
        <v>0</v>
      </c>
      <c r="AE13" s="85" t="s">
        <v>582</v>
      </c>
      <c r="AF13" s="79" t="b">
        <v>0</v>
      </c>
      <c r="AG13" s="79" t="s">
        <v>596</v>
      </c>
      <c r="AH13" s="79"/>
      <c r="AI13" s="85" t="s">
        <v>582</v>
      </c>
      <c r="AJ13" s="79" t="b">
        <v>0</v>
      </c>
      <c r="AK13" s="79">
        <v>15</v>
      </c>
      <c r="AL13" s="85" t="s">
        <v>518</v>
      </c>
      <c r="AM13" s="79" t="s">
        <v>602</v>
      </c>
      <c r="AN13" s="79" t="b">
        <v>0</v>
      </c>
      <c r="AO13" s="85" t="s">
        <v>518</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0</v>
      </c>
      <c r="BE13" s="49">
        <v>0</v>
      </c>
      <c r="BF13" s="48">
        <v>0</v>
      </c>
      <c r="BG13" s="49">
        <v>0</v>
      </c>
      <c r="BH13" s="48">
        <v>0</v>
      </c>
      <c r="BI13" s="49">
        <v>0</v>
      </c>
      <c r="BJ13" s="48">
        <v>15</v>
      </c>
      <c r="BK13" s="49">
        <v>100</v>
      </c>
      <c r="BL13" s="48">
        <v>15</v>
      </c>
    </row>
    <row r="14" spans="1:64" ht="15">
      <c r="A14" s="64" t="s">
        <v>221</v>
      </c>
      <c r="B14" s="64" t="s">
        <v>231</v>
      </c>
      <c r="C14" s="65" t="s">
        <v>1739</v>
      </c>
      <c r="D14" s="66">
        <v>3</v>
      </c>
      <c r="E14" s="67" t="s">
        <v>132</v>
      </c>
      <c r="F14" s="68">
        <v>35</v>
      </c>
      <c r="G14" s="65"/>
      <c r="H14" s="69"/>
      <c r="I14" s="70"/>
      <c r="J14" s="70"/>
      <c r="K14" s="34" t="s">
        <v>65</v>
      </c>
      <c r="L14" s="77">
        <v>14</v>
      </c>
      <c r="M14" s="77"/>
      <c r="N14" s="72"/>
      <c r="O14" s="79" t="s">
        <v>299</v>
      </c>
      <c r="P14" s="81">
        <v>43499.599386574075</v>
      </c>
      <c r="Q14" s="79" t="s">
        <v>303</v>
      </c>
      <c r="R14" s="83" t="s">
        <v>348</v>
      </c>
      <c r="S14" s="79" t="s">
        <v>360</v>
      </c>
      <c r="T14" s="79"/>
      <c r="U14" s="79"/>
      <c r="V14" s="83" t="s">
        <v>382</v>
      </c>
      <c r="W14" s="81">
        <v>43499.599386574075</v>
      </c>
      <c r="X14" s="83" t="s">
        <v>436</v>
      </c>
      <c r="Y14" s="79"/>
      <c r="Z14" s="79"/>
      <c r="AA14" s="85" t="s">
        <v>508</v>
      </c>
      <c r="AB14" s="79"/>
      <c r="AC14" s="79" t="b">
        <v>0</v>
      </c>
      <c r="AD14" s="79">
        <v>0</v>
      </c>
      <c r="AE14" s="85" t="s">
        <v>582</v>
      </c>
      <c r="AF14" s="79" t="b">
        <v>0</v>
      </c>
      <c r="AG14" s="79" t="s">
        <v>596</v>
      </c>
      <c r="AH14" s="79"/>
      <c r="AI14" s="85" t="s">
        <v>582</v>
      </c>
      <c r="AJ14" s="79" t="b">
        <v>0</v>
      </c>
      <c r="AK14" s="79">
        <v>15</v>
      </c>
      <c r="AL14" s="85" t="s">
        <v>518</v>
      </c>
      <c r="AM14" s="79" t="s">
        <v>604</v>
      </c>
      <c r="AN14" s="79" t="b">
        <v>0</v>
      </c>
      <c r="AO14" s="85" t="s">
        <v>518</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0</v>
      </c>
      <c r="BE14" s="49">
        <v>0</v>
      </c>
      <c r="BF14" s="48">
        <v>0</v>
      </c>
      <c r="BG14" s="49">
        <v>0</v>
      </c>
      <c r="BH14" s="48">
        <v>0</v>
      </c>
      <c r="BI14" s="49">
        <v>0</v>
      </c>
      <c r="BJ14" s="48">
        <v>15</v>
      </c>
      <c r="BK14" s="49">
        <v>100</v>
      </c>
      <c r="BL14" s="48">
        <v>15</v>
      </c>
    </row>
    <row r="15" spans="1:64" ht="15">
      <c r="A15" s="64" t="s">
        <v>222</v>
      </c>
      <c r="B15" s="64" t="s">
        <v>231</v>
      </c>
      <c r="C15" s="65" t="s">
        <v>1739</v>
      </c>
      <c r="D15" s="66">
        <v>3</v>
      </c>
      <c r="E15" s="67" t="s">
        <v>132</v>
      </c>
      <c r="F15" s="68">
        <v>35</v>
      </c>
      <c r="G15" s="65"/>
      <c r="H15" s="69"/>
      <c r="I15" s="70"/>
      <c r="J15" s="70"/>
      <c r="K15" s="34" t="s">
        <v>65</v>
      </c>
      <c r="L15" s="77">
        <v>15</v>
      </c>
      <c r="M15" s="77"/>
      <c r="N15" s="72"/>
      <c r="O15" s="79" t="s">
        <v>299</v>
      </c>
      <c r="P15" s="81">
        <v>43499.60246527778</v>
      </c>
      <c r="Q15" s="79" t="s">
        <v>303</v>
      </c>
      <c r="R15" s="83" t="s">
        <v>348</v>
      </c>
      <c r="S15" s="79" t="s">
        <v>360</v>
      </c>
      <c r="T15" s="79"/>
      <c r="U15" s="79"/>
      <c r="V15" s="83" t="s">
        <v>383</v>
      </c>
      <c r="W15" s="81">
        <v>43499.60246527778</v>
      </c>
      <c r="X15" s="83" t="s">
        <v>437</v>
      </c>
      <c r="Y15" s="79"/>
      <c r="Z15" s="79"/>
      <c r="AA15" s="85" t="s">
        <v>509</v>
      </c>
      <c r="AB15" s="79"/>
      <c r="AC15" s="79" t="b">
        <v>0</v>
      </c>
      <c r="AD15" s="79">
        <v>0</v>
      </c>
      <c r="AE15" s="85" t="s">
        <v>582</v>
      </c>
      <c r="AF15" s="79" t="b">
        <v>0</v>
      </c>
      <c r="AG15" s="79" t="s">
        <v>596</v>
      </c>
      <c r="AH15" s="79"/>
      <c r="AI15" s="85" t="s">
        <v>582</v>
      </c>
      <c r="AJ15" s="79" t="b">
        <v>0</v>
      </c>
      <c r="AK15" s="79">
        <v>15</v>
      </c>
      <c r="AL15" s="85" t="s">
        <v>518</v>
      </c>
      <c r="AM15" s="79" t="s">
        <v>602</v>
      </c>
      <c r="AN15" s="79" t="b">
        <v>0</v>
      </c>
      <c r="AO15" s="85" t="s">
        <v>518</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0</v>
      </c>
      <c r="BE15" s="49">
        <v>0</v>
      </c>
      <c r="BF15" s="48">
        <v>0</v>
      </c>
      <c r="BG15" s="49">
        <v>0</v>
      </c>
      <c r="BH15" s="48">
        <v>0</v>
      </c>
      <c r="BI15" s="49">
        <v>0</v>
      </c>
      <c r="BJ15" s="48">
        <v>15</v>
      </c>
      <c r="BK15" s="49">
        <v>100</v>
      </c>
      <c r="BL15" s="48">
        <v>15</v>
      </c>
    </row>
    <row r="16" spans="1:64" ht="15">
      <c r="A16" s="64" t="s">
        <v>223</v>
      </c>
      <c r="B16" s="64" t="s">
        <v>231</v>
      </c>
      <c r="C16" s="65" t="s">
        <v>1739</v>
      </c>
      <c r="D16" s="66">
        <v>3</v>
      </c>
      <c r="E16" s="67" t="s">
        <v>132</v>
      </c>
      <c r="F16" s="68">
        <v>35</v>
      </c>
      <c r="G16" s="65"/>
      <c r="H16" s="69"/>
      <c r="I16" s="70"/>
      <c r="J16" s="70"/>
      <c r="K16" s="34" t="s">
        <v>65</v>
      </c>
      <c r="L16" s="77">
        <v>16</v>
      </c>
      <c r="M16" s="77"/>
      <c r="N16" s="72"/>
      <c r="O16" s="79" t="s">
        <v>299</v>
      </c>
      <c r="P16" s="81">
        <v>43499.60680555556</v>
      </c>
      <c r="Q16" s="79" t="s">
        <v>303</v>
      </c>
      <c r="R16" s="83" t="s">
        <v>348</v>
      </c>
      <c r="S16" s="79" t="s">
        <v>360</v>
      </c>
      <c r="T16" s="79"/>
      <c r="U16" s="79"/>
      <c r="V16" s="83" t="s">
        <v>384</v>
      </c>
      <c r="W16" s="81">
        <v>43499.60680555556</v>
      </c>
      <c r="X16" s="83" t="s">
        <v>438</v>
      </c>
      <c r="Y16" s="79"/>
      <c r="Z16" s="79"/>
      <c r="AA16" s="85" t="s">
        <v>510</v>
      </c>
      <c r="AB16" s="79"/>
      <c r="AC16" s="79" t="b">
        <v>0</v>
      </c>
      <c r="AD16" s="79">
        <v>0</v>
      </c>
      <c r="AE16" s="85" t="s">
        <v>582</v>
      </c>
      <c r="AF16" s="79" t="b">
        <v>0</v>
      </c>
      <c r="AG16" s="79" t="s">
        <v>596</v>
      </c>
      <c r="AH16" s="79"/>
      <c r="AI16" s="85" t="s">
        <v>582</v>
      </c>
      <c r="AJ16" s="79" t="b">
        <v>0</v>
      </c>
      <c r="AK16" s="79">
        <v>15</v>
      </c>
      <c r="AL16" s="85" t="s">
        <v>518</v>
      </c>
      <c r="AM16" s="79" t="s">
        <v>605</v>
      </c>
      <c r="AN16" s="79" t="b">
        <v>0</v>
      </c>
      <c r="AO16" s="85" t="s">
        <v>518</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15</v>
      </c>
      <c r="BK16" s="49">
        <v>100</v>
      </c>
      <c r="BL16" s="48">
        <v>15</v>
      </c>
    </row>
    <row r="17" spans="1:64" ht="15">
      <c r="A17" s="64" t="s">
        <v>224</v>
      </c>
      <c r="B17" s="64" t="s">
        <v>231</v>
      </c>
      <c r="C17" s="65" t="s">
        <v>1739</v>
      </c>
      <c r="D17" s="66">
        <v>3</v>
      </c>
      <c r="E17" s="67" t="s">
        <v>132</v>
      </c>
      <c r="F17" s="68">
        <v>35</v>
      </c>
      <c r="G17" s="65"/>
      <c r="H17" s="69"/>
      <c r="I17" s="70"/>
      <c r="J17" s="70"/>
      <c r="K17" s="34" t="s">
        <v>65</v>
      </c>
      <c r="L17" s="77">
        <v>17</v>
      </c>
      <c r="M17" s="77"/>
      <c r="N17" s="72"/>
      <c r="O17" s="79" t="s">
        <v>299</v>
      </c>
      <c r="P17" s="81">
        <v>43499.67030092593</v>
      </c>
      <c r="Q17" s="79" t="s">
        <v>303</v>
      </c>
      <c r="R17" s="83" t="s">
        <v>348</v>
      </c>
      <c r="S17" s="79" t="s">
        <v>360</v>
      </c>
      <c r="T17" s="79"/>
      <c r="U17" s="79"/>
      <c r="V17" s="83" t="s">
        <v>385</v>
      </c>
      <c r="W17" s="81">
        <v>43499.67030092593</v>
      </c>
      <c r="X17" s="83" t="s">
        <v>439</v>
      </c>
      <c r="Y17" s="79"/>
      <c r="Z17" s="79"/>
      <c r="AA17" s="85" t="s">
        <v>511</v>
      </c>
      <c r="AB17" s="79"/>
      <c r="AC17" s="79" t="b">
        <v>0</v>
      </c>
      <c r="AD17" s="79">
        <v>0</v>
      </c>
      <c r="AE17" s="85" t="s">
        <v>582</v>
      </c>
      <c r="AF17" s="79" t="b">
        <v>0</v>
      </c>
      <c r="AG17" s="79" t="s">
        <v>596</v>
      </c>
      <c r="AH17" s="79"/>
      <c r="AI17" s="85" t="s">
        <v>582</v>
      </c>
      <c r="AJ17" s="79" t="b">
        <v>0</v>
      </c>
      <c r="AK17" s="79">
        <v>15</v>
      </c>
      <c r="AL17" s="85" t="s">
        <v>518</v>
      </c>
      <c r="AM17" s="79" t="s">
        <v>604</v>
      </c>
      <c r="AN17" s="79" t="b">
        <v>0</v>
      </c>
      <c r="AO17" s="85" t="s">
        <v>518</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15</v>
      </c>
      <c r="BK17" s="49">
        <v>100</v>
      </c>
      <c r="BL17" s="48">
        <v>15</v>
      </c>
    </row>
    <row r="18" spans="1:64" ht="15">
      <c r="A18" s="64" t="s">
        <v>225</v>
      </c>
      <c r="B18" s="64" t="s">
        <v>231</v>
      </c>
      <c r="C18" s="65" t="s">
        <v>1739</v>
      </c>
      <c r="D18" s="66">
        <v>3</v>
      </c>
      <c r="E18" s="67" t="s">
        <v>132</v>
      </c>
      <c r="F18" s="68">
        <v>35</v>
      </c>
      <c r="G18" s="65"/>
      <c r="H18" s="69"/>
      <c r="I18" s="70"/>
      <c r="J18" s="70"/>
      <c r="K18" s="34" t="s">
        <v>65</v>
      </c>
      <c r="L18" s="77">
        <v>18</v>
      </c>
      <c r="M18" s="77"/>
      <c r="N18" s="72"/>
      <c r="O18" s="79" t="s">
        <v>299</v>
      </c>
      <c r="P18" s="81">
        <v>43499.750127314815</v>
      </c>
      <c r="Q18" s="79" t="s">
        <v>303</v>
      </c>
      <c r="R18" s="83" t="s">
        <v>348</v>
      </c>
      <c r="S18" s="79" t="s">
        <v>360</v>
      </c>
      <c r="T18" s="79"/>
      <c r="U18" s="79"/>
      <c r="V18" s="83" t="s">
        <v>386</v>
      </c>
      <c r="W18" s="81">
        <v>43499.750127314815</v>
      </c>
      <c r="X18" s="83" t="s">
        <v>440</v>
      </c>
      <c r="Y18" s="79"/>
      <c r="Z18" s="79"/>
      <c r="AA18" s="85" t="s">
        <v>512</v>
      </c>
      <c r="AB18" s="79"/>
      <c r="AC18" s="79" t="b">
        <v>0</v>
      </c>
      <c r="AD18" s="79">
        <v>0</v>
      </c>
      <c r="AE18" s="85" t="s">
        <v>582</v>
      </c>
      <c r="AF18" s="79" t="b">
        <v>0</v>
      </c>
      <c r="AG18" s="79" t="s">
        <v>596</v>
      </c>
      <c r="AH18" s="79"/>
      <c r="AI18" s="85" t="s">
        <v>582</v>
      </c>
      <c r="AJ18" s="79" t="b">
        <v>0</v>
      </c>
      <c r="AK18" s="79">
        <v>15</v>
      </c>
      <c r="AL18" s="85" t="s">
        <v>518</v>
      </c>
      <c r="AM18" s="79" t="s">
        <v>602</v>
      </c>
      <c r="AN18" s="79" t="b">
        <v>0</v>
      </c>
      <c r="AO18" s="85" t="s">
        <v>518</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0</v>
      </c>
      <c r="BE18" s="49">
        <v>0</v>
      </c>
      <c r="BF18" s="48">
        <v>0</v>
      </c>
      <c r="BG18" s="49">
        <v>0</v>
      </c>
      <c r="BH18" s="48">
        <v>0</v>
      </c>
      <c r="BI18" s="49">
        <v>0</v>
      </c>
      <c r="BJ18" s="48">
        <v>15</v>
      </c>
      <c r="BK18" s="49">
        <v>100</v>
      </c>
      <c r="BL18" s="48">
        <v>15</v>
      </c>
    </row>
    <row r="19" spans="1:64" ht="15">
      <c r="A19" s="64" t="s">
        <v>226</v>
      </c>
      <c r="B19" s="64" t="s">
        <v>231</v>
      </c>
      <c r="C19" s="65" t="s">
        <v>1739</v>
      </c>
      <c r="D19" s="66">
        <v>3</v>
      </c>
      <c r="E19" s="67" t="s">
        <v>132</v>
      </c>
      <c r="F19" s="68">
        <v>35</v>
      </c>
      <c r="G19" s="65"/>
      <c r="H19" s="69"/>
      <c r="I19" s="70"/>
      <c r="J19" s="70"/>
      <c r="K19" s="34" t="s">
        <v>65</v>
      </c>
      <c r="L19" s="77">
        <v>19</v>
      </c>
      <c r="M19" s="77"/>
      <c r="N19" s="72"/>
      <c r="O19" s="79" t="s">
        <v>299</v>
      </c>
      <c r="P19" s="81">
        <v>43499.79869212963</v>
      </c>
      <c r="Q19" s="79" t="s">
        <v>303</v>
      </c>
      <c r="R19" s="83" t="s">
        <v>348</v>
      </c>
      <c r="S19" s="79" t="s">
        <v>360</v>
      </c>
      <c r="T19" s="79"/>
      <c r="U19" s="79"/>
      <c r="V19" s="83" t="s">
        <v>377</v>
      </c>
      <c r="W19" s="81">
        <v>43499.79869212963</v>
      </c>
      <c r="X19" s="83" t="s">
        <v>441</v>
      </c>
      <c r="Y19" s="79"/>
      <c r="Z19" s="79"/>
      <c r="AA19" s="85" t="s">
        <v>513</v>
      </c>
      <c r="AB19" s="79"/>
      <c r="AC19" s="79" t="b">
        <v>0</v>
      </c>
      <c r="AD19" s="79">
        <v>0</v>
      </c>
      <c r="AE19" s="85" t="s">
        <v>582</v>
      </c>
      <c r="AF19" s="79" t="b">
        <v>0</v>
      </c>
      <c r="AG19" s="79" t="s">
        <v>596</v>
      </c>
      <c r="AH19" s="79"/>
      <c r="AI19" s="85" t="s">
        <v>582</v>
      </c>
      <c r="AJ19" s="79" t="b">
        <v>0</v>
      </c>
      <c r="AK19" s="79">
        <v>15</v>
      </c>
      <c r="AL19" s="85" t="s">
        <v>518</v>
      </c>
      <c r="AM19" s="79" t="s">
        <v>602</v>
      </c>
      <c r="AN19" s="79" t="b">
        <v>0</v>
      </c>
      <c r="AO19" s="85" t="s">
        <v>518</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0</v>
      </c>
      <c r="BE19" s="49">
        <v>0</v>
      </c>
      <c r="BF19" s="48">
        <v>0</v>
      </c>
      <c r="BG19" s="49">
        <v>0</v>
      </c>
      <c r="BH19" s="48">
        <v>0</v>
      </c>
      <c r="BI19" s="49">
        <v>0</v>
      </c>
      <c r="BJ19" s="48">
        <v>15</v>
      </c>
      <c r="BK19" s="49">
        <v>100</v>
      </c>
      <c r="BL19" s="48">
        <v>15</v>
      </c>
    </row>
    <row r="20" spans="1:64" ht="15">
      <c r="A20" s="64" t="s">
        <v>227</v>
      </c>
      <c r="B20" s="64" t="s">
        <v>238</v>
      </c>
      <c r="C20" s="65" t="s">
        <v>1739</v>
      </c>
      <c r="D20" s="66">
        <v>3</v>
      </c>
      <c r="E20" s="67" t="s">
        <v>132</v>
      </c>
      <c r="F20" s="68">
        <v>35</v>
      </c>
      <c r="G20" s="65"/>
      <c r="H20" s="69"/>
      <c r="I20" s="70"/>
      <c r="J20" s="70"/>
      <c r="K20" s="34" t="s">
        <v>65</v>
      </c>
      <c r="L20" s="77">
        <v>20</v>
      </c>
      <c r="M20" s="77"/>
      <c r="N20" s="72"/>
      <c r="O20" s="79" t="s">
        <v>299</v>
      </c>
      <c r="P20" s="81">
        <v>43499.88761574074</v>
      </c>
      <c r="Q20" s="79" t="s">
        <v>304</v>
      </c>
      <c r="R20" s="79"/>
      <c r="S20" s="79"/>
      <c r="T20" s="79"/>
      <c r="U20" s="79"/>
      <c r="V20" s="83" t="s">
        <v>387</v>
      </c>
      <c r="W20" s="81">
        <v>43499.88761574074</v>
      </c>
      <c r="X20" s="83" t="s">
        <v>442</v>
      </c>
      <c r="Y20" s="79"/>
      <c r="Z20" s="79"/>
      <c r="AA20" s="85" t="s">
        <v>514</v>
      </c>
      <c r="AB20" s="79"/>
      <c r="AC20" s="79" t="b">
        <v>0</v>
      </c>
      <c r="AD20" s="79">
        <v>0</v>
      </c>
      <c r="AE20" s="85" t="s">
        <v>582</v>
      </c>
      <c r="AF20" s="79" t="b">
        <v>0</v>
      </c>
      <c r="AG20" s="79" t="s">
        <v>595</v>
      </c>
      <c r="AH20" s="79"/>
      <c r="AI20" s="85" t="s">
        <v>582</v>
      </c>
      <c r="AJ20" s="79" t="b">
        <v>0</v>
      </c>
      <c r="AK20" s="79">
        <v>3</v>
      </c>
      <c r="AL20" s="85" t="s">
        <v>525</v>
      </c>
      <c r="AM20" s="79" t="s">
        <v>606</v>
      </c>
      <c r="AN20" s="79" t="b">
        <v>0</v>
      </c>
      <c r="AO20" s="85" t="s">
        <v>525</v>
      </c>
      <c r="AP20" s="79" t="s">
        <v>176</v>
      </c>
      <c r="AQ20" s="79">
        <v>0</v>
      </c>
      <c r="AR20" s="79">
        <v>0</v>
      </c>
      <c r="AS20" s="79"/>
      <c r="AT20" s="79"/>
      <c r="AU20" s="79"/>
      <c r="AV20" s="79"/>
      <c r="AW20" s="79"/>
      <c r="AX20" s="79"/>
      <c r="AY20" s="79"/>
      <c r="AZ20" s="79"/>
      <c r="BA20">
        <v>1</v>
      </c>
      <c r="BB20" s="78" t="str">
        <f>REPLACE(INDEX(GroupVertices[Group],MATCH(Edges[[#This Row],[Vertex 1]],GroupVertices[Vertex],0)),1,1,"")</f>
        <v>7</v>
      </c>
      <c r="BC20" s="78" t="str">
        <f>REPLACE(INDEX(GroupVertices[Group],MATCH(Edges[[#This Row],[Vertex 2]],GroupVertices[Vertex],0)),1,1,"")</f>
        <v>7</v>
      </c>
      <c r="BD20" s="48">
        <v>1</v>
      </c>
      <c r="BE20" s="49">
        <v>3.8461538461538463</v>
      </c>
      <c r="BF20" s="48">
        <v>1</v>
      </c>
      <c r="BG20" s="49">
        <v>3.8461538461538463</v>
      </c>
      <c r="BH20" s="48">
        <v>0</v>
      </c>
      <c r="BI20" s="49">
        <v>0</v>
      </c>
      <c r="BJ20" s="48">
        <v>24</v>
      </c>
      <c r="BK20" s="49">
        <v>92.3076923076923</v>
      </c>
      <c r="BL20" s="48">
        <v>26</v>
      </c>
    </row>
    <row r="21" spans="1:64" ht="15">
      <c r="A21" s="64" t="s">
        <v>228</v>
      </c>
      <c r="B21" s="64" t="s">
        <v>238</v>
      </c>
      <c r="C21" s="65" t="s">
        <v>1739</v>
      </c>
      <c r="D21" s="66">
        <v>3</v>
      </c>
      <c r="E21" s="67" t="s">
        <v>132</v>
      </c>
      <c r="F21" s="68">
        <v>35</v>
      </c>
      <c r="G21" s="65"/>
      <c r="H21" s="69"/>
      <c r="I21" s="70"/>
      <c r="J21" s="70"/>
      <c r="K21" s="34" t="s">
        <v>65</v>
      </c>
      <c r="L21" s="77">
        <v>21</v>
      </c>
      <c r="M21" s="77"/>
      <c r="N21" s="72"/>
      <c r="O21" s="79" t="s">
        <v>299</v>
      </c>
      <c r="P21" s="81">
        <v>43499.890127314815</v>
      </c>
      <c r="Q21" s="79" t="s">
        <v>304</v>
      </c>
      <c r="R21" s="79"/>
      <c r="S21" s="79"/>
      <c r="T21" s="79"/>
      <c r="U21" s="79"/>
      <c r="V21" s="83" t="s">
        <v>388</v>
      </c>
      <c r="W21" s="81">
        <v>43499.890127314815</v>
      </c>
      <c r="X21" s="83" t="s">
        <v>443</v>
      </c>
      <c r="Y21" s="79"/>
      <c r="Z21" s="79"/>
      <c r="AA21" s="85" t="s">
        <v>515</v>
      </c>
      <c r="AB21" s="79"/>
      <c r="AC21" s="79" t="b">
        <v>0</v>
      </c>
      <c r="AD21" s="79">
        <v>0</v>
      </c>
      <c r="AE21" s="85" t="s">
        <v>582</v>
      </c>
      <c r="AF21" s="79" t="b">
        <v>0</v>
      </c>
      <c r="AG21" s="79" t="s">
        <v>595</v>
      </c>
      <c r="AH21" s="79"/>
      <c r="AI21" s="85" t="s">
        <v>582</v>
      </c>
      <c r="AJ21" s="79" t="b">
        <v>0</v>
      </c>
      <c r="AK21" s="79">
        <v>3</v>
      </c>
      <c r="AL21" s="85" t="s">
        <v>525</v>
      </c>
      <c r="AM21" s="79" t="s">
        <v>603</v>
      </c>
      <c r="AN21" s="79" t="b">
        <v>0</v>
      </c>
      <c r="AO21" s="85" t="s">
        <v>525</v>
      </c>
      <c r="AP21" s="79" t="s">
        <v>176</v>
      </c>
      <c r="AQ21" s="79">
        <v>0</v>
      </c>
      <c r="AR21" s="79">
        <v>0</v>
      </c>
      <c r="AS21" s="79"/>
      <c r="AT21" s="79"/>
      <c r="AU21" s="79"/>
      <c r="AV21" s="79"/>
      <c r="AW21" s="79"/>
      <c r="AX21" s="79"/>
      <c r="AY21" s="79"/>
      <c r="AZ21" s="79"/>
      <c r="BA21">
        <v>1</v>
      </c>
      <c r="BB21" s="78" t="str">
        <f>REPLACE(INDEX(GroupVertices[Group],MATCH(Edges[[#This Row],[Vertex 1]],GroupVertices[Vertex],0)),1,1,"")</f>
        <v>7</v>
      </c>
      <c r="BC21" s="78" t="str">
        <f>REPLACE(INDEX(GroupVertices[Group],MATCH(Edges[[#This Row],[Vertex 2]],GroupVertices[Vertex],0)),1,1,"")</f>
        <v>7</v>
      </c>
      <c r="BD21" s="48">
        <v>1</v>
      </c>
      <c r="BE21" s="49">
        <v>3.8461538461538463</v>
      </c>
      <c r="BF21" s="48">
        <v>1</v>
      </c>
      <c r="BG21" s="49">
        <v>3.8461538461538463</v>
      </c>
      <c r="BH21" s="48">
        <v>0</v>
      </c>
      <c r="BI21" s="49">
        <v>0</v>
      </c>
      <c r="BJ21" s="48">
        <v>24</v>
      </c>
      <c r="BK21" s="49">
        <v>92.3076923076923</v>
      </c>
      <c r="BL21" s="48">
        <v>26</v>
      </c>
    </row>
    <row r="22" spans="1:64" ht="15">
      <c r="A22" s="64" t="s">
        <v>229</v>
      </c>
      <c r="B22" s="64" t="s">
        <v>238</v>
      </c>
      <c r="C22" s="65" t="s">
        <v>1739</v>
      </c>
      <c r="D22" s="66">
        <v>3</v>
      </c>
      <c r="E22" s="67" t="s">
        <v>132</v>
      </c>
      <c r="F22" s="68">
        <v>35</v>
      </c>
      <c r="G22" s="65"/>
      <c r="H22" s="69"/>
      <c r="I22" s="70"/>
      <c r="J22" s="70"/>
      <c r="K22" s="34" t="s">
        <v>65</v>
      </c>
      <c r="L22" s="77">
        <v>22</v>
      </c>
      <c r="M22" s="77"/>
      <c r="N22" s="72"/>
      <c r="O22" s="79" t="s">
        <v>299</v>
      </c>
      <c r="P22" s="81">
        <v>43499.91627314815</v>
      </c>
      <c r="Q22" s="79" t="s">
        <v>304</v>
      </c>
      <c r="R22" s="79"/>
      <c r="S22" s="79"/>
      <c r="T22" s="79"/>
      <c r="U22" s="79"/>
      <c r="V22" s="83" t="s">
        <v>389</v>
      </c>
      <c r="W22" s="81">
        <v>43499.91627314815</v>
      </c>
      <c r="X22" s="83" t="s">
        <v>444</v>
      </c>
      <c r="Y22" s="79"/>
      <c r="Z22" s="79"/>
      <c r="AA22" s="85" t="s">
        <v>516</v>
      </c>
      <c r="AB22" s="79"/>
      <c r="AC22" s="79" t="b">
        <v>0</v>
      </c>
      <c r="AD22" s="79">
        <v>0</v>
      </c>
      <c r="AE22" s="85" t="s">
        <v>582</v>
      </c>
      <c r="AF22" s="79" t="b">
        <v>0</v>
      </c>
      <c r="AG22" s="79" t="s">
        <v>595</v>
      </c>
      <c r="AH22" s="79"/>
      <c r="AI22" s="85" t="s">
        <v>582</v>
      </c>
      <c r="AJ22" s="79" t="b">
        <v>0</v>
      </c>
      <c r="AK22" s="79">
        <v>3</v>
      </c>
      <c r="AL22" s="85" t="s">
        <v>525</v>
      </c>
      <c r="AM22" s="79" t="s">
        <v>602</v>
      </c>
      <c r="AN22" s="79" t="b">
        <v>0</v>
      </c>
      <c r="AO22" s="85" t="s">
        <v>525</v>
      </c>
      <c r="AP22" s="79" t="s">
        <v>176</v>
      </c>
      <c r="AQ22" s="79">
        <v>0</v>
      </c>
      <c r="AR22" s="79">
        <v>0</v>
      </c>
      <c r="AS22" s="79"/>
      <c r="AT22" s="79"/>
      <c r="AU22" s="79"/>
      <c r="AV22" s="79"/>
      <c r="AW22" s="79"/>
      <c r="AX22" s="79"/>
      <c r="AY22" s="79"/>
      <c r="AZ22" s="79"/>
      <c r="BA22">
        <v>1</v>
      </c>
      <c r="BB22" s="78" t="str">
        <f>REPLACE(INDEX(GroupVertices[Group],MATCH(Edges[[#This Row],[Vertex 1]],GroupVertices[Vertex],0)),1,1,"")</f>
        <v>7</v>
      </c>
      <c r="BC22" s="78" t="str">
        <f>REPLACE(INDEX(GroupVertices[Group],MATCH(Edges[[#This Row],[Vertex 2]],GroupVertices[Vertex],0)),1,1,"")</f>
        <v>7</v>
      </c>
      <c r="BD22" s="48">
        <v>1</v>
      </c>
      <c r="BE22" s="49">
        <v>3.8461538461538463</v>
      </c>
      <c r="BF22" s="48">
        <v>1</v>
      </c>
      <c r="BG22" s="49">
        <v>3.8461538461538463</v>
      </c>
      <c r="BH22" s="48">
        <v>0</v>
      </c>
      <c r="BI22" s="49">
        <v>0</v>
      </c>
      <c r="BJ22" s="48">
        <v>24</v>
      </c>
      <c r="BK22" s="49">
        <v>92.3076923076923</v>
      </c>
      <c r="BL22" s="48">
        <v>26</v>
      </c>
    </row>
    <row r="23" spans="1:64" ht="15">
      <c r="A23" s="64" t="s">
        <v>230</v>
      </c>
      <c r="B23" s="64" t="s">
        <v>231</v>
      </c>
      <c r="C23" s="65" t="s">
        <v>1739</v>
      </c>
      <c r="D23" s="66">
        <v>3</v>
      </c>
      <c r="E23" s="67" t="s">
        <v>132</v>
      </c>
      <c r="F23" s="68">
        <v>35</v>
      </c>
      <c r="G23" s="65"/>
      <c r="H23" s="69"/>
      <c r="I23" s="70"/>
      <c r="J23" s="70"/>
      <c r="K23" s="34" t="s">
        <v>65</v>
      </c>
      <c r="L23" s="77">
        <v>23</v>
      </c>
      <c r="M23" s="77"/>
      <c r="N23" s="72"/>
      <c r="O23" s="79" t="s">
        <v>299</v>
      </c>
      <c r="P23" s="81">
        <v>43500.40408564815</v>
      </c>
      <c r="Q23" s="79" t="s">
        <v>303</v>
      </c>
      <c r="R23" s="83" t="s">
        <v>348</v>
      </c>
      <c r="S23" s="79" t="s">
        <v>360</v>
      </c>
      <c r="T23" s="79"/>
      <c r="U23" s="79"/>
      <c r="V23" s="83" t="s">
        <v>390</v>
      </c>
      <c r="W23" s="81">
        <v>43500.40408564815</v>
      </c>
      <c r="X23" s="83" t="s">
        <v>445</v>
      </c>
      <c r="Y23" s="79"/>
      <c r="Z23" s="79"/>
      <c r="AA23" s="85" t="s">
        <v>517</v>
      </c>
      <c r="AB23" s="79"/>
      <c r="AC23" s="79" t="b">
        <v>0</v>
      </c>
      <c r="AD23" s="79">
        <v>0</v>
      </c>
      <c r="AE23" s="85" t="s">
        <v>582</v>
      </c>
      <c r="AF23" s="79" t="b">
        <v>0</v>
      </c>
      <c r="AG23" s="79" t="s">
        <v>596</v>
      </c>
      <c r="AH23" s="79"/>
      <c r="AI23" s="85" t="s">
        <v>582</v>
      </c>
      <c r="AJ23" s="79" t="b">
        <v>0</v>
      </c>
      <c r="AK23" s="79">
        <v>17</v>
      </c>
      <c r="AL23" s="85" t="s">
        <v>518</v>
      </c>
      <c r="AM23" s="79" t="s">
        <v>605</v>
      </c>
      <c r="AN23" s="79" t="b">
        <v>0</v>
      </c>
      <c r="AO23" s="85" t="s">
        <v>518</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0</v>
      </c>
      <c r="BE23" s="49">
        <v>0</v>
      </c>
      <c r="BF23" s="48">
        <v>0</v>
      </c>
      <c r="BG23" s="49">
        <v>0</v>
      </c>
      <c r="BH23" s="48">
        <v>0</v>
      </c>
      <c r="BI23" s="49">
        <v>0</v>
      </c>
      <c r="BJ23" s="48">
        <v>15</v>
      </c>
      <c r="BK23" s="49">
        <v>100</v>
      </c>
      <c r="BL23" s="48">
        <v>15</v>
      </c>
    </row>
    <row r="24" spans="1:64" ht="15">
      <c r="A24" s="64" t="s">
        <v>231</v>
      </c>
      <c r="B24" s="64" t="s">
        <v>231</v>
      </c>
      <c r="C24" s="65" t="s">
        <v>1739</v>
      </c>
      <c r="D24" s="66">
        <v>3</v>
      </c>
      <c r="E24" s="67" t="s">
        <v>132</v>
      </c>
      <c r="F24" s="68">
        <v>35</v>
      </c>
      <c r="G24" s="65"/>
      <c r="H24" s="69"/>
      <c r="I24" s="70"/>
      <c r="J24" s="70"/>
      <c r="K24" s="34" t="s">
        <v>65</v>
      </c>
      <c r="L24" s="77">
        <v>24</v>
      </c>
      <c r="M24" s="77"/>
      <c r="N24" s="72"/>
      <c r="O24" s="79" t="s">
        <v>176</v>
      </c>
      <c r="P24" s="81">
        <v>43499.3999537037</v>
      </c>
      <c r="Q24" s="79" t="s">
        <v>305</v>
      </c>
      <c r="R24" s="83" t="s">
        <v>348</v>
      </c>
      <c r="S24" s="79" t="s">
        <v>360</v>
      </c>
      <c r="T24" s="79"/>
      <c r="U24" s="79"/>
      <c r="V24" s="83" t="s">
        <v>391</v>
      </c>
      <c r="W24" s="81">
        <v>43499.3999537037</v>
      </c>
      <c r="X24" s="83" t="s">
        <v>446</v>
      </c>
      <c r="Y24" s="79"/>
      <c r="Z24" s="79"/>
      <c r="AA24" s="85" t="s">
        <v>518</v>
      </c>
      <c r="AB24" s="79"/>
      <c r="AC24" s="79" t="b">
        <v>0</v>
      </c>
      <c r="AD24" s="79">
        <v>71</v>
      </c>
      <c r="AE24" s="85" t="s">
        <v>582</v>
      </c>
      <c r="AF24" s="79" t="b">
        <v>0</v>
      </c>
      <c r="AG24" s="79" t="s">
        <v>596</v>
      </c>
      <c r="AH24" s="79"/>
      <c r="AI24" s="85" t="s">
        <v>582</v>
      </c>
      <c r="AJ24" s="79" t="b">
        <v>0</v>
      </c>
      <c r="AK24" s="79">
        <v>15</v>
      </c>
      <c r="AL24" s="85" t="s">
        <v>582</v>
      </c>
      <c r="AM24" s="79" t="s">
        <v>603</v>
      </c>
      <c r="AN24" s="79" t="b">
        <v>0</v>
      </c>
      <c r="AO24" s="85" t="s">
        <v>518</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13</v>
      </c>
      <c r="BK24" s="49">
        <v>100</v>
      </c>
      <c r="BL24" s="48">
        <v>13</v>
      </c>
    </row>
    <row r="25" spans="1:64" ht="15">
      <c r="A25" s="64" t="s">
        <v>232</v>
      </c>
      <c r="B25" s="64" t="s">
        <v>231</v>
      </c>
      <c r="C25" s="65" t="s">
        <v>1739</v>
      </c>
      <c r="D25" s="66">
        <v>3</v>
      </c>
      <c r="E25" s="67" t="s">
        <v>132</v>
      </c>
      <c r="F25" s="68">
        <v>35</v>
      </c>
      <c r="G25" s="65"/>
      <c r="H25" s="69"/>
      <c r="I25" s="70"/>
      <c r="J25" s="70"/>
      <c r="K25" s="34" t="s">
        <v>65</v>
      </c>
      <c r="L25" s="77">
        <v>25</v>
      </c>
      <c r="M25" s="77"/>
      <c r="N25" s="72"/>
      <c r="O25" s="79" t="s">
        <v>299</v>
      </c>
      <c r="P25" s="81">
        <v>43500.41931712963</v>
      </c>
      <c r="Q25" s="79" t="s">
        <v>303</v>
      </c>
      <c r="R25" s="83" t="s">
        <v>348</v>
      </c>
      <c r="S25" s="79" t="s">
        <v>360</v>
      </c>
      <c r="T25" s="79"/>
      <c r="U25" s="79"/>
      <c r="V25" s="83" t="s">
        <v>392</v>
      </c>
      <c r="W25" s="81">
        <v>43500.41931712963</v>
      </c>
      <c r="X25" s="83" t="s">
        <v>447</v>
      </c>
      <c r="Y25" s="79"/>
      <c r="Z25" s="79"/>
      <c r="AA25" s="85" t="s">
        <v>519</v>
      </c>
      <c r="AB25" s="79"/>
      <c r="AC25" s="79" t="b">
        <v>0</v>
      </c>
      <c r="AD25" s="79">
        <v>0</v>
      </c>
      <c r="AE25" s="85" t="s">
        <v>582</v>
      </c>
      <c r="AF25" s="79" t="b">
        <v>0</v>
      </c>
      <c r="AG25" s="79" t="s">
        <v>596</v>
      </c>
      <c r="AH25" s="79"/>
      <c r="AI25" s="85" t="s">
        <v>582</v>
      </c>
      <c r="AJ25" s="79" t="b">
        <v>0</v>
      </c>
      <c r="AK25" s="79">
        <v>17</v>
      </c>
      <c r="AL25" s="85" t="s">
        <v>518</v>
      </c>
      <c r="AM25" s="79" t="s">
        <v>605</v>
      </c>
      <c r="AN25" s="79" t="b">
        <v>0</v>
      </c>
      <c r="AO25" s="85" t="s">
        <v>518</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15</v>
      </c>
      <c r="BK25" s="49">
        <v>100</v>
      </c>
      <c r="BL25" s="48">
        <v>15</v>
      </c>
    </row>
    <row r="26" spans="1:64" ht="15">
      <c r="A26" s="64" t="s">
        <v>233</v>
      </c>
      <c r="B26" s="64" t="s">
        <v>233</v>
      </c>
      <c r="C26" s="65" t="s">
        <v>1739</v>
      </c>
      <c r="D26" s="66">
        <v>3</v>
      </c>
      <c r="E26" s="67" t="s">
        <v>132</v>
      </c>
      <c r="F26" s="68">
        <v>35</v>
      </c>
      <c r="G26" s="65"/>
      <c r="H26" s="69"/>
      <c r="I26" s="70"/>
      <c r="J26" s="70"/>
      <c r="K26" s="34" t="s">
        <v>65</v>
      </c>
      <c r="L26" s="77">
        <v>26</v>
      </c>
      <c r="M26" s="77"/>
      <c r="N26" s="72"/>
      <c r="O26" s="79" t="s">
        <v>176</v>
      </c>
      <c r="P26" s="81">
        <v>43494.62681712963</v>
      </c>
      <c r="Q26" s="79" t="s">
        <v>306</v>
      </c>
      <c r="R26" s="83" t="s">
        <v>349</v>
      </c>
      <c r="S26" s="79" t="s">
        <v>361</v>
      </c>
      <c r="T26" s="79"/>
      <c r="U26" s="83" t="s">
        <v>369</v>
      </c>
      <c r="V26" s="83" t="s">
        <v>369</v>
      </c>
      <c r="W26" s="81">
        <v>43494.62681712963</v>
      </c>
      <c r="X26" s="83" t="s">
        <v>448</v>
      </c>
      <c r="Y26" s="79"/>
      <c r="Z26" s="79"/>
      <c r="AA26" s="85" t="s">
        <v>520</v>
      </c>
      <c r="AB26" s="79"/>
      <c r="AC26" s="79" t="b">
        <v>0</v>
      </c>
      <c r="AD26" s="79">
        <v>9883</v>
      </c>
      <c r="AE26" s="85" t="s">
        <v>582</v>
      </c>
      <c r="AF26" s="79" t="b">
        <v>0</v>
      </c>
      <c r="AG26" s="79" t="s">
        <v>595</v>
      </c>
      <c r="AH26" s="79"/>
      <c r="AI26" s="85" t="s">
        <v>582</v>
      </c>
      <c r="AJ26" s="79" t="b">
        <v>0</v>
      </c>
      <c r="AK26" s="79">
        <v>1326</v>
      </c>
      <c r="AL26" s="85" t="s">
        <v>582</v>
      </c>
      <c r="AM26" s="79" t="s">
        <v>607</v>
      </c>
      <c r="AN26" s="79" t="b">
        <v>0</v>
      </c>
      <c r="AO26" s="85" t="s">
        <v>520</v>
      </c>
      <c r="AP26" s="79" t="s">
        <v>609</v>
      </c>
      <c r="AQ26" s="79">
        <v>0</v>
      </c>
      <c r="AR26" s="79">
        <v>0</v>
      </c>
      <c r="AS26" s="79"/>
      <c r="AT26" s="79"/>
      <c r="AU26" s="79"/>
      <c r="AV26" s="79"/>
      <c r="AW26" s="79"/>
      <c r="AX26" s="79"/>
      <c r="AY26" s="79"/>
      <c r="AZ26" s="79"/>
      <c r="BA26">
        <v>1</v>
      </c>
      <c r="BB26" s="78" t="str">
        <f>REPLACE(INDEX(GroupVertices[Group],MATCH(Edges[[#This Row],[Vertex 1]],GroupVertices[Vertex],0)),1,1,"")</f>
        <v>15</v>
      </c>
      <c r="BC26" s="78" t="str">
        <f>REPLACE(INDEX(GroupVertices[Group],MATCH(Edges[[#This Row],[Vertex 2]],GroupVertices[Vertex],0)),1,1,"")</f>
        <v>15</v>
      </c>
      <c r="BD26" s="48">
        <v>1</v>
      </c>
      <c r="BE26" s="49">
        <v>2.5641025641025643</v>
      </c>
      <c r="BF26" s="48">
        <v>1</v>
      </c>
      <c r="BG26" s="49">
        <v>2.5641025641025643</v>
      </c>
      <c r="BH26" s="48">
        <v>0</v>
      </c>
      <c r="BI26" s="49">
        <v>0</v>
      </c>
      <c r="BJ26" s="48">
        <v>37</v>
      </c>
      <c r="BK26" s="49">
        <v>94.87179487179488</v>
      </c>
      <c r="BL26" s="48">
        <v>39</v>
      </c>
    </row>
    <row r="27" spans="1:64" ht="15">
      <c r="A27" s="64" t="s">
        <v>234</v>
      </c>
      <c r="B27" s="64" t="s">
        <v>233</v>
      </c>
      <c r="C27" s="65" t="s">
        <v>1739</v>
      </c>
      <c r="D27" s="66">
        <v>3</v>
      </c>
      <c r="E27" s="67" t="s">
        <v>132</v>
      </c>
      <c r="F27" s="68">
        <v>35</v>
      </c>
      <c r="G27" s="65"/>
      <c r="H27" s="69"/>
      <c r="I27" s="70"/>
      <c r="J27" s="70"/>
      <c r="K27" s="34" t="s">
        <v>65</v>
      </c>
      <c r="L27" s="77">
        <v>27</v>
      </c>
      <c r="M27" s="77"/>
      <c r="N27" s="72"/>
      <c r="O27" s="79" t="s">
        <v>299</v>
      </c>
      <c r="P27" s="81">
        <v>43500.55552083333</v>
      </c>
      <c r="Q27" s="79" t="s">
        <v>307</v>
      </c>
      <c r="R27" s="79"/>
      <c r="S27" s="79"/>
      <c r="T27" s="79"/>
      <c r="U27" s="79"/>
      <c r="V27" s="83" t="s">
        <v>393</v>
      </c>
      <c r="W27" s="81">
        <v>43500.55552083333</v>
      </c>
      <c r="X27" s="83" t="s">
        <v>449</v>
      </c>
      <c r="Y27" s="79"/>
      <c r="Z27" s="79"/>
      <c r="AA27" s="85" t="s">
        <v>521</v>
      </c>
      <c r="AB27" s="79"/>
      <c r="AC27" s="79" t="b">
        <v>0</v>
      </c>
      <c r="AD27" s="79">
        <v>0</v>
      </c>
      <c r="AE27" s="85" t="s">
        <v>582</v>
      </c>
      <c r="AF27" s="79" t="b">
        <v>0</v>
      </c>
      <c r="AG27" s="79" t="s">
        <v>595</v>
      </c>
      <c r="AH27" s="79"/>
      <c r="AI27" s="85" t="s">
        <v>582</v>
      </c>
      <c r="AJ27" s="79" t="b">
        <v>0</v>
      </c>
      <c r="AK27" s="79">
        <v>1326</v>
      </c>
      <c r="AL27" s="85" t="s">
        <v>520</v>
      </c>
      <c r="AM27" s="79" t="s">
        <v>602</v>
      </c>
      <c r="AN27" s="79" t="b">
        <v>0</v>
      </c>
      <c r="AO27" s="85" t="s">
        <v>520</v>
      </c>
      <c r="AP27" s="79" t="s">
        <v>176</v>
      </c>
      <c r="AQ27" s="79">
        <v>0</v>
      </c>
      <c r="AR27" s="79">
        <v>0</v>
      </c>
      <c r="AS27" s="79"/>
      <c r="AT27" s="79"/>
      <c r="AU27" s="79"/>
      <c r="AV27" s="79"/>
      <c r="AW27" s="79"/>
      <c r="AX27" s="79"/>
      <c r="AY27" s="79"/>
      <c r="AZ27" s="79"/>
      <c r="BA27">
        <v>1</v>
      </c>
      <c r="BB27" s="78" t="str">
        <f>REPLACE(INDEX(GroupVertices[Group],MATCH(Edges[[#This Row],[Vertex 1]],GroupVertices[Vertex],0)),1,1,"")</f>
        <v>15</v>
      </c>
      <c r="BC27" s="78" t="str">
        <f>REPLACE(INDEX(GroupVertices[Group],MATCH(Edges[[#This Row],[Vertex 2]],GroupVertices[Vertex],0)),1,1,"")</f>
        <v>15</v>
      </c>
      <c r="BD27" s="48">
        <v>0</v>
      </c>
      <c r="BE27" s="49">
        <v>0</v>
      </c>
      <c r="BF27" s="48">
        <v>0</v>
      </c>
      <c r="BG27" s="49">
        <v>0</v>
      </c>
      <c r="BH27" s="48">
        <v>0</v>
      </c>
      <c r="BI27" s="49">
        <v>0</v>
      </c>
      <c r="BJ27" s="48">
        <v>26</v>
      </c>
      <c r="BK27" s="49">
        <v>100</v>
      </c>
      <c r="BL27" s="48">
        <v>26</v>
      </c>
    </row>
    <row r="28" spans="1:64" ht="15">
      <c r="A28" s="64" t="s">
        <v>235</v>
      </c>
      <c r="B28" s="64" t="s">
        <v>276</v>
      </c>
      <c r="C28" s="65" t="s">
        <v>1739</v>
      </c>
      <c r="D28" s="66">
        <v>3</v>
      </c>
      <c r="E28" s="67" t="s">
        <v>132</v>
      </c>
      <c r="F28" s="68">
        <v>35</v>
      </c>
      <c r="G28" s="65"/>
      <c r="H28" s="69"/>
      <c r="I28" s="70"/>
      <c r="J28" s="70"/>
      <c r="K28" s="34" t="s">
        <v>65</v>
      </c>
      <c r="L28" s="77">
        <v>28</v>
      </c>
      <c r="M28" s="77"/>
      <c r="N28" s="72"/>
      <c r="O28" s="79" t="s">
        <v>299</v>
      </c>
      <c r="P28" s="81">
        <v>43500.724756944444</v>
      </c>
      <c r="Q28" s="79" t="s">
        <v>308</v>
      </c>
      <c r="R28" s="79"/>
      <c r="S28" s="79"/>
      <c r="T28" s="79"/>
      <c r="U28" s="79"/>
      <c r="V28" s="83" t="s">
        <v>394</v>
      </c>
      <c r="W28" s="81">
        <v>43500.724756944444</v>
      </c>
      <c r="X28" s="83" t="s">
        <v>450</v>
      </c>
      <c r="Y28" s="79"/>
      <c r="Z28" s="79"/>
      <c r="AA28" s="85" t="s">
        <v>522</v>
      </c>
      <c r="AB28" s="85" t="s">
        <v>571</v>
      </c>
      <c r="AC28" s="79" t="b">
        <v>0</v>
      </c>
      <c r="AD28" s="79">
        <v>1</v>
      </c>
      <c r="AE28" s="85" t="s">
        <v>583</v>
      </c>
      <c r="AF28" s="79" t="b">
        <v>0</v>
      </c>
      <c r="AG28" s="79" t="s">
        <v>597</v>
      </c>
      <c r="AH28" s="79"/>
      <c r="AI28" s="85" t="s">
        <v>582</v>
      </c>
      <c r="AJ28" s="79" t="b">
        <v>0</v>
      </c>
      <c r="AK28" s="79">
        <v>0</v>
      </c>
      <c r="AL28" s="85" t="s">
        <v>582</v>
      </c>
      <c r="AM28" s="79" t="s">
        <v>602</v>
      </c>
      <c r="AN28" s="79" t="b">
        <v>0</v>
      </c>
      <c r="AO28" s="85" t="s">
        <v>571</v>
      </c>
      <c r="AP28" s="79" t="s">
        <v>176</v>
      </c>
      <c r="AQ28" s="79">
        <v>0</v>
      </c>
      <c r="AR28" s="79">
        <v>0</v>
      </c>
      <c r="AS28" s="79"/>
      <c r="AT28" s="79"/>
      <c r="AU28" s="79"/>
      <c r="AV28" s="79"/>
      <c r="AW28" s="79"/>
      <c r="AX28" s="79"/>
      <c r="AY28" s="79"/>
      <c r="AZ28" s="79"/>
      <c r="BA28">
        <v>1</v>
      </c>
      <c r="BB28" s="78" t="str">
        <f>REPLACE(INDEX(GroupVertices[Group],MATCH(Edges[[#This Row],[Vertex 1]],GroupVertices[Vertex],0)),1,1,"")</f>
        <v>8</v>
      </c>
      <c r="BC28" s="78" t="str">
        <f>REPLACE(INDEX(GroupVertices[Group],MATCH(Edges[[#This Row],[Vertex 2]],GroupVertices[Vertex],0)),1,1,"")</f>
        <v>8</v>
      </c>
      <c r="BD28" s="48"/>
      <c r="BE28" s="49"/>
      <c r="BF28" s="48"/>
      <c r="BG28" s="49"/>
      <c r="BH28" s="48"/>
      <c r="BI28" s="49"/>
      <c r="BJ28" s="48"/>
      <c r="BK28" s="49"/>
      <c r="BL28" s="48"/>
    </row>
    <row r="29" spans="1:64" ht="15">
      <c r="A29" s="64" t="s">
        <v>235</v>
      </c>
      <c r="B29" s="64" t="s">
        <v>277</v>
      </c>
      <c r="C29" s="65" t="s">
        <v>1739</v>
      </c>
      <c r="D29" s="66">
        <v>3</v>
      </c>
      <c r="E29" s="67" t="s">
        <v>132</v>
      </c>
      <c r="F29" s="68">
        <v>35</v>
      </c>
      <c r="G29" s="65"/>
      <c r="H29" s="69"/>
      <c r="I29" s="70"/>
      <c r="J29" s="70"/>
      <c r="K29" s="34" t="s">
        <v>65</v>
      </c>
      <c r="L29" s="77">
        <v>29</v>
      </c>
      <c r="M29" s="77"/>
      <c r="N29" s="72"/>
      <c r="O29" s="79" t="s">
        <v>300</v>
      </c>
      <c r="P29" s="81">
        <v>43500.724756944444</v>
      </c>
      <c r="Q29" s="79" t="s">
        <v>308</v>
      </c>
      <c r="R29" s="79"/>
      <c r="S29" s="79"/>
      <c r="T29" s="79"/>
      <c r="U29" s="79"/>
      <c r="V29" s="83" t="s">
        <v>394</v>
      </c>
      <c r="W29" s="81">
        <v>43500.724756944444</v>
      </c>
      <c r="X29" s="83" t="s">
        <v>450</v>
      </c>
      <c r="Y29" s="79"/>
      <c r="Z29" s="79"/>
      <c r="AA29" s="85" t="s">
        <v>522</v>
      </c>
      <c r="AB29" s="85" t="s">
        <v>571</v>
      </c>
      <c r="AC29" s="79" t="b">
        <v>0</v>
      </c>
      <c r="AD29" s="79">
        <v>1</v>
      </c>
      <c r="AE29" s="85" t="s">
        <v>583</v>
      </c>
      <c r="AF29" s="79" t="b">
        <v>0</v>
      </c>
      <c r="AG29" s="79" t="s">
        <v>597</v>
      </c>
      <c r="AH29" s="79"/>
      <c r="AI29" s="85" t="s">
        <v>582</v>
      </c>
      <c r="AJ29" s="79" t="b">
        <v>0</v>
      </c>
      <c r="AK29" s="79">
        <v>0</v>
      </c>
      <c r="AL29" s="85" t="s">
        <v>582</v>
      </c>
      <c r="AM29" s="79" t="s">
        <v>602</v>
      </c>
      <c r="AN29" s="79" t="b">
        <v>0</v>
      </c>
      <c r="AO29" s="85" t="s">
        <v>571</v>
      </c>
      <c r="AP29" s="79" t="s">
        <v>176</v>
      </c>
      <c r="AQ29" s="79">
        <v>0</v>
      </c>
      <c r="AR29" s="79">
        <v>0</v>
      </c>
      <c r="AS29" s="79"/>
      <c r="AT29" s="79"/>
      <c r="AU29" s="79"/>
      <c r="AV29" s="79"/>
      <c r="AW29" s="79"/>
      <c r="AX29" s="79"/>
      <c r="AY29" s="79"/>
      <c r="AZ29" s="79"/>
      <c r="BA29">
        <v>1</v>
      </c>
      <c r="BB29" s="78" t="str">
        <f>REPLACE(INDEX(GroupVertices[Group],MATCH(Edges[[#This Row],[Vertex 1]],GroupVertices[Vertex],0)),1,1,"")</f>
        <v>8</v>
      </c>
      <c r="BC29" s="78" t="str">
        <f>REPLACE(INDEX(GroupVertices[Group],MATCH(Edges[[#This Row],[Vertex 2]],GroupVertices[Vertex],0)),1,1,"")</f>
        <v>8</v>
      </c>
      <c r="BD29" s="48">
        <v>0</v>
      </c>
      <c r="BE29" s="49">
        <v>0</v>
      </c>
      <c r="BF29" s="48">
        <v>0</v>
      </c>
      <c r="BG29" s="49">
        <v>0</v>
      </c>
      <c r="BH29" s="48">
        <v>0</v>
      </c>
      <c r="BI29" s="49">
        <v>0</v>
      </c>
      <c r="BJ29" s="48">
        <v>24</v>
      </c>
      <c r="BK29" s="49">
        <v>100</v>
      </c>
      <c r="BL29" s="48">
        <v>24</v>
      </c>
    </row>
    <row r="30" spans="1:64" ht="15">
      <c r="A30" s="64" t="s">
        <v>236</v>
      </c>
      <c r="B30" s="64" t="s">
        <v>236</v>
      </c>
      <c r="C30" s="65" t="s">
        <v>1739</v>
      </c>
      <c r="D30" s="66">
        <v>3</v>
      </c>
      <c r="E30" s="67" t="s">
        <v>132</v>
      </c>
      <c r="F30" s="68">
        <v>35</v>
      </c>
      <c r="G30" s="65"/>
      <c r="H30" s="69"/>
      <c r="I30" s="70"/>
      <c r="J30" s="70"/>
      <c r="K30" s="34" t="s">
        <v>65</v>
      </c>
      <c r="L30" s="77">
        <v>30</v>
      </c>
      <c r="M30" s="77"/>
      <c r="N30" s="72"/>
      <c r="O30" s="79" t="s">
        <v>176</v>
      </c>
      <c r="P30" s="81">
        <v>43501.0655787037</v>
      </c>
      <c r="Q30" s="79" t="s">
        <v>309</v>
      </c>
      <c r="R30" s="79"/>
      <c r="S30" s="79"/>
      <c r="T30" s="79"/>
      <c r="U30" s="79"/>
      <c r="V30" s="83" t="s">
        <v>395</v>
      </c>
      <c r="W30" s="81">
        <v>43501.0655787037</v>
      </c>
      <c r="X30" s="83" t="s">
        <v>451</v>
      </c>
      <c r="Y30" s="79"/>
      <c r="Z30" s="79"/>
      <c r="AA30" s="85" t="s">
        <v>523</v>
      </c>
      <c r="AB30" s="79"/>
      <c r="AC30" s="79" t="b">
        <v>0</v>
      </c>
      <c r="AD30" s="79">
        <v>16</v>
      </c>
      <c r="AE30" s="85" t="s">
        <v>582</v>
      </c>
      <c r="AF30" s="79" t="b">
        <v>0</v>
      </c>
      <c r="AG30" s="79" t="s">
        <v>596</v>
      </c>
      <c r="AH30" s="79"/>
      <c r="AI30" s="85" t="s">
        <v>582</v>
      </c>
      <c r="AJ30" s="79" t="b">
        <v>0</v>
      </c>
      <c r="AK30" s="79">
        <v>1</v>
      </c>
      <c r="AL30" s="85" t="s">
        <v>582</v>
      </c>
      <c r="AM30" s="79" t="s">
        <v>603</v>
      </c>
      <c r="AN30" s="79" t="b">
        <v>0</v>
      </c>
      <c r="AO30" s="85" t="s">
        <v>523</v>
      </c>
      <c r="AP30" s="79" t="s">
        <v>176</v>
      </c>
      <c r="AQ30" s="79">
        <v>0</v>
      </c>
      <c r="AR30" s="79">
        <v>0</v>
      </c>
      <c r="AS30" s="79"/>
      <c r="AT30" s="79"/>
      <c r="AU30" s="79"/>
      <c r="AV30" s="79"/>
      <c r="AW30" s="79"/>
      <c r="AX30" s="79"/>
      <c r="AY30" s="79"/>
      <c r="AZ30" s="79"/>
      <c r="BA30">
        <v>1</v>
      </c>
      <c r="BB30" s="78" t="str">
        <f>REPLACE(INDEX(GroupVertices[Group],MATCH(Edges[[#This Row],[Vertex 1]],GroupVertices[Vertex],0)),1,1,"")</f>
        <v>14</v>
      </c>
      <c r="BC30" s="78" t="str">
        <f>REPLACE(INDEX(GroupVertices[Group],MATCH(Edges[[#This Row],[Vertex 2]],GroupVertices[Vertex],0)),1,1,"")</f>
        <v>14</v>
      </c>
      <c r="BD30" s="48">
        <v>0</v>
      </c>
      <c r="BE30" s="49">
        <v>0</v>
      </c>
      <c r="BF30" s="48">
        <v>0</v>
      </c>
      <c r="BG30" s="49">
        <v>0</v>
      </c>
      <c r="BH30" s="48">
        <v>0</v>
      </c>
      <c r="BI30" s="49">
        <v>0</v>
      </c>
      <c r="BJ30" s="48">
        <v>23</v>
      </c>
      <c r="BK30" s="49">
        <v>100</v>
      </c>
      <c r="BL30" s="48">
        <v>23</v>
      </c>
    </row>
    <row r="31" spans="1:64" ht="15">
      <c r="A31" s="64" t="s">
        <v>237</v>
      </c>
      <c r="B31" s="64" t="s">
        <v>236</v>
      </c>
      <c r="C31" s="65" t="s">
        <v>1739</v>
      </c>
      <c r="D31" s="66">
        <v>3</v>
      </c>
      <c r="E31" s="67" t="s">
        <v>132</v>
      </c>
      <c r="F31" s="68">
        <v>35</v>
      </c>
      <c r="G31" s="65"/>
      <c r="H31" s="69"/>
      <c r="I31" s="70"/>
      <c r="J31" s="70"/>
      <c r="K31" s="34" t="s">
        <v>65</v>
      </c>
      <c r="L31" s="77">
        <v>31</v>
      </c>
      <c r="M31" s="77"/>
      <c r="N31" s="72"/>
      <c r="O31" s="79" t="s">
        <v>299</v>
      </c>
      <c r="P31" s="81">
        <v>43501.06744212963</v>
      </c>
      <c r="Q31" s="79" t="s">
        <v>310</v>
      </c>
      <c r="R31" s="79"/>
      <c r="S31" s="79"/>
      <c r="T31" s="79"/>
      <c r="U31" s="79"/>
      <c r="V31" s="83" t="s">
        <v>396</v>
      </c>
      <c r="W31" s="81">
        <v>43501.06744212963</v>
      </c>
      <c r="X31" s="83" t="s">
        <v>452</v>
      </c>
      <c r="Y31" s="79"/>
      <c r="Z31" s="79"/>
      <c r="AA31" s="85" t="s">
        <v>524</v>
      </c>
      <c r="AB31" s="79"/>
      <c r="AC31" s="79" t="b">
        <v>0</v>
      </c>
      <c r="AD31" s="79">
        <v>0</v>
      </c>
      <c r="AE31" s="85" t="s">
        <v>582</v>
      </c>
      <c r="AF31" s="79" t="b">
        <v>0</v>
      </c>
      <c r="AG31" s="79" t="s">
        <v>596</v>
      </c>
      <c r="AH31" s="79"/>
      <c r="AI31" s="85" t="s">
        <v>582</v>
      </c>
      <c r="AJ31" s="79" t="b">
        <v>0</v>
      </c>
      <c r="AK31" s="79">
        <v>1</v>
      </c>
      <c r="AL31" s="85" t="s">
        <v>523</v>
      </c>
      <c r="AM31" s="79" t="s">
        <v>604</v>
      </c>
      <c r="AN31" s="79" t="b">
        <v>0</v>
      </c>
      <c r="AO31" s="85" t="s">
        <v>523</v>
      </c>
      <c r="AP31" s="79" t="s">
        <v>176</v>
      </c>
      <c r="AQ31" s="79">
        <v>0</v>
      </c>
      <c r="AR31" s="79">
        <v>0</v>
      </c>
      <c r="AS31" s="79"/>
      <c r="AT31" s="79"/>
      <c r="AU31" s="79"/>
      <c r="AV31" s="79"/>
      <c r="AW31" s="79"/>
      <c r="AX31" s="79"/>
      <c r="AY31" s="79"/>
      <c r="AZ31" s="79"/>
      <c r="BA31">
        <v>1</v>
      </c>
      <c r="BB31" s="78" t="str">
        <f>REPLACE(INDEX(GroupVertices[Group],MATCH(Edges[[#This Row],[Vertex 1]],GroupVertices[Vertex],0)),1,1,"")</f>
        <v>14</v>
      </c>
      <c r="BC31" s="78" t="str">
        <f>REPLACE(INDEX(GroupVertices[Group],MATCH(Edges[[#This Row],[Vertex 2]],GroupVertices[Vertex],0)),1,1,"")</f>
        <v>14</v>
      </c>
      <c r="BD31" s="48">
        <v>0</v>
      </c>
      <c r="BE31" s="49">
        <v>0</v>
      </c>
      <c r="BF31" s="48">
        <v>0</v>
      </c>
      <c r="BG31" s="49">
        <v>0</v>
      </c>
      <c r="BH31" s="48">
        <v>0</v>
      </c>
      <c r="BI31" s="49">
        <v>0</v>
      </c>
      <c r="BJ31" s="48">
        <v>25</v>
      </c>
      <c r="BK31" s="49">
        <v>100</v>
      </c>
      <c r="BL31" s="48">
        <v>25</v>
      </c>
    </row>
    <row r="32" spans="1:64" ht="15">
      <c r="A32" s="64" t="s">
        <v>238</v>
      </c>
      <c r="B32" s="64" t="s">
        <v>238</v>
      </c>
      <c r="C32" s="65" t="s">
        <v>1739</v>
      </c>
      <c r="D32" s="66">
        <v>3</v>
      </c>
      <c r="E32" s="67" t="s">
        <v>132</v>
      </c>
      <c r="F32" s="68">
        <v>35</v>
      </c>
      <c r="G32" s="65"/>
      <c r="H32" s="69"/>
      <c r="I32" s="70"/>
      <c r="J32" s="70"/>
      <c r="K32" s="34" t="s">
        <v>65</v>
      </c>
      <c r="L32" s="77">
        <v>32</v>
      </c>
      <c r="M32" s="77"/>
      <c r="N32" s="72"/>
      <c r="O32" s="79" t="s">
        <v>176</v>
      </c>
      <c r="P32" s="81">
        <v>43499.8825</v>
      </c>
      <c r="Q32" s="79" t="s">
        <v>311</v>
      </c>
      <c r="R32" s="79"/>
      <c r="S32" s="79"/>
      <c r="T32" s="79"/>
      <c r="U32" s="83" t="s">
        <v>370</v>
      </c>
      <c r="V32" s="83" t="s">
        <v>370</v>
      </c>
      <c r="W32" s="81">
        <v>43499.8825</v>
      </c>
      <c r="X32" s="83" t="s">
        <v>453</v>
      </c>
      <c r="Y32" s="79"/>
      <c r="Z32" s="79"/>
      <c r="AA32" s="85" t="s">
        <v>525</v>
      </c>
      <c r="AB32" s="79"/>
      <c r="AC32" s="79" t="b">
        <v>0</v>
      </c>
      <c r="AD32" s="79">
        <v>11</v>
      </c>
      <c r="AE32" s="85" t="s">
        <v>582</v>
      </c>
      <c r="AF32" s="79" t="b">
        <v>0</v>
      </c>
      <c r="AG32" s="79" t="s">
        <v>595</v>
      </c>
      <c r="AH32" s="79"/>
      <c r="AI32" s="85" t="s">
        <v>582</v>
      </c>
      <c r="AJ32" s="79" t="b">
        <v>0</v>
      </c>
      <c r="AK32" s="79">
        <v>3</v>
      </c>
      <c r="AL32" s="85" t="s">
        <v>582</v>
      </c>
      <c r="AM32" s="79" t="s">
        <v>606</v>
      </c>
      <c r="AN32" s="79" t="b">
        <v>0</v>
      </c>
      <c r="AO32" s="85" t="s">
        <v>525</v>
      </c>
      <c r="AP32" s="79" t="s">
        <v>176</v>
      </c>
      <c r="AQ32" s="79">
        <v>0</v>
      </c>
      <c r="AR32" s="79">
        <v>0</v>
      </c>
      <c r="AS32" s="79"/>
      <c r="AT32" s="79"/>
      <c r="AU32" s="79"/>
      <c r="AV32" s="79"/>
      <c r="AW32" s="79"/>
      <c r="AX32" s="79"/>
      <c r="AY32" s="79"/>
      <c r="AZ32" s="79"/>
      <c r="BA32">
        <v>1</v>
      </c>
      <c r="BB32" s="78" t="str">
        <f>REPLACE(INDEX(GroupVertices[Group],MATCH(Edges[[#This Row],[Vertex 1]],GroupVertices[Vertex],0)),1,1,"")</f>
        <v>7</v>
      </c>
      <c r="BC32" s="78" t="str">
        <f>REPLACE(INDEX(GroupVertices[Group],MATCH(Edges[[#This Row],[Vertex 2]],GroupVertices[Vertex],0)),1,1,"")</f>
        <v>7</v>
      </c>
      <c r="BD32" s="48">
        <v>1</v>
      </c>
      <c r="BE32" s="49">
        <v>4</v>
      </c>
      <c r="BF32" s="48">
        <v>1</v>
      </c>
      <c r="BG32" s="49">
        <v>4</v>
      </c>
      <c r="BH32" s="48">
        <v>0</v>
      </c>
      <c r="BI32" s="49">
        <v>0</v>
      </c>
      <c r="BJ32" s="48">
        <v>23</v>
      </c>
      <c r="BK32" s="49">
        <v>92</v>
      </c>
      <c r="BL32" s="48">
        <v>25</v>
      </c>
    </row>
    <row r="33" spans="1:64" ht="15">
      <c r="A33" s="64" t="s">
        <v>239</v>
      </c>
      <c r="B33" s="64" t="s">
        <v>238</v>
      </c>
      <c r="C33" s="65" t="s">
        <v>1739</v>
      </c>
      <c r="D33" s="66">
        <v>3</v>
      </c>
      <c r="E33" s="67" t="s">
        <v>132</v>
      </c>
      <c r="F33" s="68">
        <v>35</v>
      </c>
      <c r="G33" s="65"/>
      <c r="H33" s="69"/>
      <c r="I33" s="70"/>
      <c r="J33" s="70"/>
      <c r="K33" s="34" t="s">
        <v>65</v>
      </c>
      <c r="L33" s="77">
        <v>33</v>
      </c>
      <c r="M33" s="77"/>
      <c r="N33" s="72"/>
      <c r="O33" s="79" t="s">
        <v>299</v>
      </c>
      <c r="P33" s="81">
        <v>43501.17582175926</v>
      </c>
      <c r="Q33" s="79" t="s">
        <v>304</v>
      </c>
      <c r="R33" s="79"/>
      <c r="S33" s="79"/>
      <c r="T33" s="79"/>
      <c r="U33" s="79"/>
      <c r="V33" s="83" t="s">
        <v>397</v>
      </c>
      <c r="W33" s="81">
        <v>43501.17582175926</v>
      </c>
      <c r="X33" s="83" t="s">
        <v>454</v>
      </c>
      <c r="Y33" s="79"/>
      <c r="Z33" s="79"/>
      <c r="AA33" s="85" t="s">
        <v>526</v>
      </c>
      <c r="AB33" s="79"/>
      <c r="AC33" s="79" t="b">
        <v>0</v>
      </c>
      <c r="AD33" s="79">
        <v>0</v>
      </c>
      <c r="AE33" s="85" t="s">
        <v>582</v>
      </c>
      <c r="AF33" s="79" t="b">
        <v>0</v>
      </c>
      <c r="AG33" s="79" t="s">
        <v>595</v>
      </c>
      <c r="AH33" s="79"/>
      <c r="AI33" s="85" t="s">
        <v>582</v>
      </c>
      <c r="AJ33" s="79" t="b">
        <v>0</v>
      </c>
      <c r="AK33" s="79">
        <v>4</v>
      </c>
      <c r="AL33" s="85" t="s">
        <v>525</v>
      </c>
      <c r="AM33" s="79" t="s">
        <v>603</v>
      </c>
      <c r="AN33" s="79" t="b">
        <v>0</v>
      </c>
      <c r="AO33" s="85" t="s">
        <v>525</v>
      </c>
      <c r="AP33" s="79" t="s">
        <v>176</v>
      </c>
      <c r="AQ33" s="79">
        <v>0</v>
      </c>
      <c r="AR33" s="79">
        <v>0</v>
      </c>
      <c r="AS33" s="79"/>
      <c r="AT33" s="79"/>
      <c r="AU33" s="79"/>
      <c r="AV33" s="79"/>
      <c r="AW33" s="79"/>
      <c r="AX33" s="79"/>
      <c r="AY33" s="79"/>
      <c r="AZ33" s="79"/>
      <c r="BA33">
        <v>1</v>
      </c>
      <c r="BB33" s="78" t="str">
        <f>REPLACE(INDEX(GroupVertices[Group],MATCH(Edges[[#This Row],[Vertex 1]],GroupVertices[Vertex],0)),1,1,"")</f>
        <v>7</v>
      </c>
      <c r="BC33" s="78" t="str">
        <f>REPLACE(INDEX(GroupVertices[Group],MATCH(Edges[[#This Row],[Vertex 2]],GroupVertices[Vertex],0)),1,1,"")</f>
        <v>7</v>
      </c>
      <c r="BD33" s="48">
        <v>1</v>
      </c>
      <c r="BE33" s="49">
        <v>3.8461538461538463</v>
      </c>
      <c r="BF33" s="48">
        <v>1</v>
      </c>
      <c r="BG33" s="49">
        <v>3.8461538461538463</v>
      </c>
      <c r="BH33" s="48">
        <v>0</v>
      </c>
      <c r="BI33" s="49">
        <v>0</v>
      </c>
      <c r="BJ33" s="48">
        <v>24</v>
      </c>
      <c r="BK33" s="49">
        <v>92.3076923076923</v>
      </c>
      <c r="BL33" s="48">
        <v>26</v>
      </c>
    </row>
    <row r="34" spans="1:64" ht="15">
      <c r="A34" s="64" t="s">
        <v>240</v>
      </c>
      <c r="B34" s="64" t="s">
        <v>278</v>
      </c>
      <c r="C34" s="65" t="s">
        <v>1739</v>
      </c>
      <c r="D34" s="66">
        <v>3</v>
      </c>
      <c r="E34" s="67" t="s">
        <v>132</v>
      </c>
      <c r="F34" s="68">
        <v>35</v>
      </c>
      <c r="G34" s="65"/>
      <c r="H34" s="69"/>
      <c r="I34" s="70"/>
      <c r="J34" s="70"/>
      <c r="K34" s="34" t="s">
        <v>65</v>
      </c>
      <c r="L34" s="77">
        <v>34</v>
      </c>
      <c r="M34" s="77"/>
      <c r="N34" s="72"/>
      <c r="O34" s="79" t="s">
        <v>299</v>
      </c>
      <c r="P34" s="81">
        <v>43184.54109953704</v>
      </c>
      <c r="Q34" s="79" t="s">
        <v>312</v>
      </c>
      <c r="R34" s="79"/>
      <c r="S34" s="79"/>
      <c r="T34" s="79"/>
      <c r="U34" s="79"/>
      <c r="V34" s="83" t="s">
        <v>398</v>
      </c>
      <c r="W34" s="81">
        <v>43184.54109953704</v>
      </c>
      <c r="X34" s="83" t="s">
        <v>455</v>
      </c>
      <c r="Y34" s="79"/>
      <c r="Z34" s="79"/>
      <c r="AA34" s="85" t="s">
        <v>527</v>
      </c>
      <c r="AB34" s="85" t="s">
        <v>572</v>
      </c>
      <c r="AC34" s="79" t="b">
        <v>0</v>
      </c>
      <c r="AD34" s="79">
        <v>139</v>
      </c>
      <c r="AE34" s="85" t="s">
        <v>584</v>
      </c>
      <c r="AF34" s="79" t="b">
        <v>0</v>
      </c>
      <c r="AG34" s="79" t="s">
        <v>595</v>
      </c>
      <c r="AH34" s="79"/>
      <c r="AI34" s="85" t="s">
        <v>582</v>
      </c>
      <c r="AJ34" s="79" t="b">
        <v>0</v>
      </c>
      <c r="AK34" s="79">
        <v>30</v>
      </c>
      <c r="AL34" s="85" t="s">
        <v>582</v>
      </c>
      <c r="AM34" s="79" t="s">
        <v>604</v>
      </c>
      <c r="AN34" s="79" t="b">
        <v>0</v>
      </c>
      <c r="AO34" s="85" t="s">
        <v>572</v>
      </c>
      <c r="AP34" s="79" t="s">
        <v>609</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c r="BE34" s="49"/>
      <c r="BF34" s="48"/>
      <c r="BG34" s="49"/>
      <c r="BH34" s="48"/>
      <c r="BI34" s="49"/>
      <c r="BJ34" s="48"/>
      <c r="BK34" s="49"/>
      <c r="BL34" s="48"/>
    </row>
    <row r="35" spans="1:64" ht="15">
      <c r="A35" s="64" t="s">
        <v>241</v>
      </c>
      <c r="B35" s="64" t="s">
        <v>278</v>
      </c>
      <c r="C35" s="65" t="s">
        <v>1739</v>
      </c>
      <c r="D35" s="66">
        <v>3</v>
      </c>
      <c r="E35" s="67" t="s">
        <v>132</v>
      </c>
      <c r="F35" s="68">
        <v>35</v>
      </c>
      <c r="G35" s="65"/>
      <c r="H35" s="69"/>
      <c r="I35" s="70"/>
      <c r="J35" s="70"/>
      <c r="K35" s="34" t="s">
        <v>65</v>
      </c>
      <c r="L35" s="77">
        <v>35</v>
      </c>
      <c r="M35" s="77"/>
      <c r="N35" s="72"/>
      <c r="O35" s="79" t="s">
        <v>299</v>
      </c>
      <c r="P35" s="81">
        <v>43501.55869212963</v>
      </c>
      <c r="Q35" s="79" t="s">
        <v>313</v>
      </c>
      <c r="R35" s="79"/>
      <c r="S35" s="79"/>
      <c r="T35" s="79"/>
      <c r="U35" s="79"/>
      <c r="V35" s="83" t="s">
        <v>399</v>
      </c>
      <c r="W35" s="81">
        <v>43501.55869212963</v>
      </c>
      <c r="X35" s="83" t="s">
        <v>456</v>
      </c>
      <c r="Y35" s="79"/>
      <c r="Z35" s="79"/>
      <c r="AA35" s="85" t="s">
        <v>528</v>
      </c>
      <c r="AB35" s="79"/>
      <c r="AC35" s="79" t="b">
        <v>0</v>
      </c>
      <c r="AD35" s="79">
        <v>0</v>
      </c>
      <c r="AE35" s="85" t="s">
        <v>582</v>
      </c>
      <c r="AF35" s="79" t="b">
        <v>0</v>
      </c>
      <c r="AG35" s="79" t="s">
        <v>595</v>
      </c>
      <c r="AH35" s="79"/>
      <c r="AI35" s="85" t="s">
        <v>582</v>
      </c>
      <c r="AJ35" s="79" t="b">
        <v>0</v>
      </c>
      <c r="AK35" s="79">
        <v>30</v>
      </c>
      <c r="AL35" s="85" t="s">
        <v>527</v>
      </c>
      <c r="AM35" s="79" t="s">
        <v>608</v>
      </c>
      <c r="AN35" s="79" t="b">
        <v>0</v>
      </c>
      <c r="AO35" s="85" t="s">
        <v>527</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c r="BE35" s="49"/>
      <c r="BF35" s="48"/>
      <c r="BG35" s="49"/>
      <c r="BH35" s="48"/>
      <c r="BI35" s="49"/>
      <c r="BJ35" s="48"/>
      <c r="BK35" s="49"/>
      <c r="BL35" s="48"/>
    </row>
    <row r="36" spans="1:64" ht="15">
      <c r="A36" s="64" t="s">
        <v>241</v>
      </c>
      <c r="B36" s="64" t="s">
        <v>273</v>
      </c>
      <c r="C36" s="65" t="s">
        <v>1739</v>
      </c>
      <c r="D36" s="66">
        <v>3</v>
      </c>
      <c r="E36" s="67" t="s">
        <v>132</v>
      </c>
      <c r="F36" s="68">
        <v>35</v>
      </c>
      <c r="G36" s="65"/>
      <c r="H36" s="69"/>
      <c r="I36" s="70"/>
      <c r="J36" s="70"/>
      <c r="K36" s="34" t="s">
        <v>65</v>
      </c>
      <c r="L36" s="77">
        <v>36</v>
      </c>
      <c r="M36" s="77"/>
      <c r="N36" s="72"/>
      <c r="O36" s="79" t="s">
        <v>299</v>
      </c>
      <c r="P36" s="81">
        <v>43501.55869212963</v>
      </c>
      <c r="Q36" s="79" t="s">
        <v>313</v>
      </c>
      <c r="R36" s="79"/>
      <c r="S36" s="79"/>
      <c r="T36" s="79"/>
      <c r="U36" s="79"/>
      <c r="V36" s="83" t="s">
        <v>399</v>
      </c>
      <c r="W36" s="81">
        <v>43501.55869212963</v>
      </c>
      <c r="X36" s="83" t="s">
        <v>456</v>
      </c>
      <c r="Y36" s="79"/>
      <c r="Z36" s="79"/>
      <c r="AA36" s="85" t="s">
        <v>528</v>
      </c>
      <c r="AB36" s="79"/>
      <c r="AC36" s="79" t="b">
        <v>0</v>
      </c>
      <c r="AD36" s="79">
        <v>0</v>
      </c>
      <c r="AE36" s="85" t="s">
        <v>582</v>
      </c>
      <c r="AF36" s="79" t="b">
        <v>0</v>
      </c>
      <c r="AG36" s="79" t="s">
        <v>595</v>
      </c>
      <c r="AH36" s="79"/>
      <c r="AI36" s="85" t="s">
        <v>582</v>
      </c>
      <c r="AJ36" s="79" t="b">
        <v>0</v>
      </c>
      <c r="AK36" s="79">
        <v>30</v>
      </c>
      <c r="AL36" s="85" t="s">
        <v>527</v>
      </c>
      <c r="AM36" s="79" t="s">
        <v>608</v>
      </c>
      <c r="AN36" s="79" t="b">
        <v>0</v>
      </c>
      <c r="AO36" s="85" t="s">
        <v>527</v>
      </c>
      <c r="AP36" s="79" t="s">
        <v>176</v>
      </c>
      <c r="AQ36" s="79">
        <v>0</v>
      </c>
      <c r="AR36" s="79">
        <v>0</v>
      </c>
      <c r="AS36" s="79"/>
      <c r="AT36" s="79"/>
      <c r="AU36" s="79"/>
      <c r="AV36" s="79"/>
      <c r="AW36" s="79"/>
      <c r="AX36" s="79"/>
      <c r="AY36" s="79"/>
      <c r="AZ36" s="79"/>
      <c r="BA36">
        <v>1</v>
      </c>
      <c r="BB36" s="78" t="str">
        <f>REPLACE(INDEX(GroupVertices[Group],MATCH(Edges[[#This Row],[Vertex 1]],GroupVertices[Vertex],0)),1,1,"")</f>
        <v>3</v>
      </c>
      <c r="BC36" s="78" t="str">
        <f>REPLACE(INDEX(GroupVertices[Group],MATCH(Edges[[#This Row],[Vertex 2]],GroupVertices[Vertex],0)),1,1,"")</f>
        <v>2</v>
      </c>
      <c r="BD36" s="48"/>
      <c r="BE36" s="49"/>
      <c r="BF36" s="48"/>
      <c r="BG36" s="49"/>
      <c r="BH36" s="48"/>
      <c r="BI36" s="49"/>
      <c r="BJ36" s="48"/>
      <c r="BK36" s="49"/>
      <c r="BL36" s="48"/>
    </row>
    <row r="37" spans="1:64" ht="15">
      <c r="A37" s="64" t="s">
        <v>241</v>
      </c>
      <c r="B37" s="64" t="s">
        <v>279</v>
      </c>
      <c r="C37" s="65" t="s">
        <v>1739</v>
      </c>
      <c r="D37" s="66">
        <v>3</v>
      </c>
      <c r="E37" s="67" t="s">
        <v>132</v>
      </c>
      <c r="F37" s="68">
        <v>35</v>
      </c>
      <c r="G37" s="65"/>
      <c r="H37" s="69"/>
      <c r="I37" s="70"/>
      <c r="J37" s="70"/>
      <c r="K37" s="34" t="s">
        <v>65</v>
      </c>
      <c r="L37" s="77">
        <v>37</v>
      </c>
      <c r="M37" s="77"/>
      <c r="N37" s="72"/>
      <c r="O37" s="79" t="s">
        <v>299</v>
      </c>
      <c r="P37" s="81">
        <v>43501.55869212963</v>
      </c>
      <c r="Q37" s="79" t="s">
        <v>313</v>
      </c>
      <c r="R37" s="79"/>
      <c r="S37" s="79"/>
      <c r="T37" s="79"/>
      <c r="U37" s="79"/>
      <c r="V37" s="83" t="s">
        <v>399</v>
      </c>
      <c r="W37" s="81">
        <v>43501.55869212963</v>
      </c>
      <c r="X37" s="83" t="s">
        <v>456</v>
      </c>
      <c r="Y37" s="79"/>
      <c r="Z37" s="79"/>
      <c r="AA37" s="85" t="s">
        <v>528</v>
      </c>
      <c r="AB37" s="79"/>
      <c r="AC37" s="79" t="b">
        <v>0</v>
      </c>
      <c r="AD37" s="79">
        <v>0</v>
      </c>
      <c r="AE37" s="85" t="s">
        <v>582</v>
      </c>
      <c r="AF37" s="79" t="b">
        <v>0</v>
      </c>
      <c r="AG37" s="79" t="s">
        <v>595</v>
      </c>
      <c r="AH37" s="79"/>
      <c r="AI37" s="85" t="s">
        <v>582</v>
      </c>
      <c r="AJ37" s="79" t="b">
        <v>0</v>
      </c>
      <c r="AK37" s="79">
        <v>30</v>
      </c>
      <c r="AL37" s="85" t="s">
        <v>527</v>
      </c>
      <c r="AM37" s="79" t="s">
        <v>608</v>
      </c>
      <c r="AN37" s="79" t="b">
        <v>0</v>
      </c>
      <c r="AO37" s="85" t="s">
        <v>527</v>
      </c>
      <c r="AP37" s="79" t="s">
        <v>176</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3</v>
      </c>
      <c r="BD37" s="48"/>
      <c r="BE37" s="49"/>
      <c r="BF37" s="48"/>
      <c r="BG37" s="49"/>
      <c r="BH37" s="48"/>
      <c r="BI37" s="49"/>
      <c r="BJ37" s="48"/>
      <c r="BK37" s="49"/>
      <c r="BL37" s="48"/>
    </row>
    <row r="38" spans="1:64" ht="15">
      <c r="A38" s="64" t="s">
        <v>241</v>
      </c>
      <c r="B38" s="64" t="s">
        <v>280</v>
      </c>
      <c r="C38" s="65" t="s">
        <v>1739</v>
      </c>
      <c r="D38" s="66">
        <v>3</v>
      </c>
      <c r="E38" s="67" t="s">
        <v>132</v>
      </c>
      <c r="F38" s="68">
        <v>35</v>
      </c>
      <c r="G38" s="65"/>
      <c r="H38" s="69"/>
      <c r="I38" s="70"/>
      <c r="J38" s="70"/>
      <c r="K38" s="34" t="s">
        <v>65</v>
      </c>
      <c r="L38" s="77">
        <v>38</v>
      </c>
      <c r="M38" s="77"/>
      <c r="N38" s="72"/>
      <c r="O38" s="79" t="s">
        <v>299</v>
      </c>
      <c r="P38" s="81">
        <v>43501.55869212963</v>
      </c>
      <c r="Q38" s="79" t="s">
        <v>313</v>
      </c>
      <c r="R38" s="79"/>
      <c r="S38" s="79"/>
      <c r="T38" s="79"/>
      <c r="U38" s="79"/>
      <c r="V38" s="83" t="s">
        <v>399</v>
      </c>
      <c r="W38" s="81">
        <v>43501.55869212963</v>
      </c>
      <c r="X38" s="83" t="s">
        <v>456</v>
      </c>
      <c r="Y38" s="79"/>
      <c r="Z38" s="79"/>
      <c r="AA38" s="85" t="s">
        <v>528</v>
      </c>
      <c r="AB38" s="79"/>
      <c r="AC38" s="79" t="b">
        <v>0</v>
      </c>
      <c r="AD38" s="79">
        <v>0</v>
      </c>
      <c r="AE38" s="85" t="s">
        <v>582</v>
      </c>
      <c r="AF38" s="79" t="b">
        <v>0</v>
      </c>
      <c r="AG38" s="79" t="s">
        <v>595</v>
      </c>
      <c r="AH38" s="79"/>
      <c r="AI38" s="85" t="s">
        <v>582</v>
      </c>
      <c r="AJ38" s="79" t="b">
        <v>0</v>
      </c>
      <c r="AK38" s="79">
        <v>30</v>
      </c>
      <c r="AL38" s="85" t="s">
        <v>527</v>
      </c>
      <c r="AM38" s="79" t="s">
        <v>608</v>
      </c>
      <c r="AN38" s="79" t="b">
        <v>0</v>
      </c>
      <c r="AO38" s="85" t="s">
        <v>527</v>
      </c>
      <c r="AP38" s="79" t="s">
        <v>176</v>
      </c>
      <c r="AQ38" s="79">
        <v>0</v>
      </c>
      <c r="AR38" s="79">
        <v>0</v>
      </c>
      <c r="AS38" s="79"/>
      <c r="AT38" s="79"/>
      <c r="AU38" s="79"/>
      <c r="AV38" s="79"/>
      <c r="AW38" s="79"/>
      <c r="AX38" s="79"/>
      <c r="AY38" s="79"/>
      <c r="AZ38" s="79"/>
      <c r="BA38">
        <v>1</v>
      </c>
      <c r="BB38" s="78" t="str">
        <f>REPLACE(INDEX(GroupVertices[Group],MATCH(Edges[[#This Row],[Vertex 1]],GroupVertices[Vertex],0)),1,1,"")</f>
        <v>3</v>
      </c>
      <c r="BC38" s="78" t="str">
        <f>REPLACE(INDEX(GroupVertices[Group],MATCH(Edges[[#This Row],[Vertex 2]],GroupVertices[Vertex],0)),1,1,"")</f>
        <v>3</v>
      </c>
      <c r="BD38" s="48"/>
      <c r="BE38" s="49"/>
      <c r="BF38" s="48"/>
      <c r="BG38" s="49"/>
      <c r="BH38" s="48"/>
      <c r="BI38" s="49"/>
      <c r="BJ38" s="48"/>
      <c r="BK38" s="49"/>
      <c r="BL38" s="48"/>
    </row>
    <row r="39" spans="1:64" ht="15">
      <c r="A39" s="64" t="s">
        <v>241</v>
      </c>
      <c r="B39" s="64" t="s">
        <v>281</v>
      </c>
      <c r="C39" s="65" t="s">
        <v>1739</v>
      </c>
      <c r="D39" s="66">
        <v>3</v>
      </c>
      <c r="E39" s="67" t="s">
        <v>132</v>
      </c>
      <c r="F39" s="68">
        <v>35</v>
      </c>
      <c r="G39" s="65"/>
      <c r="H39" s="69"/>
      <c r="I39" s="70"/>
      <c r="J39" s="70"/>
      <c r="K39" s="34" t="s">
        <v>65</v>
      </c>
      <c r="L39" s="77">
        <v>39</v>
      </c>
      <c r="M39" s="77"/>
      <c r="N39" s="72"/>
      <c r="O39" s="79" t="s">
        <v>299</v>
      </c>
      <c r="P39" s="81">
        <v>43501.55869212963</v>
      </c>
      <c r="Q39" s="79" t="s">
        <v>313</v>
      </c>
      <c r="R39" s="79"/>
      <c r="S39" s="79"/>
      <c r="T39" s="79"/>
      <c r="U39" s="79"/>
      <c r="V39" s="83" t="s">
        <v>399</v>
      </c>
      <c r="W39" s="81">
        <v>43501.55869212963</v>
      </c>
      <c r="X39" s="83" t="s">
        <v>456</v>
      </c>
      <c r="Y39" s="79"/>
      <c r="Z39" s="79"/>
      <c r="AA39" s="85" t="s">
        <v>528</v>
      </c>
      <c r="AB39" s="79"/>
      <c r="AC39" s="79" t="b">
        <v>0</v>
      </c>
      <c r="AD39" s="79">
        <v>0</v>
      </c>
      <c r="AE39" s="85" t="s">
        <v>582</v>
      </c>
      <c r="AF39" s="79" t="b">
        <v>0</v>
      </c>
      <c r="AG39" s="79" t="s">
        <v>595</v>
      </c>
      <c r="AH39" s="79"/>
      <c r="AI39" s="85" t="s">
        <v>582</v>
      </c>
      <c r="AJ39" s="79" t="b">
        <v>0</v>
      </c>
      <c r="AK39" s="79">
        <v>30</v>
      </c>
      <c r="AL39" s="85" t="s">
        <v>527</v>
      </c>
      <c r="AM39" s="79" t="s">
        <v>608</v>
      </c>
      <c r="AN39" s="79" t="b">
        <v>0</v>
      </c>
      <c r="AO39" s="85" t="s">
        <v>527</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v>0</v>
      </c>
      <c r="BE39" s="49">
        <v>0</v>
      </c>
      <c r="BF39" s="48">
        <v>0</v>
      </c>
      <c r="BG39" s="49">
        <v>0</v>
      </c>
      <c r="BH39" s="48">
        <v>0</v>
      </c>
      <c r="BI39" s="49">
        <v>0</v>
      </c>
      <c r="BJ39" s="48">
        <v>22</v>
      </c>
      <c r="BK39" s="49">
        <v>100</v>
      </c>
      <c r="BL39" s="48">
        <v>22</v>
      </c>
    </row>
    <row r="40" spans="1:64" ht="15">
      <c r="A40" s="64" t="s">
        <v>241</v>
      </c>
      <c r="B40" s="64" t="s">
        <v>240</v>
      </c>
      <c r="C40" s="65" t="s">
        <v>1739</v>
      </c>
      <c r="D40" s="66">
        <v>3</v>
      </c>
      <c r="E40" s="67" t="s">
        <v>132</v>
      </c>
      <c r="F40" s="68">
        <v>35</v>
      </c>
      <c r="G40" s="65"/>
      <c r="H40" s="69"/>
      <c r="I40" s="70"/>
      <c r="J40" s="70"/>
      <c r="K40" s="34" t="s">
        <v>65</v>
      </c>
      <c r="L40" s="77">
        <v>40</v>
      </c>
      <c r="M40" s="77"/>
      <c r="N40" s="72"/>
      <c r="O40" s="79" t="s">
        <v>299</v>
      </c>
      <c r="P40" s="81">
        <v>43501.55869212963</v>
      </c>
      <c r="Q40" s="79" t="s">
        <v>313</v>
      </c>
      <c r="R40" s="79"/>
      <c r="S40" s="79"/>
      <c r="T40" s="79"/>
      <c r="U40" s="79"/>
      <c r="V40" s="83" t="s">
        <v>399</v>
      </c>
      <c r="W40" s="81">
        <v>43501.55869212963</v>
      </c>
      <c r="X40" s="83" t="s">
        <v>456</v>
      </c>
      <c r="Y40" s="79"/>
      <c r="Z40" s="79"/>
      <c r="AA40" s="85" t="s">
        <v>528</v>
      </c>
      <c r="AB40" s="79"/>
      <c r="AC40" s="79" t="b">
        <v>0</v>
      </c>
      <c r="AD40" s="79">
        <v>0</v>
      </c>
      <c r="AE40" s="85" t="s">
        <v>582</v>
      </c>
      <c r="AF40" s="79" t="b">
        <v>0</v>
      </c>
      <c r="AG40" s="79" t="s">
        <v>595</v>
      </c>
      <c r="AH40" s="79"/>
      <c r="AI40" s="85" t="s">
        <v>582</v>
      </c>
      <c r="AJ40" s="79" t="b">
        <v>0</v>
      </c>
      <c r="AK40" s="79">
        <v>30</v>
      </c>
      <c r="AL40" s="85" t="s">
        <v>527</v>
      </c>
      <c r="AM40" s="79" t="s">
        <v>608</v>
      </c>
      <c r="AN40" s="79" t="b">
        <v>0</v>
      </c>
      <c r="AO40" s="85" t="s">
        <v>527</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242</v>
      </c>
      <c r="B41" s="64" t="s">
        <v>282</v>
      </c>
      <c r="C41" s="65" t="s">
        <v>1739</v>
      </c>
      <c r="D41" s="66">
        <v>3</v>
      </c>
      <c r="E41" s="67" t="s">
        <v>132</v>
      </c>
      <c r="F41" s="68">
        <v>35</v>
      </c>
      <c r="G41" s="65"/>
      <c r="H41" s="69"/>
      <c r="I41" s="70"/>
      <c r="J41" s="70"/>
      <c r="K41" s="34" t="s">
        <v>65</v>
      </c>
      <c r="L41" s="77">
        <v>41</v>
      </c>
      <c r="M41" s="77"/>
      <c r="N41" s="72"/>
      <c r="O41" s="79" t="s">
        <v>300</v>
      </c>
      <c r="P41" s="81">
        <v>43503.81990740741</v>
      </c>
      <c r="Q41" s="79" t="s">
        <v>314</v>
      </c>
      <c r="R41" s="79"/>
      <c r="S41" s="79"/>
      <c r="T41" s="79"/>
      <c r="U41" s="79"/>
      <c r="V41" s="83" t="s">
        <v>400</v>
      </c>
      <c r="W41" s="81">
        <v>43503.81990740741</v>
      </c>
      <c r="X41" s="83" t="s">
        <v>457</v>
      </c>
      <c r="Y41" s="79"/>
      <c r="Z41" s="79"/>
      <c r="AA41" s="85" t="s">
        <v>529</v>
      </c>
      <c r="AB41" s="85" t="s">
        <v>573</v>
      </c>
      <c r="AC41" s="79" t="b">
        <v>0</v>
      </c>
      <c r="AD41" s="79">
        <v>1</v>
      </c>
      <c r="AE41" s="85" t="s">
        <v>585</v>
      </c>
      <c r="AF41" s="79" t="b">
        <v>0</v>
      </c>
      <c r="AG41" s="79" t="s">
        <v>596</v>
      </c>
      <c r="AH41" s="79"/>
      <c r="AI41" s="85" t="s">
        <v>582</v>
      </c>
      <c r="AJ41" s="79" t="b">
        <v>0</v>
      </c>
      <c r="AK41" s="79">
        <v>0</v>
      </c>
      <c r="AL41" s="85" t="s">
        <v>582</v>
      </c>
      <c r="AM41" s="79" t="s">
        <v>602</v>
      </c>
      <c r="AN41" s="79" t="b">
        <v>0</v>
      </c>
      <c r="AO41" s="85" t="s">
        <v>573</v>
      </c>
      <c r="AP41" s="79" t="s">
        <v>176</v>
      </c>
      <c r="AQ41" s="79">
        <v>0</v>
      </c>
      <c r="AR41" s="79">
        <v>0</v>
      </c>
      <c r="AS41" s="79"/>
      <c r="AT41" s="79"/>
      <c r="AU41" s="79"/>
      <c r="AV41" s="79"/>
      <c r="AW41" s="79"/>
      <c r="AX41" s="79"/>
      <c r="AY41" s="79"/>
      <c r="AZ41" s="79"/>
      <c r="BA41">
        <v>1</v>
      </c>
      <c r="BB41" s="78" t="str">
        <f>REPLACE(INDEX(GroupVertices[Group],MATCH(Edges[[#This Row],[Vertex 1]],GroupVertices[Vertex],0)),1,1,"")</f>
        <v>13</v>
      </c>
      <c r="BC41" s="78" t="str">
        <f>REPLACE(INDEX(GroupVertices[Group],MATCH(Edges[[#This Row],[Vertex 2]],GroupVertices[Vertex],0)),1,1,"")</f>
        <v>13</v>
      </c>
      <c r="BD41" s="48">
        <v>0</v>
      </c>
      <c r="BE41" s="49">
        <v>0</v>
      </c>
      <c r="BF41" s="48">
        <v>0</v>
      </c>
      <c r="BG41" s="49">
        <v>0</v>
      </c>
      <c r="BH41" s="48">
        <v>0</v>
      </c>
      <c r="BI41" s="49">
        <v>0</v>
      </c>
      <c r="BJ41" s="48">
        <v>22</v>
      </c>
      <c r="BK41" s="49">
        <v>100</v>
      </c>
      <c r="BL41" s="48">
        <v>22</v>
      </c>
    </row>
    <row r="42" spans="1:64" ht="15">
      <c r="A42" s="64" t="s">
        <v>243</v>
      </c>
      <c r="B42" s="64" t="s">
        <v>273</v>
      </c>
      <c r="C42" s="65" t="s">
        <v>1739</v>
      </c>
      <c r="D42" s="66">
        <v>3</v>
      </c>
      <c r="E42" s="67" t="s">
        <v>132</v>
      </c>
      <c r="F42" s="68">
        <v>35</v>
      </c>
      <c r="G42" s="65"/>
      <c r="H42" s="69"/>
      <c r="I42" s="70"/>
      <c r="J42" s="70"/>
      <c r="K42" s="34" t="s">
        <v>65</v>
      </c>
      <c r="L42" s="77">
        <v>42</v>
      </c>
      <c r="M42" s="77"/>
      <c r="N42" s="72"/>
      <c r="O42" s="79" t="s">
        <v>299</v>
      </c>
      <c r="P42" s="81">
        <v>43504.247569444444</v>
      </c>
      <c r="Q42" s="79" t="s">
        <v>315</v>
      </c>
      <c r="R42" s="79"/>
      <c r="S42" s="79"/>
      <c r="T42" s="79"/>
      <c r="U42" s="79"/>
      <c r="V42" s="83" t="s">
        <v>401</v>
      </c>
      <c r="W42" s="81">
        <v>43504.247569444444</v>
      </c>
      <c r="X42" s="83" t="s">
        <v>458</v>
      </c>
      <c r="Y42" s="79"/>
      <c r="Z42" s="79"/>
      <c r="AA42" s="85" t="s">
        <v>530</v>
      </c>
      <c r="AB42" s="79"/>
      <c r="AC42" s="79" t="b">
        <v>0</v>
      </c>
      <c r="AD42" s="79">
        <v>0</v>
      </c>
      <c r="AE42" s="85" t="s">
        <v>582</v>
      </c>
      <c r="AF42" s="79" t="b">
        <v>0</v>
      </c>
      <c r="AG42" s="79" t="s">
        <v>595</v>
      </c>
      <c r="AH42" s="79"/>
      <c r="AI42" s="85" t="s">
        <v>582</v>
      </c>
      <c r="AJ42" s="79" t="b">
        <v>0</v>
      </c>
      <c r="AK42" s="79">
        <v>0</v>
      </c>
      <c r="AL42" s="85" t="s">
        <v>568</v>
      </c>
      <c r="AM42" s="79" t="s">
        <v>603</v>
      </c>
      <c r="AN42" s="79" t="b">
        <v>0</v>
      </c>
      <c r="AO42" s="85" t="s">
        <v>568</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v>0</v>
      </c>
      <c r="BE42" s="49">
        <v>0</v>
      </c>
      <c r="BF42" s="48">
        <v>0</v>
      </c>
      <c r="BG42" s="49">
        <v>0</v>
      </c>
      <c r="BH42" s="48">
        <v>0</v>
      </c>
      <c r="BI42" s="49">
        <v>0</v>
      </c>
      <c r="BJ42" s="48">
        <v>25</v>
      </c>
      <c r="BK42" s="49">
        <v>100</v>
      </c>
      <c r="BL42" s="48">
        <v>25</v>
      </c>
    </row>
    <row r="43" spans="1:64" ht="15">
      <c r="A43" s="64" t="s">
        <v>244</v>
      </c>
      <c r="B43" s="64" t="s">
        <v>256</v>
      </c>
      <c r="C43" s="65" t="s">
        <v>1739</v>
      </c>
      <c r="D43" s="66">
        <v>3</v>
      </c>
      <c r="E43" s="67" t="s">
        <v>132</v>
      </c>
      <c r="F43" s="68">
        <v>35</v>
      </c>
      <c r="G43" s="65"/>
      <c r="H43" s="69"/>
      <c r="I43" s="70"/>
      <c r="J43" s="70"/>
      <c r="K43" s="34" t="s">
        <v>65</v>
      </c>
      <c r="L43" s="77">
        <v>43</v>
      </c>
      <c r="M43" s="77"/>
      <c r="N43" s="72"/>
      <c r="O43" s="79" t="s">
        <v>299</v>
      </c>
      <c r="P43" s="81">
        <v>43504.52384259259</v>
      </c>
      <c r="Q43" s="79" t="s">
        <v>316</v>
      </c>
      <c r="R43" s="79"/>
      <c r="S43" s="79"/>
      <c r="T43" s="79"/>
      <c r="U43" s="79"/>
      <c r="V43" s="83" t="s">
        <v>402</v>
      </c>
      <c r="W43" s="81">
        <v>43504.52384259259</v>
      </c>
      <c r="X43" s="83" t="s">
        <v>459</v>
      </c>
      <c r="Y43" s="79"/>
      <c r="Z43" s="79"/>
      <c r="AA43" s="85" t="s">
        <v>531</v>
      </c>
      <c r="AB43" s="79"/>
      <c r="AC43" s="79" t="b">
        <v>0</v>
      </c>
      <c r="AD43" s="79">
        <v>0</v>
      </c>
      <c r="AE43" s="85" t="s">
        <v>582</v>
      </c>
      <c r="AF43" s="79" t="b">
        <v>0</v>
      </c>
      <c r="AG43" s="79" t="s">
        <v>596</v>
      </c>
      <c r="AH43" s="79"/>
      <c r="AI43" s="85" t="s">
        <v>582</v>
      </c>
      <c r="AJ43" s="79" t="b">
        <v>0</v>
      </c>
      <c r="AK43" s="79">
        <v>7</v>
      </c>
      <c r="AL43" s="85" t="s">
        <v>542</v>
      </c>
      <c r="AM43" s="79" t="s">
        <v>605</v>
      </c>
      <c r="AN43" s="79" t="b">
        <v>0</v>
      </c>
      <c r="AO43" s="85" t="s">
        <v>542</v>
      </c>
      <c r="AP43" s="79" t="s">
        <v>176</v>
      </c>
      <c r="AQ43" s="79">
        <v>0</v>
      </c>
      <c r="AR43" s="79">
        <v>0</v>
      </c>
      <c r="AS43" s="79"/>
      <c r="AT43" s="79"/>
      <c r="AU43" s="79"/>
      <c r="AV43" s="79"/>
      <c r="AW43" s="79"/>
      <c r="AX43" s="79"/>
      <c r="AY43" s="79"/>
      <c r="AZ43" s="79"/>
      <c r="BA43">
        <v>1</v>
      </c>
      <c r="BB43" s="78" t="str">
        <f>REPLACE(INDEX(GroupVertices[Group],MATCH(Edges[[#This Row],[Vertex 1]],GroupVertices[Vertex],0)),1,1,"")</f>
        <v>4</v>
      </c>
      <c r="BC43" s="78" t="str">
        <f>REPLACE(INDEX(GroupVertices[Group],MATCH(Edges[[#This Row],[Vertex 2]],GroupVertices[Vertex],0)),1,1,"")</f>
        <v>4</v>
      </c>
      <c r="BD43" s="48"/>
      <c r="BE43" s="49"/>
      <c r="BF43" s="48"/>
      <c r="BG43" s="49"/>
      <c r="BH43" s="48"/>
      <c r="BI43" s="49"/>
      <c r="BJ43" s="48"/>
      <c r="BK43" s="49"/>
      <c r="BL43" s="48"/>
    </row>
    <row r="44" spans="1:64" ht="15">
      <c r="A44" s="64" t="s">
        <v>244</v>
      </c>
      <c r="B44" s="64" t="s">
        <v>255</v>
      </c>
      <c r="C44" s="65" t="s">
        <v>1739</v>
      </c>
      <c r="D44" s="66">
        <v>3</v>
      </c>
      <c r="E44" s="67" t="s">
        <v>132</v>
      </c>
      <c r="F44" s="68">
        <v>35</v>
      </c>
      <c r="G44" s="65"/>
      <c r="H44" s="69"/>
      <c r="I44" s="70"/>
      <c r="J44" s="70"/>
      <c r="K44" s="34" t="s">
        <v>65</v>
      </c>
      <c r="L44" s="77">
        <v>44</v>
      </c>
      <c r="M44" s="77"/>
      <c r="N44" s="72"/>
      <c r="O44" s="79" t="s">
        <v>299</v>
      </c>
      <c r="P44" s="81">
        <v>43504.52384259259</v>
      </c>
      <c r="Q44" s="79" t="s">
        <v>316</v>
      </c>
      <c r="R44" s="79"/>
      <c r="S44" s="79"/>
      <c r="T44" s="79"/>
      <c r="U44" s="79"/>
      <c r="V44" s="83" t="s">
        <v>402</v>
      </c>
      <c r="W44" s="81">
        <v>43504.52384259259</v>
      </c>
      <c r="X44" s="83" t="s">
        <v>459</v>
      </c>
      <c r="Y44" s="79"/>
      <c r="Z44" s="79"/>
      <c r="AA44" s="85" t="s">
        <v>531</v>
      </c>
      <c r="AB44" s="79"/>
      <c r="AC44" s="79" t="b">
        <v>0</v>
      </c>
      <c r="AD44" s="79">
        <v>0</v>
      </c>
      <c r="AE44" s="85" t="s">
        <v>582</v>
      </c>
      <c r="AF44" s="79" t="b">
        <v>0</v>
      </c>
      <c r="AG44" s="79" t="s">
        <v>596</v>
      </c>
      <c r="AH44" s="79"/>
      <c r="AI44" s="85" t="s">
        <v>582</v>
      </c>
      <c r="AJ44" s="79" t="b">
        <v>0</v>
      </c>
      <c r="AK44" s="79">
        <v>7</v>
      </c>
      <c r="AL44" s="85" t="s">
        <v>542</v>
      </c>
      <c r="AM44" s="79" t="s">
        <v>605</v>
      </c>
      <c r="AN44" s="79" t="b">
        <v>0</v>
      </c>
      <c r="AO44" s="85" t="s">
        <v>542</v>
      </c>
      <c r="AP44" s="79" t="s">
        <v>176</v>
      </c>
      <c r="AQ44" s="79">
        <v>0</v>
      </c>
      <c r="AR44" s="79">
        <v>0</v>
      </c>
      <c r="AS44" s="79"/>
      <c r="AT44" s="79"/>
      <c r="AU44" s="79"/>
      <c r="AV44" s="79"/>
      <c r="AW44" s="79"/>
      <c r="AX44" s="79"/>
      <c r="AY44" s="79"/>
      <c r="AZ44" s="79"/>
      <c r="BA44">
        <v>1</v>
      </c>
      <c r="BB44" s="78" t="str">
        <f>REPLACE(INDEX(GroupVertices[Group],MATCH(Edges[[#This Row],[Vertex 1]],GroupVertices[Vertex],0)),1,1,"")</f>
        <v>4</v>
      </c>
      <c r="BC44" s="78" t="str">
        <f>REPLACE(INDEX(GroupVertices[Group],MATCH(Edges[[#This Row],[Vertex 2]],GroupVertices[Vertex],0)),1,1,"")</f>
        <v>4</v>
      </c>
      <c r="BD44" s="48">
        <v>0</v>
      </c>
      <c r="BE44" s="49">
        <v>0</v>
      </c>
      <c r="BF44" s="48">
        <v>0</v>
      </c>
      <c r="BG44" s="49">
        <v>0</v>
      </c>
      <c r="BH44" s="48">
        <v>0</v>
      </c>
      <c r="BI44" s="49">
        <v>0</v>
      </c>
      <c r="BJ44" s="48">
        <v>23</v>
      </c>
      <c r="BK44" s="49">
        <v>100</v>
      </c>
      <c r="BL44" s="48">
        <v>23</v>
      </c>
    </row>
    <row r="45" spans="1:64" ht="15">
      <c r="A45" s="64" t="s">
        <v>245</v>
      </c>
      <c r="B45" s="64" t="s">
        <v>256</v>
      </c>
      <c r="C45" s="65" t="s">
        <v>1739</v>
      </c>
      <c r="D45" s="66">
        <v>3</v>
      </c>
      <c r="E45" s="67" t="s">
        <v>132</v>
      </c>
      <c r="F45" s="68">
        <v>35</v>
      </c>
      <c r="G45" s="65"/>
      <c r="H45" s="69"/>
      <c r="I45" s="70"/>
      <c r="J45" s="70"/>
      <c r="K45" s="34" t="s">
        <v>65</v>
      </c>
      <c r="L45" s="77">
        <v>45</v>
      </c>
      <c r="M45" s="77"/>
      <c r="N45" s="72"/>
      <c r="O45" s="79" t="s">
        <v>299</v>
      </c>
      <c r="P45" s="81">
        <v>43504.529756944445</v>
      </c>
      <c r="Q45" s="79" t="s">
        <v>316</v>
      </c>
      <c r="R45" s="79"/>
      <c r="S45" s="79"/>
      <c r="T45" s="79"/>
      <c r="U45" s="79"/>
      <c r="V45" s="83" t="s">
        <v>403</v>
      </c>
      <c r="W45" s="81">
        <v>43504.529756944445</v>
      </c>
      <c r="X45" s="83" t="s">
        <v>460</v>
      </c>
      <c r="Y45" s="79"/>
      <c r="Z45" s="79"/>
      <c r="AA45" s="85" t="s">
        <v>532</v>
      </c>
      <c r="AB45" s="79"/>
      <c r="AC45" s="79" t="b">
        <v>0</v>
      </c>
      <c r="AD45" s="79">
        <v>0</v>
      </c>
      <c r="AE45" s="85" t="s">
        <v>582</v>
      </c>
      <c r="AF45" s="79" t="b">
        <v>0</v>
      </c>
      <c r="AG45" s="79" t="s">
        <v>596</v>
      </c>
      <c r="AH45" s="79"/>
      <c r="AI45" s="85" t="s">
        <v>582</v>
      </c>
      <c r="AJ45" s="79" t="b">
        <v>0</v>
      </c>
      <c r="AK45" s="79">
        <v>7</v>
      </c>
      <c r="AL45" s="85" t="s">
        <v>542</v>
      </c>
      <c r="AM45" s="79" t="s">
        <v>602</v>
      </c>
      <c r="AN45" s="79" t="b">
        <v>0</v>
      </c>
      <c r="AO45" s="85" t="s">
        <v>542</v>
      </c>
      <c r="AP45" s="79" t="s">
        <v>176</v>
      </c>
      <c r="AQ45" s="79">
        <v>0</v>
      </c>
      <c r="AR45" s="79">
        <v>0</v>
      </c>
      <c r="AS45" s="79"/>
      <c r="AT45" s="79"/>
      <c r="AU45" s="79"/>
      <c r="AV45" s="79"/>
      <c r="AW45" s="79"/>
      <c r="AX45" s="79"/>
      <c r="AY45" s="79"/>
      <c r="AZ45" s="79"/>
      <c r="BA45">
        <v>1</v>
      </c>
      <c r="BB45" s="78" t="str">
        <f>REPLACE(INDEX(GroupVertices[Group],MATCH(Edges[[#This Row],[Vertex 1]],GroupVertices[Vertex],0)),1,1,"")</f>
        <v>4</v>
      </c>
      <c r="BC45" s="78" t="str">
        <f>REPLACE(INDEX(GroupVertices[Group],MATCH(Edges[[#This Row],[Vertex 2]],GroupVertices[Vertex],0)),1,1,"")</f>
        <v>4</v>
      </c>
      <c r="BD45" s="48"/>
      <c r="BE45" s="49"/>
      <c r="BF45" s="48"/>
      <c r="BG45" s="49"/>
      <c r="BH45" s="48"/>
      <c r="BI45" s="49"/>
      <c r="BJ45" s="48"/>
      <c r="BK45" s="49"/>
      <c r="BL45" s="48"/>
    </row>
    <row r="46" spans="1:64" ht="15">
      <c r="A46" s="64" t="s">
        <v>245</v>
      </c>
      <c r="B46" s="64" t="s">
        <v>255</v>
      </c>
      <c r="C46" s="65" t="s">
        <v>1739</v>
      </c>
      <c r="D46" s="66">
        <v>3</v>
      </c>
      <c r="E46" s="67" t="s">
        <v>132</v>
      </c>
      <c r="F46" s="68">
        <v>35</v>
      </c>
      <c r="G46" s="65"/>
      <c r="H46" s="69"/>
      <c r="I46" s="70"/>
      <c r="J46" s="70"/>
      <c r="K46" s="34" t="s">
        <v>65</v>
      </c>
      <c r="L46" s="77">
        <v>46</v>
      </c>
      <c r="M46" s="77"/>
      <c r="N46" s="72"/>
      <c r="O46" s="79" t="s">
        <v>299</v>
      </c>
      <c r="P46" s="81">
        <v>43504.529756944445</v>
      </c>
      <c r="Q46" s="79" t="s">
        <v>316</v>
      </c>
      <c r="R46" s="79"/>
      <c r="S46" s="79"/>
      <c r="T46" s="79"/>
      <c r="U46" s="79"/>
      <c r="V46" s="83" t="s">
        <v>403</v>
      </c>
      <c r="W46" s="81">
        <v>43504.529756944445</v>
      </c>
      <c r="X46" s="83" t="s">
        <v>460</v>
      </c>
      <c r="Y46" s="79"/>
      <c r="Z46" s="79"/>
      <c r="AA46" s="85" t="s">
        <v>532</v>
      </c>
      <c r="AB46" s="79"/>
      <c r="AC46" s="79" t="b">
        <v>0</v>
      </c>
      <c r="AD46" s="79">
        <v>0</v>
      </c>
      <c r="AE46" s="85" t="s">
        <v>582</v>
      </c>
      <c r="AF46" s="79" t="b">
        <v>0</v>
      </c>
      <c r="AG46" s="79" t="s">
        <v>596</v>
      </c>
      <c r="AH46" s="79"/>
      <c r="AI46" s="85" t="s">
        <v>582</v>
      </c>
      <c r="AJ46" s="79" t="b">
        <v>0</v>
      </c>
      <c r="AK46" s="79">
        <v>7</v>
      </c>
      <c r="AL46" s="85" t="s">
        <v>542</v>
      </c>
      <c r="AM46" s="79" t="s">
        <v>602</v>
      </c>
      <c r="AN46" s="79" t="b">
        <v>0</v>
      </c>
      <c r="AO46" s="85" t="s">
        <v>542</v>
      </c>
      <c r="AP46" s="79" t="s">
        <v>176</v>
      </c>
      <c r="AQ46" s="79">
        <v>0</v>
      </c>
      <c r="AR46" s="79">
        <v>0</v>
      </c>
      <c r="AS46" s="79"/>
      <c r="AT46" s="79"/>
      <c r="AU46" s="79"/>
      <c r="AV46" s="79"/>
      <c r="AW46" s="79"/>
      <c r="AX46" s="79"/>
      <c r="AY46" s="79"/>
      <c r="AZ46" s="79"/>
      <c r="BA46">
        <v>1</v>
      </c>
      <c r="BB46" s="78" t="str">
        <f>REPLACE(INDEX(GroupVertices[Group],MATCH(Edges[[#This Row],[Vertex 1]],GroupVertices[Vertex],0)),1,1,"")</f>
        <v>4</v>
      </c>
      <c r="BC46" s="78" t="str">
        <f>REPLACE(INDEX(GroupVertices[Group],MATCH(Edges[[#This Row],[Vertex 2]],GroupVertices[Vertex],0)),1,1,"")</f>
        <v>4</v>
      </c>
      <c r="BD46" s="48">
        <v>0</v>
      </c>
      <c r="BE46" s="49">
        <v>0</v>
      </c>
      <c r="BF46" s="48">
        <v>0</v>
      </c>
      <c r="BG46" s="49">
        <v>0</v>
      </c>
      <c r="BH46" s="48">
        <v>0</v>
      </c>
      <c r="BI46" s="49">
        <v>0</v>
      </c>
      <c r="BJ46" s="48">
        <v>23</v>
      </c>
      <c r="BK46" s="49">
        <v>100</v>
      </c>
      <c r="BL46" s="48">
        <v>23</v>
      </c>
    </row>
    <row r="47" spans="1:64" ht="15">
      <c r="A47" s="64" t="s">
        <v>246</v>
      </c>
      <c r="B47" s="64" t="s">
        <v>256</v>
      </c>
      <c r="C47" s="65" t="s">
        <v>1739</v>
      </c>
      <c r="D47" s="66">
        <v>3</v>
      </c>
      <c r="E47" s="67" t="s">
        <v>132</v>
      </c>
      <c r="F47" s="68">
        <v>35</v>
      </c>
      <c r="G47" s="65"/>
      <c r="H47" s="69"/>
      <c r="I47" s="70"/>
      <c r="J47" s="70"/>
      <c r="K47" s="34" t="s">
        <v>65</v>
      </c>
      <c r="L47" s="77">
        <v>47</v>
      </c>
      <c r="M47" s="77"/>
      <c r="N47" s="72"/>
      <c r="O47" s="79" t="s">
        <v>299</v>
      </c>
      <c r="P47" s="81">
        <v>43504.534837962965</v>
      </c>
      <c r="Q47" s="79" t="s">
        <v>316</v>
      </c>
      <c r="R47" s="79"/>
      <c r="S47" s="79"/>
      <c r="T47" s="79"/>
      <c r="U47" s="79"/>
      <c r="V47" s="83" t="s">
        <v>404</v>
      </c>
      <c r="W47" s="81">
        <v>43504.534837962965</v>
      </c>
      <c r="X47" s="83" t="s">
        <v>461</v>
      </c>
      <c r="Y47" s="79"/>
      <c r="Z47" s="79"/>
      <c r="AA47" s="85" t="s">
        <v>533</v>
      </c>
      <c r="AB47" s="79"/>
      <c r="AC47" s="79" t="b">
        <v>0</v>
      </c>
      <c r="AD47" s="79">
        <v>0</v>
      </c>
      <c r="AE47" s="85" t="s">
        <v>582</v>
      </c>
      <c r="AF47" s="79" t="b">
        <v>0</v>
      </c>
      <c r="AG47" s="79" t="s">
        <v>596</v>
      </c>
      <c r="AH47" s="79"/>
      <c r="AI47" s="85" t="s">
        <v>582</v>
      </c>
      <c r="AJ47" s="79" t="b">
        <v>0</v>
      </c>
      <c r="AK47" s="79">
        <v>7</v>
      </c>
      <c r="AL47" s="85" t="s">
        <v>542</v>
      </c>
      <c r="AM47" s="79" t="s">
        <v>605</v>
      </c>
      <c r="AN47" s="79" t="b">
        <v>0</v>
      </c>
      <c r="AO47" s="85" t="s">
        <v>542</v>
      </c>
      <c r="AP47" s="79" t="s">
        <v>176</v>
      </c>
      <c r="AQ47" s="79">
        <v>0</v>
      </c>
      <c r="AR47" s="79">
        <v>0</v>
      </c>
      <c r="AS47" s="79"/>
      <c r="AT47" s="79"/>
      <c r="AU47" s="79"/>
      <c r="AV47" s="79"/>
      <c r="AW47" s="79"/>
      <c r="AX47" s="79"/>
      <c r="AY47" s="79"/>
      <c r="AZ47" s="79"/>
      <c r="BA47">
        <v>1</v>
      </c>
      <c r="BB47" s="78" t="str">
        <f>REPLACE(INDEX(GroupVertices[Group],MATCH(Edges[[#This Row],[Vertex 1]],GroupVertices[Vertex],0)),1,1,"")</f>
        <v>4</v>
      </c>
      <c r="BC47" s="78" t="str">
        <f>REPLACE(INDEX(GroupVertices[Group],MATCH(Edges[[#This Row],[Vertex 2]],GroupVertices[Vertex],0)),1,1,"")</f>
        <v>4</v>
      </c>
      <c r="BD47" s="48"/>
      <c r="BE47" s="49"/>
      <c r="BF47" s="48"/>
      <c r="BG47" s="49"/>
      <c r="BH47" s="48"/>
      <c r="BI47" s="49"/>
      <c r="BJ47" s="48"/>
      <c r="BK47" s="49"/>
      <c r="BL47" s="48"/>
    </row>
    <row r="48" spans="1:64" ht="15">
      <c r="A48" s="64" t="s">
        <v>246</v>
      </c>
      <c r="B48" s="64" t="s">
        <v>255</v>
      </c>
      <c r="C48" s="65" t="s">
        <v>1739</v>
      </c>
      <c r="D48" s="66">
        <v>3</v>
      </c>
      <c r="E48" s="67" t="s">
        <v>132</v>
      </c>
      <c r="F48" s="68">
        <v>35</v>
      </c>
      <c r="G48" s="65"/>
      <c r="H48" s="69"/>
      <c r="I48" s="70"/>
      <c r="J48" s="70"/>
      <c r="K48" s="34" t="s">
        <v>65</v>
      </c>
      <c r="L48" s="77">
        <v>48</v>
      </c>
      <c r="M48" s="77"/>
      <c r="N48" s="72"/>
      <c r="O48" s="79" t="s">
        <v>299</v>
      </c>
      <c r="P48" s="81">
        <v>43504.534837962965</v>
      </c>
      <c r="Q48" s="79" t="s">
        <v>316</v>
      </c>
      <c r="R48" s="79"/>
      <c r="S48" s="79"/>
      <c r="T48" s="79"/>
      <c r="U48" s="79"/>
      <c r="V48" s="83" t="s">
        <v>404</v>
      </c>
      <c r="W48" s="81">
        <v>43504.534837962965</v>
      </c>
      <c r="X48" s="83" t="s">
        <v>461</v>
      </c>
      <c r="Y48" s="79"/>
      <c r="Z48" s="79"/>
      <c r="AA48" s="85" t="s">
        <v>533</v>
      </c>
      <c r="AB48" s="79"/>
      <c r="AC48" s="79" t="b">
        <v>0</v>
      </c>
      <c r="AD48" s="79">
        <v>0</v>
      </c>
      <c r="AE48" s="85" t="s">
        <v>582</v>
      </c>
      <c r="AF48" s="79" t="b">
        <v>0</v>
      </c>
      <c r="AG48" s="79" t="s">
        <v>596</v>
      </c>
      <c r="AH48" s="79"/>
      <c r="AI48" s="85" t="s">
        <v>582</v>
      </c>
      <c r="AJ48" s="79" t="b">
        <v>0</v>
      </c>
      <c r="AK48" s="79">
        <v>7</v>
      </c>
      <c r="AL48" s="85" t="s">
        <v>542</v>
      </c>
      <c r="AM48" s="79" t="s">
        <v>605</v>
      </c>
      <c r="AN48" s="79" t="b">
        <v>0</v>
      </c>
      <c r="AO48" s="85" t="s">
        <v>542</v>
      </c>
      <c r="AP48" s="79" t="s">
        <v>176</v>
      </c>
      <c r="AQ48" s="79">
        <v>0</v>
      </c>
      <c r="AR48" s="79">
        <v>0</v>
      </c>
      <c r="AS48" s="79"/>
      <c r="AT48" s="79"/>
      <c r="AU48" s="79"/>
      <c r="AV48" s="79"/>
      <c r="AW48" s="79"/>
      <c r="AX48" s="79"/>
      <c r="AY48" s="79"/>
      <c r="AZ48" s="79"/>
      <c r="BA48">
        <v>1</v>
      </c>
      <c r="BB48" s="78" t="str">
        <f>REPLACE(INDEX(GroupVertices[Group],MATCH(Edges[[#This Row],[Vertex 1]],GroupVertices[Vertex],0)),1,1,"")</f>
        <v>4</v>
      </c>
      <c r="BC48" s="78" t="str">
        <f>REPLACE(INDEX(GroupVertices[Group],MATCH(Edges[[#This Row],[Vertex 2]],GroupVertices[Vertex],0)),1,1,"")</f>
        <v>4</v>
      </c>
      <c r="BD48" s="48">
        <v>0</v>
      </c>
      <c r="BE48" s="49">
        <v>0</v>
      </c>
      <c r="BF48" s="48">
        <v>0</v>
      </c>
      <c r="BG48" s="49">
        <v>0</v>
      </c>
      <c r="BH48" s="48">
        <v>0</v>
      </c>
      <c r="BI48" s="49">
        <v>0</v>
      </c>
      <c r="BJ48" s="48">
        <v>23</v>
      </c>
      <c r="BK48" s="49">
        <v>100</v>
      </c>
      <c r="BL48" s="48">
        <v>23</v>
      </c>
    </row>
    <row r="49" spans="1:64" ht="15">
      <c r="A49" s="64" t="s">
        <v>247</v>
      </c>
      <c r="B49" s="64" t="s">
        <v>256</v>
      </c>
      <c r="C49" s="65" t="s">
        <v>1739</v>
      </c>
      <c r="D49" s="66">
        <v>3</v>
      </c>
      <c r="E49" s="67" t="s">
        <v>132</v>
      </c>
      <c r="F49" s="68">
        <v>35</v>
      </c>
      <c r="G49" s="65"/>
      <c r="H49" s="69"/>
      <c r="I49" s="70"/>
      <c r="J49" s="70"/>
      <c r="K49" s="34" t="s">
        <v>65</v>
      </c>
      <c r="L49" s="77">
        <v>49</v>
      </c>
      <c r="M49" s="77"/>
      <c r="N49" s="72"/>
      <c r="O49" s="79" t="s">
        <v>299</v>
      </c>
      <c r="P49" s="81">
        <v>43504.542083333334</v>
      </c>
      <c r="Q49" s="79" t="s">
        <v>316</v>
      </c>
      <c r="R49" s="79"/>
      <c r="S49" s="79"/>
      <c r="T49" s="79"/>
      <c r="U49" s="79"/>
      <c r="V49" s="83" t="s">
        <v>405</v>
      </c>
      <c r="W49" s="81">
        <v>43504.542083333334</v>
      </c>
      <c r="X49" s="83" t="s">
        <v>462</v>
      </c>
      <c r="Y49" s="79"/>
      <c r="Z49" s="79"/>
      <c r="AA49" s="85" t="s">
        <v>534</v>
      </c>
      <c r="AB49" s="79"/>
      <c r="AC49" s="79" t="b">
        <v>0</v>
      </c>
      <c r="AD49" s="79">
        <v>0</v>
      </c>
      <c r="AE49" s="85" t="s">
        <v>582</v>
      </c>
      <c r="AF49" s="79" t="b">
        <v>0</v>
      </c>
      <c r="AG49" s="79" t="s">
        <v>596</v>
      </c>
      <c r="AH49" s="79"/>
      <c r="AI49" s="85" t="s">
        <v>582</v>
      </c>
      <c r="AJ49" s="79" t="b">
        <v>0</v>
      </c>
      <c r="AK49" s="79">
        <v>7</v>
      </c>
      <c r="AL49" s="85" t="s">
        <v>542</v>
      </c>
      <c r="AM49" s="79" t="s">
        <v>605</v>
      </c>
      <c r="AN49" s="79" t="b">
        <v>0</v>
      </c>
      <c r="AO49" s="85" t="s">
        <v>542</v>
      </c>
      <c r="AP49" s="79" t="s">
        <v>176</v>
      </c>
      <c r="AQ49" s="79">
        <v>0</v>
      </c>
      <c r="AR49" s="79">
        <v>0</v>
      </c>
      <c r="AS49" s="79"/>
      <c r="AT49" s="79"/>
      <c r="AU49" s="79"/>
      <c r="AV49" s="79"/>
      <c r="AW49" s="79"/>
      <c r="AX49" s="79"/>
      <c r="AY49" s="79"/>
      <c r="AZ49" s="79"/>
      <c r="BA49">
        <v>1</v>
      </c>
      <c r="BB49" s="78" t="str">
        <f>REPLACE(INDEX(GroupVertices[Group],MATCH(Edges[[#This Row],[Vertex 1]],GroupVertices[Vertex],0)),1,1,"")</f>
        <v>4</v>
      </c>
      <c r="BC49" s="78" t="str">
        <f>REPLACE(INDEX(GroupVertices[Group],MATCH(Edges[[#This Row],[Vertex 2]],GroupVertices[Vertex],0)),1,1,"")</f>
        <v>4</v>
      </c>
      <c r="BD49" s="48"/>
      <c r="BE49" s="49"/>
      <c r="BF49" s="48"/>
      <c r="BG49" s="49"/>
      <c r="BH49" s="48"/>
      <c r="BI49" s="49"/>
      <c r="BJ49" s="48"/>
      <c r="BK49" s="49"/>
      <c r="BL49" s="48"/>
    </row>
    <row r="50" spans="1:64" ht="15">
      <c r="A50" s="64" t="s">
        <v>247</v>
      </c>
      <c r="B50" s="64" t="s">
        <v>255</v>
      </c>
      <c r="C50" s="65" t="s">
        <v>1739</v>
      </c>
      <c r="D50" s="66">
        <v>3</v>
      </c>
      <c r="E50" s="67" t="s">
        <v>132</v>
      </c>
      <c r="F50" s="68">
        <v>35</v>
      </c>
      <c r="G50" s="65"/>
      <c r="H50" s="69"/>
      <c r="I50" s="70"/>
      <c r="J50" s="70"/>
      <c r="K50" s="34" t="s">
        <v>65</v>
      </c>
      <c r="L50" s="77">
        <v>50</v>
      </c>
      <c r="M50" s="77"/>
      <c r="N50" s="72"/>
      <c r="O50" s="79" t="s">
        <v>299</v>
      </c>
      <c r="P50" s="81">
        <v>43504.542083333334</v>
      </c>
      <c r="Q50" s="79" t="s">
        <v>316</v>
      </c>
      <c r="R50" s="79"/>
      <c r="S50" s="79"/>
      <c r="T50" s="79"/>
      <c r="U50" s="79"/>
      <c r="V50" s="83" t="s">
        <v>405</v>
      </c>
      <c r="W50" s="81">
        <v>43504.542083333334</v>
      </c>
      <c r="X50" s="83" t="s">
        <v>462</v>
      </c>
      <c r="Y50" s="79"/>
      <c r="Z50" s="79"/>
      <c r="AA50" s="85" t="s">
        <v>534</v>
      </c>
      <c r="AB50" s="79"/>
      <c r="AC50" s="79" t="b">
        <v>0</v>
      </c>
      <c r="AD50" s="79">
        <v>0</v>
      </c>
      <c r="AE50" s="85" t="s">
        <v>582</v>
      </c>
      <c r="AF50" s="79" t="b">
        <v>0</v>
      </c>
      <c r="AG50" s="79" t="s">
        <v>596</v>
      </c>
      <c r="AH50" s="79"/>
      <c r="AI50" s="85" t="s">
        <v>582</v>
      </c>
      <c r="AJ50" s="79" t="b">
        <v>0</v>
      </c>
      <c r="AK50" s="79">
        <v>7</v>
      </c>
      <c r="AL50" s="85" t="s">
        <v>542</v>
      </c>
      <c r="AM50" s="79" t="s">
        <v>605</v>
      </c>
      <c r="AN50" s="79" t="b">
        <v>0</v>
      </c>
      <c r="AO50" s="85" t="s">
        <v>542</v>
      </c>
      <c r="AP50" s="79" t="s">
        <v>176</v>
      </c>
      <c r="AQ50" s="79">
        <v>0</v>
      </c>
      <c r="AR50" s="79">
        <v>0</v>
      </c>
      <c r="AS50" s="79"/>
      <c r="AT50" s="79"/>
      <c r="AU50" s="79"/>
      <c r="AV50" s="79"/>
      <c r="AW50" s="79"/>
      <c r="AX50" s="79"/>
      <c r="AY50" s="79"/>
      <c r="AZ50" s="79"/>
      <c r="BA50">
        <v>1</v>
      </c>
      <c r="BB50" s="78" t="str">
        <f>REPLACE(INDEX(GroupVertices[Group],MATCH(Edges[[#This Row],[Vertex 1]],GroupVertices[Vertex],0)),1,1,"")</f>
        <v>4</v>
      </c>
      <c r="BC50" s="78" t="str">
        <f>REPLACE(INDEX(GroupVertices[Group],MATCH(Edges[[#This Row],[Vertex 2]],GroupVertices[Vertex],0)),1,1,"")</f>
        <v>4</v>
      </c>
      <c r="BD50" s="48">
        <v>0</v>
      </c>
      <c r="BE50" s="49">
        <v>0</v>
      </c>
      <c r="BF50" s="48">
        <v>0</v>
      </c>
      <c r="BG50" s="49">
        <v>0</v>
      </c>
      <c r="BH50" s="48">
        <v>0</v>
      </c>
      <c r="BI50" s="49">
        <v>0</v>
      </c>
      <c r="BJ50" s="48">
        <v>23</v>
      </c>
      <c r="BK50" s="49">
        <v>100</v>
      </c>
      <c r="BL50" s="48">
        <v>23</v>
      </c>
    </row>
    <row r="51" spans="1:64" ht="15">
      <c r="A51" s="64" t="s">
        <v>248</v>
      </c>
      <c r="B51" s="64" t="s">
        <v>256</v>
      </c>
      <c r="C51" s="65" t="s">
        <v>1739</v>
      </c>
      <c r="D51" s="66">
        <v>3</v>
      </c>
      <c r="E51" s="67" t="s">
        <v>132</v>
      </c>
      <c r="F51" s="68">
        <v>35</v>
      </c>
      <c r="G51" s="65"/>
      <c r="H51" s="69"/>
      <c r="I51" s="70"/>
      <c r="J51" s="70"/>
      <c r="K51" s="34" t="s">
        <v>65</v>
      </c>
      <c r="L51" s="77">
        <v>51</v>
      </c>
      <c r="M51" s="77"/>
      <c r="N51" s="72"/>
      <c r="O51" s="79" t="s">
        <v>299</v>
      </c>
      <c r="P51" s="81">
        <v>43504.568125</v>
      </c>
      <c r="Q51" s="79" t="s">
        <v>316</v>
      </c>
      <c r="R51" s="79"/>
      <c r="S51" s="79"/>
      <c r="T51" s="79"/>
      <c r="U51" s="79"/>
      <c r="V51" s="83" t="s">
        <v>406</v>
      </c>
      <c r="W51" s="81">
        <v>43504.568125</v>
      </c>
      <c r="X51" s="83" t="s">
        <v>463</v>
      </c>
      <c r="Y51" s="79"/>
      <c r="Z51" s="79"/>
      <c r="AA51" s="85" t="s">
        <v>535</v>
      </c>
      <c r="AB51" s="79"/>
      <c r="AC51" s="79" t="b">
        <v>0</v>
      </c>
      <c r="AD51" s="79">
        <v>0</v>
      </c>
      <c r="AE51" s="85" t="s">
        <v>582</v>
      </c>
      <c r="AF51" s="79" t="b">
        <v>0</v>
      </c>
      <c r="AG51" s="79" t="s">
        <v>596</v>
      </c>
      <c r="AH51" s="79"/>
      <c r="AI51" s="85" t="s">
        <v>582</v>
      </c>
      <c r="AJ51" s="79" t="b">
        <v>0</v>
      </c>
      <c r="AK51" s="79">
        <v>7</v>
      </c>
      <c r="AL51" s="85" t="s">
        <v>542</v>
      </c>
      <c r="AM51" s="79" t="s">
        <v>602</v>
      </c>
      <c r="AN51" s="79" t="b">
        <v>0</v>
      </c>
      <c r="AO51" s="85" t="s">
        <v>542</v>
      </c>
      <c r="AP51" s="79" t="s">
        <v>176</v>
      </c>
      <c r="AQ51" s="79">
        <v>0</v>
      </c>
      <c r="AR51" s="79">
        <v>0</v>
      </c>
      <c r="AS51" s="79"/>
      <c r="AT51" s="79"/>
      <c r="AU51" s="79"/>
      <c r="AV51" s="79"/>
      <c r="AW51" s="79"/>
      <c r="AX51" s="79"/>
      <c r="AY51" s="79"/>
      <c r="AZ51" s="79"/>
      <c r="BA51">
        <v>1</v>
      </c>
      <c r="BB51" s="78" t="str">
        <f>REPLACE(INDEX(GroupVertices[Group],MATCH(Edges[[#This Row],[Vertex 1]],GroupVertices[Vertex],0)),1,1,"")</f>
        <v>4</v>
      </c>
      <c r="BC51" s="78" t="str">
        <f>REPLACE(INDEX(GroupVertices[Group],MATCH(Edges[[#This Row],[Vertex 2]],GroupVertices[Vertex],0)),1,1,"")</f>
        <v>4</v>
      </c>
      <c r="BD51" s="48"/>
      <c r="BE51" s="49"/>
      <c r="BF51" s="48"/>
      <c r="BG51" s="49"/>
      <c r="BH51" s="48"/>
      <c r="BI51" s="49"/>
      <c r="BJ51" s="48"/>
      <c r="BK51" s="49"/>
      <c r="BL51" s="48"/>
    </row>
    <row r="52" spans="1:64" ht="15">
      <c r="A52" s="64" t="s">
        <v>248</v>
      </c>
      <c r="B52" s="64" t="s">
        <v>255</v>
      </c>
      <c r="C52" s="65" t="s">
        <v>1739</v>
      </c>
      <c r="D52" s="66">
        <v>3</v>
      </c>
      <c r="E52" s="67" t="s">
        <v>132</v>
      </c>
      <c r="F52" s="68">
        <v>35</v>
      </c>
      <c r="G52" s="65"/>
      <c r="H52" s="69"/>
      <c r="I52" s="70"/>
      <c r="J52" s="70"/>
      <c r="K52" s="34" t="s">
        <v>65</v>
      </c>
      <c r="L52" s="77">
        <v>52</v>
      </c>
      <c r="M52" s="77"/>
      <c r="N52" s="72"/>
      <c r="O52" s="79" t="s">
        <v>299</v>
      </c>
      <c r="P52" s="81">
        <v>43504.568125</v>
      </c>
      <c r="Q52" s="79" t="s">
        <v>316</v>
      </c>
      <c r="R52" s="79"/>
      <c r="S52" s="79"/>
      <c r="T52" s="79"/>
      <c r="U52" s="79"/>
      <c r="V52" s="83" t="s">
        <v>406</v>
      </c>
      <c r="W52" s="81">
        <v>43504.568125</v>
      </c>
      <c r="X52" s="83" t="s">
        <v>463</v>
      </c>
      <c r="Y52" s="79"/>
      <c r="Z52" s="79"/>
      <c r="AA52" s="85" t="s">
        <v>535</v>
      </c>
      <c r="AB52" s="79"/>
      <c r="AC52" s="79" t="b">
        <v>0</v>
      </c>
      <c r="AD52" s="79">
        <v>0</v>
      </c>
      <c r="AE52" s="85" t="s">
        <v>582</v>
      </c>
      <c r="AF52" s="79" t="b">
        <v>0</v>
      </c>
      <c r="AG52" s="79" t="s">
        <v>596</v>
      </c>
      <c r="AH52" s="79"/>
      <c r="AI52" s="85" t="s">
        <v>582</v>
      </c>
      <c r="AJ52" s="79" t="b">
        <v>0</v>
      </c>
      <c r="AK52" s="79">
        <v>7</v>
      </c>
      <c r="AL52" s="85" t="s">
        <v>542</v>
      </c>
      <c r="AM52" s="79" t="s">
        <v>602</v>
      </c>
      <c r="AN52" s="79" t="b">
        <v>0</v>
      </c>
      <c r="AO52" s="85" t="s">
        <v>542</v>
      </c>
      <c r="AP52" s="79" t="s">
        <v>176</v>
      </c>
      <c r="AQ52" s="79">
        <v>0</v>
      </c>
      <c r="AR52" s="79">
        <v>0</v>
      </c>
      <c r="AS52" s="79"/>
      <c r="AT52" s="79"/>
      <c r="AU52" s="79"/>
      <c r="AV52" s="79"/>
      <c r="AW52" s="79"/>
      <c r="AX52" s="79"/>
      <c r="AY52" s="79"/>
      <c r="AZ52" s="79"/>
      <c r="BA52">
        <v>1</v>
      </c>
      <c r="BB52" s="78" t="str">
        <f>REPLACE(INDEX(GroupVertices[Group],MATCH(Edges[[#This Row],[Vertex 1]],GroupVertices[Vertex],0)),1,1,"")</f>
        <v>4</v>
      </c>
      <c r="BC52" s="78" t="str">
        <f>REPLACE(INDEX(GroupVertices[Group],MATCH(Edges[[#This Row],[Vertex 2]],GroupVertices[Vertex],0)),1,1,"")</f>
        <v>4</v>
      </c>
      <c r="BD52" s="48">
        <v>0</v>
      </c>
      <c r="BE52" s="49">
        <v>0</v>
      </c>
      <c r="BF52" s="48">
        <v>0</v>
      </c>
      <c r="BG52" s="49">
        <v>0</v>
      </c>
      <c r="BH52" s="48">
        <v>0</v>
      </c>
      <c r="BI52" s="49">
        <v>0</v>
      </c>
      <c r="BJ52" s="48">
        <v>23</v>
      </c>
      <c r="BK52" s="49">
        <v>100</v>
      </c>
      <c r="BL52" s="48">
        <v>23</v>
      </c>
    </row>
    <row r="53" spans="1:64" ht="15">
      <c r="A53" s="64" t="s">
        <v>249</v>
      </c>
      <c r="B53" s="64" t="s">
        <v>256</v>
      </c>
      <c r="C53" s="65" t="s">
        <v>1739</v>
      </c>
      <c r="D53" s="66">
        <v>3</v>
      </c>
      <c r="E53" s="67" t="s">
        <v>132</v>
      </c>
      <c r="F53" s="68">
        <v>35</v>
      </c>
      <c r="G53" s="65"/>
      <c r="H53" s="69"/>
      <c r="I53" s="70"/>
      <c r="J53" s="70"/>
      <c r="K53" s="34" t="s">
        <v>65</v>
      </c>
      <c r="L53" s="77">
        <v>53</v>
      </c>
      <c r="M53" s="77"/>
      <c r="N53" s="72"/>
      <c r="O53" s="79" t="s">
        <v>299</v>
      </c>
      <c r="P53" s="81">
        <v>43504.589780092596</v>
      </c>
      <c r="Q53" s="79" t="s">
        <v>316</v>
      </c>
      <c r="R53" s="79"/>
      <c r="S53" s="79"/>
      <c r="T53" s="79"/>
      <c r="U53" s="79"/>
      <c r="V53" s="83" t="s">
        <v>407</v>
      </c>
      <c r="W53" s="81">
        <v>43504.589780092596</v>
      </c>
      <c r="X53" s="83" t="s">
        <v>464</v>
      </c>
      <c r="Y53" s="79"/>
      <c r="Z53" s="79"/>
      <c r="AA53" s="85" t="s">
        <v>536</v>
      </c>
      <c r="AB53" s="79"/>
      <c r="AC53" s="79" t="b">
        <v>0</v>
      </c>
      <c r="AD53" s="79">
        <v>0</v>
      </c>
      <c r="AE53" s="85" t="s">
        <v>582</v>
      </c>
      <c r="AF53" s="79" t="b">
        <v>0</v>
      </c>
      <c r="AG53" s="79" t="s">
        <v>596</v>
      </c>
      <c r="AH53" s="79"/>
      <c r="AI53" s="85" t="s">
        <v>582</v>
      </c>
      <c r="AJ53" s="79" t="b">
        <v>0</v>
      </c>
      <c r="AK53" s="79">
        <v>7</v>
      </c>
      <c r="AL53" s="85" t="s">
        <v>542</v>
      </c>
      <c r="AM53" s="79" t="s">
        <v>602</v>
      </c>
      <c r="AN53" s="79" t="b">
        <v>0</v>
      </c>
      <c r="AO53" s="85" t="s">
        <v>542</v>
      </c>
      <c r="AP53" s="79" t="s">
        <v>176</v>
      </c>
      <c r="AQ53" s="79">
        <v>0</v>
      </c>
      <c r="AR53" s="79">
        <v>0</v>
      </c>
      <c r="AS53" s="79"/>
      <c r="AT53" s="79"/>
      <c r="AU53" s="79"/>
      <c r="AV53" s="79"/>
      <c r="AW53" s="79"/>
      <c r="AX53" s="79"/>
      <c r="AY53" s="79"/>
      <c r="AZ53" s="79"/>
      <c r="BA53">
        <v>1</v>
      </c>
      <c r="BB53" s="78" t="str">
        <f>REPLACE(INDEX(GroupVertices[Group],MATCH(Edges[[#This Row],[Vertex 1]],GroupVertices[Vertex],0)),1,1,"")</f>
        <v>4</v>
      </c>
      <c r="BC53" s="78" t="str">
        <f>REPLACE(INDEX(GroupVertices[Group],MATCH(Edges[[#This Row],[Vertex 2]],GroupVertices[Vertex],0)),1,1,"")</f>
        <v>4</v>
      </c>
      <c r="BD53" s="48"/>
      <c r="BE53" s="49"/>
      <c r="BF53" s="48"/>
      <c r="BG53" s="49"/>
      <c r="BH53" s="48"/>
      <c r="BI53" s="49"/>
      <c r="BJ53" s="48"/>
      <c r="BK53" s="49"/>
      <c r="BL53" s="48"/>
    </row>
    <row r="54" spans="1:64" ht="15">
      <c r="A54" s="64" t="s">
        <v>249</v>
      </c>
      <c r="B54" s="64" t="s">
        <v>255</v>
      </c>
      <c r="C54" s="65" t="s">
        <v>1739</v>
      </c>
      <c r="D54" s="66">
        <v>3</v>
      </c>
      <c r="E54" s="67" t="s">
        <v>132</v>
      </c>
      <c r="F54" s="68">
        <v>35</v>
      </c>
      <c r="G54" s="65"/>
      <c r="H54" s="69"/>
      <c r="I54" s="70"/>
      <c r="J54" s="70"/>
      <c r="K54" s="34" t="s">
        <v>65</v>
      </c>
      <c r="L54" s="77">
        <v>54</v>
      </c>
      <c r="M54" s="77"/>
      <c r="N54" s="72"/>
      <c r="O54" s="79" t="s">
        <v>299</v>
      </c>
      <c r="P54" s="81">
        <v>43504.589780092596</v>
      </c>
      <c r="Q54" s="79" t="s">
        <v>316</v>
      </c>
      <c r="R54" s="79"/>
      <c r="S54" s="79"/>
      <c r="T54" s="79"/>
      <c r="U54" s="79"/>
      <c r="V54" s="83" t="s">
        <v>407</v>
      </c>
      <c r="W54" s="81">
        <v>43504.589780092596</v>
      </c>
      <c r="X54" s="83" t="s">
        <v>464</v>
      </c>
      <c r="Y54" s="79"/>
      <c r="Z54" s="79"/>
      <c r="AA54" s="85" t="s">
        <v>536</v>
      </c>
      <c r="AB54" s="79"/>
      <c r="AC54" s="79" t="b">
        <v>0</v>
      </c>
      <c r="AD54" s="79">
        <v>0</v>
      </c>
      <c r="AE54" s="85" t="s">
        <v>582</v>
      </c>
      <c r="AF54" s="79" t="b">
        <v>0</v>
      </c>
      <c r="AG54" s="79" t="s">
        <v>596</v>
      </c>
      <c r="AH54" s="79"/>
      <c r="AI54" s="85" t="s">
        <v>582</v>
      </c>
      <c r="AJ54" s="79" t="b">
        <v>0</v>
      </c>
      <c r="AK54" s="79">
        <v>7</v>
      </c>
      <c r="AL54" s="85" t="s">
        <v>542</v>
      </c>
      <c r="AM54" s="79" t="s">
        <v>602</v>
      </c>
      <c r="AN54" s="79" t="b">
        <v>0</v>
      </c>
      <c r="AO54" s="85" t="s">
        <v>542</v>
      </c>
      <c r="AP54" s="79" t="s">
        <v>176</v>
      </c>
      <c r="AQ54" s="79">
        <v>0</v>
      </c>
      <c r="AR54" s="79">
        <v>0</v>
      </c>
      <c r="AS54" s="79"/>
      <c r="AT54" s="79"/>
      <c r="AU54" s="79"/>
      <c r="AV54" s="79"/>
      <c r="AW54" s="79"/>
      <c r="AX54" s="79"/>
      <c r="AY54" s="79"/>
      <c r="AZ54" s="79"/>
      <c r="BA54">
        <v>1</v>
      </c>
      <c r="BB54" s="78" t="str">
        <f>REPLACE(INDEX(GroupVertices[Group],MATCH(Edges[[#This Row],[Vertex 1]],GroupVertices[Vertex],0)),1,1,"")</f>
        <v>4</v>
      </c>
      <c r="BC54" s="78" t="str">
        <f>REPLACE(INDEX(GroupVertices[Group],MATCH(Edges[[#This Row],[Vertex 2]],GroupVertices[Vertex],0)),1,1,"")</f>
        <v>4</v>
      </c>
      <c r="BD54" s="48">
        <v>0</v>
      </c>
      <c r="BE54" s="49">
        <v>0</v>
      </c>
      <c r="BF54" s="48">
        <v>0</v>
      </c>
      <c r="BG54" s="49">
        <v>0</v>
      </c>
      <c r="BH54" s="48">
        <v>0</v>
      </c>
      <c r="BI54" s="49">
        <v>0</v>
      </c>
      <c r="BJ54" s="48">
        <v>23</v>
      </c>
      <c r="BK54" s="49">
        <v>100</v>
      </c>
      <c r="BL54" s="48">
        <v>23</v>
      </c>
    </row>
    <row r="55" spans="1:64" ht="15">
      <c r="A55" s="64" t="s">
        <v>250</v>
      </c>
      <c r="B55" s="64" t="s">
        <v>283</v>
      </c>
      <c r="C55" s="65" t="s">
        <v>1739</v>
      </c>
      <c r="D55" s="66">
        <v>3</v>
      </c>
      <c r="E55" s="67" t="s">
        <v>132</v>
      </c>
      <c r="F55" s="68">
        <v>35</v>
      </c>
      <c r="G55" s="65"/>
      <c r="H55" s="69"/>
      <c r="I55" s="70"/>
      <c r="J55" s="70"/>
      <c r="K55" s="34" t="s">
        <v>65</v>
      </c>
      <c r="L55" s="77">
        <v>55</v>
      </c>
      <c r="M55" s="77"/>
      <c r="N55" s="72"/>
      <c r="O55" s="79" t="s">
        <v>300</v>
      </c>
      <c r="P55" s="81">
        <v>43504.81125</v>
      </c>
      <c r="Q55" s="79" t="s">
        <v>317</v>
      </c>
      <c r="R55" s="79"/>
      <c r="S55" s="79"/>
      <c r="T55" s="79"/>
      <c r="U55" s="83" t="s">
        <v>371</v>
      </c>
      <c r="V55" s="83" t="s">
        <v>371</v>
      </c>
      <c r="W55" s="81">
        <v>43504.81125</v>
      </c>
      <c r="X55" s="83" t="s">
        <v>465</v>
      </c>
      <c r="Y55" s="79"/>
      <c r="Z55" s="79"/>
      <c r="AA55" s="85" t="s">
        <v>537</v>
      </c>
      <c r="AB55" s="85" t="s">
        <v>574</v>
      </c>
      <c r="AC55" s="79" t="b">
        <v>0</v>
      </c>
      <c r="AD55" s="79">
        <v>0</v>
      </c>
      <c r="AE55" s="85" t="s">
        <v>586</v>
      </c>
      <c r="AF55" s="79" t="b">
        <v>0</v>
      </c>
      <c r="AG55" s="79" t="s">
        <v>598</v>
      </c>
      <c r="AH55" s="79"/>
      <c r="AI55" s="85" t="s">
        <v>582</v>
      </c>
      <c r="AJ55" s="79" t="b">
        <v>0</v>
      </c>
      <c r="AK55" s="79">
        <v>0</v>
      </c>
      <c r="AL55" s="85" t="s">
        <v>582</v>
      </c>
      <c r="AM55" s="79" t="s">
        <v>604</v>
      </c>
      <c r="AN55" s="79" t="b">
        <v>0</v>
      </c>
      <c r="AO55" s="85" t="s">
        <v>574</v>
      </c>
      <c r="AP55" s="79" t="s">
        <v>176</v>
      </c>
      <c r="AQ55" s="79">
        <v>0</v>
      </c>
      <c r="AR55" s="79">
        <v>0</v>
      </c>
      <c r="AS55" s="79"/>
      <c r="AT55" s="79"/>
      <c r="AU55" s="79"/>
      <c r="AV55" s="79"/>
      <c r="AW55" s="79"/>
      <c r="AX55" s="79"/>
      <c r="AY55" s="79"/>
      <c r="AZ55" s="79"/>
      <c r="BA55">
        <v>1</v>
      </c>
      <c r="BB55" s="78" t="str">
        <f>REPLACE(INDEX(GroupVertices[Group],MATCH(Edges[[#This Row],[Vertex 1]],GroupVertices[Vertex],0)),1,1,"")</f>
        <v>12</v>
      </c>
      <c r="BC55" s="78" t="str">
        <f>REPLACE(INDEX(GroupVertices[Group],MATCH(Edges[[#This Row],[Vertex 2]],GroupVertices[Vertex],0)),1,1,"")</f>
        <v>12</v>
      </c>
      <c r="BD55" s="48">
        <v>0</v>
      </c>
      <c r="BE55" s="49">
        <v>0</v>
      </c>
      <c r="BF55" s="48">
        <v>0</v>
      </c>
      <c r="BG55" s="49">
        <v>0</v>
      </c>
      <c r="BH55" s="48">
        <v>0</v>
      </c>
      <c r="BI55" s="49">
        <v>0</v>
      </c>
      <c r="BJ55" s="48">
        <v>21</v>
      </c>
      <c r="BK55" s="49">
        <v>100</v>
      </c>
      <c r="BL55" s="48">
        <v>21</v>
      </c>
    </row>
    <row r="56" spans="1:64" ht="15">
      <c r="A56" s="64" t="s">
        <v>251</v>
      </c>
      <c r="B56" s="64" t="s">
        <v>284</v>
      </c>
      <c r="C56" s="65" t="s">
        <v>1739</v>
      </c>
      <c r="D56" s="66">
        <v>3</v>
      </c>
      <c r="E56" s="67" t="s">
        <v>132</v>
      </c>
      <c r="F56" s="68">
        <v>35</v>
      </c>
      <c r="G56" s="65"/>
      <c r="H56" s="69"/>
      <c r="I56" s="70"/>
      <c r="J56" s="70"/>
      <c r="K56" s="34" t="s">
        <v>65</v>
      </c>
      <c r="L56" s="77">
        <v>56</v>
      </c>
      <c r="M56" s="77"/>
      <c r="N56" s="72"/>
      <c r="O56" s="79" t="s">
        <v>300</v>
      </c>
      <c r="P56" s="81">
        <v>43505.54163194444</v>
      </c>
      <c r="Q56" s="79" t="s">
        <v>318</v>
      </c>
      <c r="R56" s="79"/>
      <c r="S56" s="79"/>
      <c r="T56" s="79"/>
      <c r="U56" s="79"/>
      <c r="V56" s="83" t="s">
        <v>408</v>
      </c>
      <c r="W56" s="81">
        <v>43505.54163194444</v>
      </c>
      <c r="X56" s="83" t="s">
        <v>466</v>
      </c>
      <c r="Y56" s="79"/>
      <c r="Z56" s="79"/>
      <c r="AA56" s="85" t="s">
        <v>538</v>
      </c>
      <c r="AB56" s="85" t="s">
        <v>575</v>
      </c>
      <c r="AC56" s="79" t="b">
        <v>0</v>
      </c>
      <c r="AD56" s="79">
        <v>1</v>
      </c>
      <c r="AE56" s="85" t="s">
        <v>587</v>
      </c>
      <c r="AF56" s="79" t="b">
        <v>0</v>
      </c>
      <c r="AG56" s="79" t="s">
        <v>596</v>
      </c>
      <c r="AH56" s="79"/>
      <c r="AI56" s="85" t="s">
        <v>582</v>
      </c>
      <c r="AJ56" s="79" t="b">
        <v>0</v>
      </c>
      <c r="AK56" s="79">
        <v>0</v>
      </c>
      <c r="AL56" s="85" t="s">
        <v>582</v>
      </c>
      <c r="AM56" s="79" t="s">
        <v>604</v>
      </c>
      <c r="AN56" s="79" t="b">
        <v>0</v>
      </c>
      <c r="AO56" s="85" t="s">
        <v>575</v>
      </c>
      <c r="AP56" s="79" t="s">
        <v>176</v>
      </c>
      <c r="AQ56" s="79">
        <v>0</v>
      </c>
      <c r="AR56" s="79">
        <v>0</v>
      </c>
      <c r="AS56" s="79"/>
      <c r="AT56" s="79"/>
      <c r="AU56" s="79"/>
      <c r="AV56" s="79"/>
      <c r="AW56" s="79"/>
      <c r="AX56" s="79"/>
      <c r="AY56" s="79"/>
      <c r="AZ56" s="79"/>
      <c r="BA56">
        <v>1</v>
      </c>
      <c r="BB56" s="78" t="str">
        <f>REPLACE(INDEX(GroupVertices[Group],MATCH(Edges[[#This Row],[Vertex 1]],GroupVertices[Vertex],0)),1,1,"")</f>
        <v>11</v>
      </c>
      <c r="BC56" s="78" t="str">
        <f>REPLACE(INDEX(GroupVertices[Group],MATCH(Edges[[#This Row],[Vertex 2]],GroupVertices[Vertex],0)),1,1,"")</f>
        <v>11</v>
      </c>
      <c r="BD56" s="48">
        <v>0</v>
      </c>
      <c r="BE56" s="49">
        <v>0</v>
      </c>
      <c r="BF56" s="48">
        <v>0</v>
      </c>
      <c r="BG56" s="49">
        <v>0</v>
      </c>
      <c r="BH56" s="48">
        <v>0</v>
      </c>
      <c r="BI56" s="49">
        <v>0</v>
      </c>
      <c r="BJ56" s="48">
        <v>8</v>
      </c>
      <c r="BK56" s="49">
        <v>100</v>
      </c>
      <c r="BL56" s="48">
        <v>8</v>
      </c>
    </row>
    <row r="57" spans="1:64" ht="15">
      <c r="A57" s="64" t="s">
        <v>252</v>
      </c>
      <c r="B57" s="64" t="s">
        <v>252</v>
      </c>
      <c r="C57" s="65" t="s">
        <v>1739</v>
      </c>
      <c r="D57" s="66">
        <v>3</v>
      </c>
      <c r="E57" s="67" t="s">
        <v>132</v>
      </c>
      <c r="F57" s="68">
        <v>35</v>
      </c>
      <c r="G57" s="65"/>
      <c r="H57" s="69"/>
      <c r="I57" s="70"/>
      <c r="J57" s="70"/>
      <c r="K57" s="34" t="s">
        <v>65</v>
      </c>
      <c r="L57" s="77">
        <v>57</v>
      </c>
      <c r="M57" s="77"/>
      <c r="N57" s="72"/>
      <c r="O57" s="79" t="s">
        <v>176</v>
      </c>
      <c r="P57" s="81">
        <v>43505.5190625</v>
      </c>
      <c r="Q57" s="79" t="s">
        <v>319</v>
      </c>
      <c r="R57" s="79"/>
      <c r="S57" s="79"/>
      <c r="T57" s="79"/>
      <c r="U57" s="83" t="s">
        <v>372</v>
      </c>
      <c r="V57" s="83" t="s">
        <v>372</v>
      </c>
      <c r="W57" s="81">
        <v>43505.5190625</v>
      </c>
      <c r="X57" s="83" t="s">
        <v>467</v>
      </c>
      <c r="Y57" s="79"/>
      <c r="Z57" s="79"/>
      <c r="AA57" s="85" t="s">
        <v>539</v>
      </c>
      <c r="AB57" s="79"/>
      <c r="AC57" s="79" t="b">
        <v>0</v>
      </c>
      <c r="AD57" s="79">
        <v>103209</v>
      </c>
      <c r="AE57" s="85" t="s">
        <v>582</v>
      </c>
      <c r="AF57" s="79" t="b">
        <v>0</v>
      </c>
      <c r="AG57" s="79" t="s">
        <v>595</v>
      </c>
      <c r="AH57" s="79"/>
      <c r="AI57" s="85" t="s">
        <v>582</v>
      </c>
      <c r="AJ57" s="79" t="b">
        <v>0</v>
      </c>
      <c r="AK57" s="79">
        <v>34187</v>
      </c>
      <c r="AL57" s="85" t="s">
        <v>582</v>
      </c>
      <c r="AM57" s="79" t="s">
        <v>602</v>
      </c>
      <c r="AN57" s="79" t="b">
        <v>0</v>
      </c>
      <c r="AO57" s="85" t="s">
        <v>539</v>
      </c>
      <c r="AP57" s="79" t="s">
        <v>609</v>
      </c>
      <c r="AQ57" s="79">
        <v>0</v>
      </c>
      <c r="AR57" s="79">
        <v>0</v>
      </c>
      <c r="AS57" s="79"/>
      <c r="AT57" s="79"/>
      <c r="AU57" s="79"/>
      <c r="AV57" s="79"/>
      <c r="AW57" s="79"/>
      <c r="AX57" s="79"/>
      <c r="AY57" s="79"/>
      <c r="AZ57" s="79"/>
      <c r="BA57">
        <v>1</v>
      </c>
      <c r="BB57" s="78" t="str">
        <f>REPLACE(INDEX(GroupVertices[Group],MATCH(Edges[[#This Row],[Vertex 1]],GroupVertices[Vertex],0)),1,1,"")</f>
        <v>10</v>
      </c>
      <c r="BC57" s="78" t="str">
        <f>REPLACE(INDEX(GroupVertices[Group],MATCH(Edges[[#This Row],[Vertex 2]],GroupVertices[Vertex],0)),1,1,"")</f>
        <v>10</v>
      </c>
      <c r="BD57" s="48">
        <v>0</v>
      </c>
      <c r="BE57" s="49">
        <v>0</v>
      </c>
      <c r="BF57" s="48">
        <v>0</v>
      </c>
      <c r="BG57" s="49">
        <v>0</v>
      </c>
      <c r="BH57" s="48">
        <v>0</v>
      </c>
      <c r="BI57" s="49">
        <v>0</v>
      </c>
      <c r="BJ57" s="48">
        <v>15</v>
      </c>
      <c r="BK57" s="49">
        <v>100</v>
      </c>
      <c r="BL57" s="48">
        <v>15</v>
      </c>
    </row>
    <row r="58" spans="1:64" ht="15">
      <c r="A58" s="64" t="s">
        <v>253</v>
      </c>
      <c r="B58" s="64" t="s">
        <v>252</v>
      </c>
      <c r="C58" s="65" t="s">
        <v>1739</v>
      </c>
      <c r="D58" s="66">
        <v>3</v>
      </c>
      <c r="E58" s="67" t="s">
        <v>132</v>
      </c>
      <c r="F58" s="68">
        <v>35</v>
      </c>
      <c r="G58" s="65"/>
      <c r="H58" s="69"/>
      <c r="I58" s="70"/>
      <c r="J58" s="70"/>
      <c r="K58" s="34" t="s">
        <v>65</v>
      </c>
      <c r="L58" s="77">
        <v>58</v>
      </c>
      <c r="M58" s="77"/>
      <c r="N58" s="72"/>
      <c r="O58" s="79" t="s">
        <v>299</v>
      </c>
      <c r="P58" s="81">
        <v>43506.030856481484</v>
      </c>
      <c r="Q58" s="79" t="s">
        <v>320</v>
      </c>
      <c r="R58" s="79"/>
      <c r="S58" s="79"/>
      <c r="T58" s="79"/>
      <c r="U58" s="83" t="s">
        <v>372</v>
      </c>
      <c r="V58" s="83" t="s">
        <v>372</v>
      </c>
      <c r="W58" s="81">
        <v>43506.030856481484</v>
      </c>
      <c r="X58" s="83" t="s">
        <v>468</v>
      </c>
      <c r="Y58" s="79"/>
      <c r="Z58" s="79"/>
      <c r="AA58" s="85" t="s">
        <v>540</v>
      </c>
      <c r="AB58" s="79"/>
      <c r="AC58" s="79" t="b">
        <v>0</v>
      </c>
      <c r="AD58" s="79">
        <v>0</v>
      </c>
      <c r="AE58" s="85" t="s">
        <v>582</v>
      </c>
      <c r="AF58" s="79" t="b">
        <v>0</v>
      </c>
      <c r="AG58" s="79" t="s">
        <v>595</v>
      </c>
      <c r="AH58" s="79"/>
      <c r="AI58" s="85" t="s">
        <v>582</v>
      </c>
      <c r="AJ58" s="79" t="b">
        <v>0</v>
      </c>
      <c r="AK58" s="79">
        <v>34187</v>
      </c>
      <c r="AL58" s="85" t="s">
        <v>539</v>
      </c>
      <c r="AM58" s="79" t="s">
        <v>603</v>
      </c>
      <c r="AN58" s="79" t="b">
        <v>0</v>
      </c>
      <c r="AO58" s="85" t="s">
        <v>539</v>
      </c>
      <c r="AP58" s="79" t="s">
        <v>176</v>
      </c>
      <c r="AQ58" s="79">
        <v>0</v>
      </c>
      <c r="AR58" s="79">
        <v>0</v>
      </c>
      <c r="AS58" s="79"/>
      <c r="AT58" s="79"/>
      <c r="AU58" s="79"/>
      <c r="AV58" s="79"/>
      <c r="AW58" s="79"/>
      <c r="AX58" s="79"/>
      <c r="AY58" s="79"/>
      <c r="AZ58" s="79"/>
      <c r="BA58">
        <v>1</v>
      </c>
      <c r="BB58" s="78" t="str">
        <f>REPLACE(INDEX(GroupVertices[Group],MATCH(Edges[[#This Row],[Vertex 1]],GroupVertices[Vertex],0)),1,1,"")</f>
        <v>10</v>
      </c>
      <c r="BC58" s="78" t="str">
        <f>REPLACE(INDEX(GroupVertices[Group],MATCH(Edges[[#This Row],[Vertex 2]],GroupVertices[Vertex],0)),1,1,"")</f>
        <v>10</v>
      </c>
      <c r="BD58" s="48">
        <v>0</v>
      </c>
      <c r="BE58" s="49">
        <v>0</v>
      </c>
      <c r="BF58" s="48">
        <v>0</v>
      </c>
      <c r="BG58" s="49">
        <v>0</v>
      </c>
      <c r="BH58" s="48">
        <v>0</v>
      </c>
      <c r="BI58" s="49">
        <v>0</v>
      </c>
      <c r="BJ58" s="48">
        <v>17</v>
      </c>
      <c r="BK58" s="49">
        <v>100</v>
      </c>
      <c r="BL58" s="48">
        <v>17</v>
      </c>
    </row>
    <row r="59" spans="1:64" ht="15">
      <c r="A59" s="64" t="s">
        <v>254</v>
      </c>
      <c r="B59" s="64" t="s">
        <v>285</v>
      </c>
      <c r="C59" s="65" t="s">
        <v>1739</v>
      </c>
      <c r="D59" s="66">
        <v>3</v>
      </c>
      <c r="E59" s="67" t="s">
        <v>132</v>
      </c>
      <c r="F59" s="68">
        <v>35</v>
      </c>
      <c r="G59" s="65"/>
      <c r="H59" s="69"/>
      <c r="I59" s="70"/>
      <c r="J59" s="70"/>
      <c r="K59" s="34" t="s">
        <v>65</v>
      </c>
      <c r="L59" s="77">
        <v>59</v>
      </c>
      <c r="M59" s="77"/>
      <c r="N59" s="72"/>
      <c r="O59" s="79" t="s">
        <v>299</v>
      </c>
      <c r="P59" s="81">
        <v>43507.62299768518</v>
      </c>
      <c r="Q59" s="79" t="s">
        <v>321</v>
      </c>
      <c r="R59" s="79"/>
      <c r="S59" s="79"/>
      <c r="T59" s="79"/>
      <c r="U59" s="79"/>
      <c r="V59" s="83" t="s">
        <v>409</v>
      </c>
      <c r="W59" s="81">
        <v>43507.62299768518</v>
      </c>
      <c r="X59" s="83" t="s">
        <v>469</v>
      </c>
      <c r="Y59" s="79"/>
      <c r="Z59" s="79"/>
      <c r="AA59" s="85" t="s">
        <v>541</v>
      </c>
      <c r="AB59" s="85" t="s">
        <v>576</v>
      </c>
      <c r="AC59" s="79" t="b">
        <v>0</v>
      </c>
      <c r="AD59" s="79">
        <v>0</v>
      </c>
      <c r="AE59" s="85" t="s">
        <v>588</v>
      </c>
      <c r="AF59" s="79" t="b">
        <v>0</v>
      </c>
      <c r="AG59" s="79" t="s">
        <v>595</v>
      </c>
      <c r="AH59" s="79"/>
      <c r="AI59" s="85" t="s">
        <v>582</v>
      </c>
      <c r="AJ59" s="79" t="b">
        <v>0</v>
      </c>
      <c r="AK59" s="79">
        <v>0</v>
      </c>
      <c r="AL59" s="85" t="s">
        <v>582</v>
      </c>
      <c r="AM59" s="79" t="s">
        <v>603</v>
      </c>
      <c r="AN59" s="79" t="b">
        <v>0</v>
      </c>
      <c r="AO59" s="85" t="s">
        <v>576</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254</v>
      </c>
      <c r="B60" s="64" t="s">
        <v>286</v>
      </c>
      <c r="C60" s="65" t="s">
        <v>1739</v>
      </c>
      <c r="D60" s="66">
        <v>3</v>
      </c>
      <c r="E60" s="67" t="s">
        <v>132</v>
      </c>
      <c r="F60" s="68">
        <v>35</v>
      </c>
      <c r="G60" s="65"/>
      <c r="H60" s="69"/>
      <c r="I60" s="70"/>
      <c r="J60" s="70"/>
      <c r="K60" s="34" t="s">
        <v>65</v>
      </c>
      <c r="L60" s="77">
        <v>60</v>
      </c>
      <c r="M60" s="77"/>
      <c r="N60" s="72"/>
      <c r="O60" s="79" t="s">
        <v>300</v>
      </c>
      <c r="P60" s="81">
        <v>43507.62299768518</v>
      </c>
      <c r="Q60" s="79" t="s">
        <v>321</v>
      </c>
      <c r="R60" s="79"/>
      <c r="S60" s="79"/>
      <c r="T60" s="79"/>
      <c r="U60" s="79"/>
      <c r="V60" s="83" t="s">
        <v>409</v>
      </c>
      <c r="W60" s="81">
        <v>43507.62299768518</v>
      </c>
      <c r="X60" s="83" t="s">
        <v>469</v>
      </c>
      <c r="Y60" s="79"/>
      <c r="Z60" s="79"/>
      <c r="AA60" s="85" t="s">
        <v>541</v>
      </c>
      <c r="AB60" s="85" t="s">
        <v>576</v>
      </c>
      <c r="AC60" s="79" t="b">
        <v>0</v>
      </c>
      <c r="AD60" s="79">
        <v>0</v>
      </c>
      <c r="AE60" s="85" t="s">
        <v>588</v>
      </c>
      <c r="AF60" s="79" t="b">
        <v>0</v>
      </c>
      <c r="AG60" s="79" t="s">
        <v>595</v>
      </c>
      <c r="AH60" s="79"/>
      <c r="AI60" s="85" t="s">
        <v>582</v>
      </c>
      <c r="AJ60" s="79" t="b">
        <v>0</v>
      </c>
      <c r="AK60" s="79">
        <v>0</v>
      </c>
      <c r="AL60" s="85" t="s">
        <v>582</v>
      </c>
      <c r="AM60" s="79" t="s">
        <v>603</v>
      </c>
      <c r="AN60" s="79" t="b">
        <v>0</v>
      </c>
      <c r="AO60" s="85" t="s">
        <v>576</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v>0</v>
      </c>
      <c r="BE60" s="49">
        <v>0</v>
      </c>
      <c r="BF60" s="48">
        <v>0</v>
      </c>
      <c r="BG60" s="49">
        <v>0</v>
      </c>
      <c r="BH60" s="48">
        <v>0</v>
      </c>
      <c r="BI60" s="49">
        <v>0</v>
      </c>
      <c r="BJ60" s="48">
        <v>17</v>
      </c>
      <c r="BK60" s="49">
        <v>100</v>
      </c>
      <c r="BL60" s="48">
        <v>17</v>
      </c>
    </row>
    <row r="61" spans="1:64" ht="15">
      <c r="A61" s="64" t="s">
        <v>254</v>
      </c>
      <c r="B61" s="64" t="s">
        <v>273</v>
      </c>
      <c r="C61" s="65" t="s">
        <v>1739</v>
      </c>
      <c r="D61" s="66">
        <v>3</v>
      </c>
      <c r="E61" s="67" t="s">
        <v>132</v>
      </c>
      <c r="F61" s="68">
        <v>35</v>
      </c>
      <c r="G61" s="65"/>
      <c r="H61" s="69"/>
      <c r="I61" s="70"/>
      <c r="J61" s="70"/>
      <c r="K61" s="34" t="s">
        <v>65</v>
      </c>
      <c r="L61" s="77">
        <v>61</v>
      </c>
      <c r="M61" s="77"/>
      <c r="N61" s="72"/>
      <c r="O61" s="79" t="s">
        <v>299</v>
      </c>
      <c r="P61" s="81">
        <v>43507.62299768518</v>
      </c>
      <c r="Q61" s="79" t="s">
        <v>321</v>
      </c>
      <c r="R61" s="79"/>
      <c r="S61" s="79"/>
      <c r="T61" s="79"/>
      <c r="U61" s="79"/>
      <c r="V61" s="83" t="s">
        <v>409</v>
      </c>
      <c r="W61" s="81">
        <v>43507.62299768518</v>
      </c>
      <c r="X61" s="83" t="s">
        <v>469</v>
      </c>
      <c r="Y61" s="79"/>
      <c r="Z61" s="79"/>
      <c r="AA61" s="85" t="s">
        <v>541</v>
      </c>
      <c r="AB61" s="85" t="s">
        <v>576</v>
      </c>
      <c r="AC61" s="79" t="b">
        <v>0</v>
      </c>
      <c r="AD61" s="79">
        <v>0</v>
      </c>
      <c r="AE61" s="85" t="s">
        <v>588</v>
      </c>
      <c r="AF61" s="79" t="b">
        <v>0</v>
      </c>
      <c r="AG61" s="79" t="s">
        <v>595</v>
      </c>
      <c r="AH61" s="79"/>
      <c r="AI61" s="85" t="s">
        <v>582</v>
      </c>
      <c r="AJ61" s="79" t="b">
        <v>0</v>
      </c>
      <c r="AK61" s="79">
        <v>0</v>
      </c>
      <c r="AL61" s="85" t="s">
        <v>582</v>
      </c>
      <c r="AM61" s="79" t="s">
        <v>603</v>
      </c>
      <c r="AN61" s="79" t="b">
        <v>0</v>
      </c>
      <c r="AO61" s="85" t="s">
        <v>576</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255</v>
      </c>
      <c r="B62" s="64" t="s">
        <v>256</v>
      </c>
      <c r="C62" s="65" t="s">
        <v>1739</v>
      </c>
      <c r="D62" s="66">
        <v>3</v>
      </c>
      <c r="E62" s="67" t="s">
        <v>132</v>
      </c>
      <c r="F62" s="68">
        <v>35</v>
      </c>
      <c r="G62" s="65"/>
      <c r="H62" s="69"/>
      <c r="I62" s="70"/>
      <c r="J62" s="70"/>
      <c r="K62" s="34" t="s">
        <v>66</v>
      </c>
      <c r="L62" s="77">
        <v>62</v>
      </c>
      <c r="M62" s="77"/>
      <c r="N62" s="72"/>
      <c r="O62" s="79" t="s">
        <v>300</v>
      </c>
      <c r="P62" s="81">
        <v>43504.48777777778</v>
      </c>
      <c r="Q62" s="79" t="s">
        <v>322</v>
      </c>
      <c r="R62" s="79"/>
      <c r="S62" s="79"/>
      <c r="T62" s="79"/>
      <c r="U62" s="79"/>
      <c r="V62" s="83" t="s">
        <v>410</v>
      </c>
      <c r="W62" s="81">
        <v>43504.48777777778</v>
      </c>
      <c r="X62" s="83" t="s">
        <v>470</v>
      </c>
      <c r="Y62" s="79"/>
      <c r="Z62" s="79"/>
      <c r="AA62" s="85" t="s">
        <v>542</v>
      </c>
      <c r="AB62" s="85" t="s">
        <v>577</v>
      </c>
      <c r="AC62" s="79" t="b">
        <v>0</v>
      </c>
      <c r="AD62" s="79">
        <v>5</v>
      </c>
      <c r="AE62" s="85" t="s">
        <v>589</v>
      </c>
      <c r="AF62" s="79" t="b">
        <v>0</v>
      </c>
      <c r="AG62" s="79" t="s">
        <v>596</v>
      </c>
      <c r="AH62" s="79"/>
      <c r="AI62" s="85" t="s">
        <v>582</v>
      </c>
      <c r="AJ62" s="79" t="b">
        <v>0</v>
      </c>
      <c r="AK62" s="79">
        <v>7</v>
      </c>
      <c r="AL62" s="85" t="s">
        <v>582</v>
      </c>
      <c r="AM62" s="79" t="s">
        <v>602</v>
      </c>
      <c r="AN62" s="79" t="b">
        <v>0</v>
      </c>
      <c r="AO62" s="85" t="s">
        <v>577</v>
      </c>
      <c r="AP62" s="79" t="s">
        <v>176</v>
      </c>
      <c r="AQ62" s="79">
        <v>0</v>
      </c>
      <c r="AR62" s="79">
        <v>0</v>
      </c>
      <c r="AS62" s="79"/>
      <c r="AT62" s="79"/>
      <c r="AU62" s="79"/>
      <c r="AV62" s="79"/>
      <c r="AW62" s="79"/>
      <c r="AX62" s="79"/>
      <c r="AY62" s="79"/>
      <c r="AZ62" s="79"/>
      <c r="BA62">
        <v>1</v>
      </c>
      <c r="BB62" s="78" t="str">
        <f>REPLACE(INDEX(GroupVertices[Group],MATCH(Edges[[#This Row],[Vertex 1]],GroupVertices[Vertex],0)),1,1,"")</f>
        <v>4</v>
      </c>
      <c r="BC62" s="78" t="str">
        <f>REPLACE(INDEX(GroupVertices[Group],MATCH(Edges[[#This Row],[Vertex 2]],GroupVertices[Vertex],0)),1,1,"")</f>
        <v>4</v>
      </c>
      <c r="BD62" s="48">
        <v>0</v>
      </c>
      <c r="BE62" s="49">
        <v>0</v>
      </c>
      <c r="BF62" s="48">
        <v>0</v>
      </c>
      <c r="BG62" s="49">
        <v>0</v>
      </c>
      <c r="BH62" s="48">
        <v>0</v>
      </c>
      <c r="BI62" s="49">
        <v>0</v>
      </c>
      <c r="BJ62" s="48">
        <v>52</v>
      </c>
      <c r="BK62" s="49">
        <v>100</v>
      </c>
      <c r="BL62" s="48">
        <v>52</v>
      </c>
    </row>
    <row r="63" spans="1:64" ht="15">
      <c r="A63" s="64" t="s">
        <v>256</v>
      </c>
      <c r="B63" s="64" t="s">
        <v>255</v>
      </c>
      <c r="C63" s="65" t="s">
        <v>1739</v>
      </c>
      <c r="D63" s="66">
        <v>3</v>
      </c>
      <c r="E63" s="67" t="s">
        <v>132</v>
      </c>
      <c r="F63" s="68">
        <v>35</v>
      </c>
      <c r="G63" s="65"/>
      <c r="H63" s="69"/>
      <c r="I63" s="70"/>
      <c r="J63" s="70"/>
      <c r="K63" s="34" t="s">
        <v>66</v>
      </c>
      <c r="L63" s="77">
        <v>63</v>
      </c>
      <c r="M63" s="77"/>
      <c r="N63" s="72"/>
      <c r="O63" s="79" t="s">
        <v>299</v>
      </c>
      <c r="P63" s="81">
        <v>43504.48880787037</v>
      </c>
      <c r="Q63" s="79" t="s">
        <v>316</v>
      </c>
      <c r="R63" s="79"/>
      <c r="S63" s="79"/>
      <c r="T63" s="79"/>
      <c r="U63" s="79"/>
      <c r="V63" s="83" t="s">
        <v>411</v>
      </c>
      <c r="W63" s="81">
        <v>43504.48880787037</v>
      </c>
      <c r="X63" s="83" t="s">
        <v>471</v>
      </c>
      <c r="Y63" s="79"/>
      <c r="Z63" s="79"/>
      <c r="AA63" s="85" t="s">
        <v>543</v>
      </c>
      <c r="AB63" s="79"/>
      <c r="AC63" s="79" t="b">
        <v>0</v>
      </c>
      <c r="AD63" s="79">
        <v>0</v>
      </c>
      <c r="AE63" s="85" t="s">
        <v>582</v>
      </c>
      <c r="AF63" s="79" t="b">
        <v>0</v>
      </c>
      <c r="AG63" s="79" t="s">
        <v>596</v>
      </c>
      <c r="AH63" s="79"/>
      <c r="AI63" s="85" t="s">
        <v>582</v>
      </c>
      <c r="AJ63" s="79" t="b">
        <v>0</v>
      </c>
      <c r="AK63" s="79">
        <v>7</v>
      </c>
      <c r="AL63" s="85" t="s">
        <v>542</v>
      </c>
      <c r="AM63" s="79" t="s">
        <v>603</v>
      </c>
      <c r="AN63" s="79" t="b">
        <v>0</v>
      </c>
      <c r="AO63" s="85" t="s">
        <v>542</v>
      </c>
      <c r="AP63" s="79" t="s">
        <v>176</v>
      </c>
      <c r="AQ63" s="79">
        <v>0</v>
      </c>
      <c r="AR63" s="79">
        <v>0</v>
      </c>
      <c r="AS63" s="79"/>
      <c r="AT63" s="79"/>
      <c r="AU63" s="79"/>
      <c r="AV63" s="79"/>
      <c r="AW63" s="79"/>
      <c r="AX63" s="79"/>
      <c r="AY63" s="79"/>
      <c r="AZ63" s="79"/>
      <c r="BA63">
        <v>1</v>
      </c>
      <c r="BB63" s="78" t="str">
        <f>REPLACE(INDEX(GroupVertices[Group],MATCH(Edges[[#This Row],[Vertex 1]],GroupVertices[Vertex],0)),1,1,"")</f>
        <v>4</v>
      </c>
      <c r="BC63" s="78" t="str">
        <f>REPLACE(INDEX(GroupVertices[Group],MATCH(Edges[[#This Row],[Vertex 2]],GroupVertices[Vertex],0)),1,1,"")</f>
        <v>4</v>
      </c>
      <c r="BD63" s="48">
        <v>0</v>
      </c>
      <c r="BE63" s="49">
        <v>0</v>
      </c>
      <c r="BF63" s="48">
        <v>0</v>
      </c>
      <c r="BG63" s="49">
        <v>0</v>
      </c>
      <c r="BH63" s="48">
        <v>0</v>
      </c>
      <c r="BI63" s="49">
        <v>0</v>
      </c>
      <c r="BJ63" s="48">
        <v>23</v>
      </c>
      <c r="BK63" s="49">
        <v>100</v>
      </c>
      <c r="BL63" s="48">
        <v>23</v>
      </c>
    </row>
    <row r="64" spans="1:64" ht="15">
      <c r="A64" s="64" t="s">
        <v>257</v>
      </c>
      <c r="B64" s="64" t="s">
        <v>256</v>
      </c>
      <c r="C64" s="65" t="s">
        <v>1739</v>
      </c>
      <c r="D64" s="66">
        <v>3</v>
      </c>
      <c r="E64" s="67" t="s">
        <v>132</v>
      </c>
      <c r="F64" s="68">
        <v>35</v>
      </c>
      <c r="G64" s="65"/>
      <c r="H64" s="69"/>
      <c r="I64" s="70"/>
      <c r="J64" s="70"/>
      <c r="K64" s="34" t="s">
        <v>65</v>
      </c>
      <c r="L64" s="77">
        <v>64</v>
      </c>
      <c r="M64" s="77"/>
      <c r="N64" s="72"/>
      <c r="O64" s="79" t="s">
        <v>299</v>
      </c>
      <c r="P64" s="81">
        <v>43509.44206018518</v>
      </c>
      <c r="Q64" s="79" t="s">
        <v>316</v>
      </c>
      <c r="R64" s="79"/>
      <c r="S64" s="79"/>
      <c r="T64" s="79"/>
      <c r="U64" s="79"/>
      <c r="V64" s="83" t="s">
        <v>412</v>
      </c>
      <c r="W64" s="81">
        <v>43509.44206018518</v>
      </c>
      <c r="X64" s="83" t="s">
        <v>472</v>
      </c>
      <c r="Y64" s="79"/>
      <c r="Z64" s="79"/>
      <c r="AA64" s="85" t="s">
        <v>544</v>
      </c>
      <c r="AB64" s="79"/>
      <c r="AC64" s="79" t="b">
        <v>0</v>
      </c>
      <c r="AD64" s="79">
        <v>0</v>
      </c>
      <c r="AE64" s="85" t="s">
        <v>582</v>
      </c>
      <c r="AF64" s="79" t="b">
        <v>0</v>
      </c>
      <c r="AG64" s="79" t="s">
        <v>596</v>
      </c>
      <c r="AH64" s="79"/>
      <c r="AI64" s="85" t="s">
        <v>582</v>
      </c>
      <c r="AJ64" s="79" t="b">
        <v>0</v>
      </c>
      <c r="AK64" s="79">
        <v>8</v>
      </c>
      <c r="AL64" s="85" t="s">
        <v>542</v>
      </c>
      <c r="AM64" s="79" t="s">
        <v>605</v>
      </c>
      <c r="AN64" s="79" t="b">
        <v>0</v>
      </c>
      <c r="AO64" s="85" t="s">
        <v>542</v>
      </c>
      <c r="AP64" s="79" t="s">
        <v>176</v>
      </c>
      <c r="AQ64" s="79">
        <v>0</v>
      </c>
      <c r="AR64" s="79">
        <v>0</v>
      </c>
      <c r="AS64" s="79"/>
      <c r="AT64" s="79"/>
      <c r="AU64" s="79"/>
      <c r="AV64" s="79"/>
      <c r="AW64" s="79"/>
      <c r="AX64" s="79"/>
      <c r="AY64" s="79"/>
      <c r="AZ64" s="79"/>
      <c r="BA64">
        <v>1</v>
      </c>
      <c r="BB64" s="78" t="str">
        <f>REPLACE(INDEX(GroupVertices[Group],MATCH(Edges[[#This Row],[Vertex 1]],GroupVertices[Vertex],0)),1,1,"")</f>
        <v>4</v>
      </c>
      <c r="BC64" s="78" t="str">
        <f>REPLACE(INDEX(GroupVertices[Group],MATCH(Edges[[#This Row],[Vertex 2]],GroupVertices[Vertex],0)),1,1,"")</f>
        <v>4</v>
      </c>
      <c r="BD64" s="48"/>
      <c r="BE64" s="49"/>
      <c r="BF64" s="48"/>
      <c r="BG64" s="49"/>
      <c r="BH64" s="48"/>
      <c r="BI64" s="49"/>
      <c r="BJ64" s="48"/>
      <c r="BK64" s="49"/>
      <c r="BL64" s="48"/>
    </row>
    <row r="65" spans="1:64" ht="15">
      <c r="A65" s="64" t="s">
        <v>257</v>
      </c>
      <c r="B65" s="64" t="s">
        <v>255</v>
      </c>
      <c r="C65" s="65" t="s">
        <v>1739</v>
      </c>
      <c r="D65" s="66">
        <v>3</v>
      </c>
      <c r="E65" s="67" t="s">
        <v>132</v>
      </c>
      <c r="F65" s="68">
        <v>35</v>
      </c>
      <c r="G65" s="65"/>
      <c r="H65" s="69"/>
      <c r="I65" s="70"/>
      <c r="J65" s="70"/>
      <c r="K65" s="34" t="s">
        <v>65</v>
      </c>
      <c r="L65" s="77">
        <v>65</v>
      </c>
      <c r="M65" s="77"/>
      <c r="N65" s="72"/>
      <c r="O65" s="79" t="s">
        <v>299</v>
      </c>
      <c r="P65" s="81">
        <v>43509.44206018518</v>
      </c>
      <c r="Q65" s="79" t="s">
        <v>316</v>
      </c>
      <c r="R65" s="79"/>
      <c r="S65" s="79"/>
      <c r="T65" s="79"/>
      <c r="U65" s="79"/>
      <c r="V65" s="83" t="s">
        <v>412</v>
      </c>
      <c r="W65" s="81">
        <v>43509.44206018518</v>
      </c>
      <c r="X65" s="83" t="s">
        <v>472</v>
      </c>
      <c r="Y65" s="79"/>
      <c r="Z65" s="79"/>
      <c r="AA65" s="85" t="s">
        <v>544</v>
      </c>
      <c r="AB65" s="79"/>
      <c r="AC65" s="79" t="b">
        <v>0</v>
      </c>
      <c r="AD65" s="79">
        <v>0</v>
      </c>
      <c r="AE65" s="85" t="s">
        <v>582</v>
      </c>
      <c r="AF65" s="79" t="b">
        <v>0</v>
      </c>
      <c r="AG65" s="79" t="s">
        <v>596</v>
      </c>
      <c r="AH65" s="79"/>
      <c r="AI65" s="85" t="s">
        <v>582</v>
      </c>
      <c r="AJ65" s="79" t="b">
        <v>0</v>
      </c>
      <c r="AK65" s="79">
        <v>8</v>
      </c>
      <c r="AL65" s="85" t="s">
        <v>542</v>
      </c>
      <c r="AM65" s="79" t="s">
        <v>605</v>
      </c>
      <c r="AN65" s="79" t="b">
        <v>0</v>
      </c>
      <c r="AO65" s="85" t="s">
        <v>542</v>
      </c>
      <c r="AP65" s="79" t="s">
        <v>176</v>
      </c>
      <c r="AQ65" s="79">
        <v>0</v>
      </c>
      <c r="AR65" s="79">
        <v>0</v>
      </c>
      <c r="AS65" s="79"/>
      <c r="AT65" s="79"/>
      <c r="AU65" s="79"/>
      <c r="AV65" s="79"/>
      <c r="AW65" s="79"/>
      <c r="AX65" s="79"/>
      <c r="AY65" s="79"/>
      <c r="AZ65" s="79"/>
      <c r="BA65">
        <v>1</v>
      </c>
      <c r="BB65" s="78" t="str">
        <f>REPLACE(INDEX(GroupVertices[Group],MATCH(Edges[[#This Row],[Vertex 1]],GroupVertices[Vertex],0)),1,1,"")</f>
        <v>4</v>
      </c>
      <c r="BC65" s="78" t="str">
        <f>REPLACE(INDEX(GroupVertices[Group],MATCH(Edges[[#This Row],[Vertex 2]],GroupVertices[Vertex],0)),1,1,"")</f>
        <v>4</v>
      </c>
      <c r="BD65" s="48">
        <v>0</v>
      </c>
      <c r="BE65" s="49">
        <v>0</v>
      </c>
      <c r="BF65" s="48">
        <v>0</v>
      </c>
      <c r="BG65" s="49">
        <v>0</v>
      </c>
      <c r="BH65" s="48">
        <v>0</v>
      </c>
      <c r="BI65" s="49">
        <v>0</v>
      </c>
      <c r="BJ65" s="48">
        <v>23</v>
      </c>
      <c r="BK65" s="49">
        <v>100</v>
      </c>
      <c r="BL65" s="48">
        <v>23</v>
      </c>
    </row>
    <row r="66" spans="1:64" ht="15">
      <c r="A66" s="64" t="s">
        <v>258</v>
      </c>
      <c r="B66" s="64" t="s">
        <v>287</v>
      </c>
      <c r="C66" s="65" t="s">
        <v>1739</v>
      </c>
      <c r="D66" s="66">
        <v>3</v>
      </c>
      <c r="E66" s="67" t="s">
        <v>132</v>
      </c>
      <c r="F66" s="68">
        <v>35</v>
      </c>
      <c r="G66" s="65"/>
      <c r="H66" s="69"/>
      <c r="I66" s="70"/>
      <c r="J66" s="70"/>
      <c r="K66" s="34" t="s">
        <v>65</v>
      </c>
      <c r="L66" s="77">
        <v>66</v>
      </c>
      <c r="M66" s="77"/>
      <c r="N66" s="72"/>
      <c r="O66" s="79" t="s">
        <v>300</v>
      </c>
      <c r="P66" s="81">
        <v>43503.740949074076</v>
      </c>
      <c r="Q66" s="79" t="s">
        <v>323</v>
      </c>
      <c r="R66" s="79"/>
      <c r="S66" s="79"/>
      <c r="T66" s="79" t="s">
        <v>366</v>
      </c>
      <c r="U66" s="79"/>
      <c r="V66" s="83" t="s">
        <v>413</v>
      </c>
      <c r="W66" s="81">
        <v>43503.740949074076</v>
      </c>
      <c r="X66" s="83" t="s">
        <v>473</v>
      </c>
      <c r="Y66" s="79"/>
      <c r="Z66" s="79"/>
      <c r="AA66" s="85" t="s">
        <v>545</v>
      </c>
      <c r="AB66" s="85" t="s">
        <v>578</v>
      </c>
      <c r="AC66" s="79" t="b">
        <v>0</v>
      </c>
      <c r="AD66" s="79">
        <v>0</v>
      </c>
      <c r="AE66" s="85" t="s">
        <v>590</v>
      </c>
      <c r="AF66" s="79" t="b">
        <v>0</v>
      </c>
      <c r="AG66" s="79" t="s">
        <v>595</v>
      </c>
      <c r="AH66" s="79"/>
      <c r="AI66" s="85" t="s">
        <v>582</v>
      </c>
      <c r="AJ66" s="79" t="b">
        <v>0</v>
      </c>
      <c r="AK66" s="79">
        <v>51</v>
      </c>
      <c r="AL66" s="85" t="s">
        <v>582</v>
      </c>
      <c r="AM66" s="79" t="s">
        <v>602</v>
      </c>
      <c r="AN66" s="79" t="b">
        <v>0</v>
      </c>
      <c r="AO66" s="85" t="s">
        <v>578</v>
      </c>
      <c r="AP66" s="79" t="s">
        <v>609</v>
      </c>
      <c r="AQ66" s="79">
        <v>0</v>
      </c>
      <c r="AR66" s="79">
        <v>0</v>
      </c>
      <c r="AS66" s="79"/>
      <c r="AT66" s="79"/>
      <c r="AU66" s="79"/>
      <c r="AV66" s="79"/>
      <c r="AW66" s="79"/>
      <c r="AX66" s="79"/>
      <c r="AY66" s="79"/>
      <c r="AZ66" s="79"/>
      <c r="BA66">
        <v>1</v>
      </c>
      <c r="BB66" s="78" t="str">
        <f>REPLACE(INDEX(GroupVertices[Group],MATCH(Edges[[#This Row],[Vertex 1]],GroupVertices[Vertex],0)),1,1,"")</f>
        <v>5</v>
      </c>
      <c r="BC66" s="78" t="str">
        <f>REPLACE(INDEX(GroupVertices[Group],MATCH(Edges[[#This Row],[Vertex 2]],GroupVertices[Vertex],0)),1,1,"")</f>
        <v>5</v>
      </c>
      <c r="BD66" s="48">
        <v>0</v>
      </c>
      <c r="BE66" s="49">
        <v>0</v>
      </c>
      <c r="BF66" s="48">
        <v>0</v>
      </c>
      <c r="BG66" s="49">
        <v>0</v>
      </c>
      <c r="BH66" s="48">
        <v>0</v>
      </c>
      <c r="BI66" s="49">
        <v>0</v>
      </c>
      <c r="BJ66" s="48">
        <v>5</v>
      </c>
      <c r="BK66" s="49">
        <v>100</v>
      </c>
      <c r="BL66" s="48">
        <v>5</v>
      </c>
    </row>
    <row r="67" spans="1:64" ht="15">
      <c r="A67" s="64" t="s">
        <v>259</v>
      </c>
      <c r="B67" s="64" t="s">
        <v>258</v>
      </c>
      <c r="C67" s="65" t="s">
        <v>1739</v>
      </c>
      <c r="D67" s="66">
        <v>3</v>
      </c>
      <c r="E67" s="67" t="s">
        <v>132</v>
      </c>
      <c r="F67" s="68">
        <v>35</v>
      </c>
      <c r="G67" s="65"/>
      <c r="H67" s="69"/>
      <c r="I67" s="70"/>
      <c r="J67" s="70"/>
      <c r="K67" s="34" t="s">
        <v>65</v>
      </c>
      <c r="L67" s="77">
        <v>67</v>
      </c>
      <c r="M67" s="77"/>
      <c r="N67" s="72"/>
      <c r="O67" s="79" t="s">
        <v>299</v>
      </c>
      <c r="P67" s="81">
        <v>43503.78487268519</v>
      </c>
      <c r="Q67" s="79" t="s">
        <v>324</v>
      </c>
      <c r="R67" s="79"/>
      <c r="S67" s="79"/>
      <c r="T67" s="79" t="s">
        <v>366</v>
      </c>
      <c r="U67" s="79"/>
      <c r="V67" s="83" t="s">
        <v>414</v>
      </c>
      <c r="W67" s="81">
        <v>43503.78487268519</v>
      </c>
      <c r="X67" s="83" t="s">
        <v>474</v>
      </c>
      <c r="Y67" s="79"/>
      <c r="Z67" s="79"/>
      <c r="AA67" s="85" t="s">
        <v>546</v>
      </c>
      <c r="AB67" s="79"/>
      <c r="AC67" s="79" t="b">
        <v>0</v>
      </c>
      <c r="AD67" s="79">
        <v>0</v>
      </c>
      <c r="AE67" s="85" t="s">
        <v>582</v>
      </c>
      <c r="AF67" s="79" t="b">
        <v>0</v>
      </c>
      <c r="AG67" s="79" t="s">
        <v>595</v>
      </c>
      <c r="AH67" s="79"/>
      <c r="AI67" s="85" t="s">
        <v>582</v>
      </c>
      <c r="AJ67" s="79" t="b">
        <v>0</v>
      </c>
      <c r="AK67" s="79">
        <v>51</v>
      </c>
      <c r="AL67" s="85" t="s">
        <v>545</v>
      </c>
      <c r="AM67" s="79" t="s">
        <v>602</v>
      </c>
      <c r="AN67" s="79" t="b">
        <v>0</v>
      </c>
      <c r="AO67" s="85" t="s">
        <v>545</v>
      </c>
      <c r="AP67" s="79" t="s">
        <v>176</v>
      </c>
      <c r="AQ67" s="79">
        <v>0</v>
      </c>
      <c r="AR67" s="79">
        <v>0</v>
      </c>
      <c r="AS67" s="79"/>
      <c r="AT67" s="79"/>
      <c r="AU67" s="79"/>
      <c r="AV67" s="79"/>
      <c r="AW67" s="79"/>
      <c r="AX67" s="79"/>
      <c r="AY67" s="79"/>
      <c r="AZ67" s="79"/>
      <c r="BA67">
        <v>1</v>
      </c>
      <c r="BB67" s="78" t="str">
        <f>REPLACE(INDEX(GroupVertices[Group],MATCH(Edges[[#This Row],[Vertex 1]],GroupVertices[Vertex],0)),1,1,"")</f>
        <v>5</v>
      </c>
      <c r="BC67" s="78" t="str">
        <f>REPLACE(INDEX(GroupVertices[Group],MATCH(Edges[[#This Row],[Vertex 2]],GroupVertices[Vertex],0)),1,1,"")</f>
        <v>5</v>
      </c>
      <c r="BD67" s="48"/>
      <c r="BE67" s="49"/>
      <c r="BF67" s="48"/>
      <c r="BG67" s="49"/>
      <c r="BH67" s="48"/>
      <c r="BI67" s="49"/>
      <c r="BJ67" s="48"/>
      <c r="BK67" s="49"/>
      <c r="BL67" s="48"/>
    </row>
    <row r="68" spans="1:64" ht="15">
      <c r="A68" s="64" t="s">
        <v>260</v>
      </c>
      <c r="B68" s="64" t="s">
        <v>287</v>
      </c>
      <c r="C68" s="65" t="s">
        <v>1739</v>
      </c>
      <c r="D68" s="66">
        <v>3</v>
      </c>
      <c r="E68" s="67" t="s">
        <v>132</v>
      </c>
      <c r="F68" s="68">
        <v>35</v>
      </c>
      <c r="G68" s="65"/>
      <c r="H68" s="69"/>
      <c r="I68" s="70"/>
      <c r="J68" s="70"/>
      <c r="K68" s="34" t="s">
        <v>65</v>
      </c>
      <c r="L68" s="77">
        <v>68</v>
      </c>
      <c r="M68" s="77"/>
      <c r="N68" s="72"/>
      <c r="O68" s="79" t="s">
        <v>300</v>
      </c>
      <c r="P68" s="81">
        <v>43503.73415509259</v>
      </c>
      <c r="Q68" s="79" t="s">
        <v>325</v>
      </c>
      <c r="R68" s="79"/>
      <c r="S68" s="79"/>
      <c r="T68" s="79" t="s">
        <v>366</v>
      </c>
      <c r="U68" s="79"/>
      <c r="V68" s="83" t="s">
        <v>415</v>
      </c>
      <c r="W68" s="81">
        <v>43503.73415509259</v>
      </c>
      <c r="X68" s="83" t="s">
        <v>475</v>
      </c>
      <c r="Y68" s="79"/>
      <c r="Z68" s="79"/>
      <c r="AA68" s="85" t="s">
        <v>547</v>
      </c>
      <c r="AB68" s="85" t="s">
        <v>578</v>
      </c>
      <c r="AC68" s="79" t="b">
        <v>0</v>
      </c>
      <c r="AD68" s="79">
        <v>0</v>
      </c>
      <c r="AE68" s="85" t="s">
        <v>590</v>
      </c>
      <c r="AF68" s="79" t="b">
        <v>0</v>
      </c>
      <c r="AG68" s="79" t="s">
        <v>595</v>
      </c>
      <c r="AH68" s="79"/>
      <c r="AI68" s="85" t="s">
        <v>582</v>
      </c>
      <c r="AJ68" s="79" t="b">
        <v>0</v>
      </c>
      <c r="AK68" s="79">
        <v>35</v>
      </c>
      <c r="AL68" s="85" t="s">
        <v>582</v>
      </c>
      <c r="AM68" s="79" t="s">
        <v>605</v>
      </c>
      <c r="AN68" s="79" t="b">
        <v>0</v>
      </c>
      <c r="AO68" s="85" t="s">
        <v>578</v>
      </c>
      <c r="AP68" s="79" t="s">
        <v>609</v>
      </c>
      <c r="AQ68" s="79">
        <v>0</v>
      </c>
      <c r="AR68" s="79">
        <v>0</v>
      </c>
      <c r="AS68" s="79"/>
      <c r="AT68" s="79"/>
      <c r="AU68" s="79"/>
      <c r="AV68" s="79"/>
      <c r="AW68" s="79"/>
      <c r="AX68" s="79"/>
      <c r="AY68" s="79"/>
      <c r="AZ68" s="79"/>
      <c r="BA68">
        <v>1</v>
      </c>
      <c r="BB68" s="78" t="str">
        <f>REPLACE(INDEX(GroupVertices[Group],MATCH(Edges[[#This Row],[Vertex 1]],GroupVertices[Vertex],0)),1,1,"")</f>
        <v>5</v>
      </c>
      <c r="BC68" s="78" t="str">
        <f>REPLACE(INDEX(GroupVertices[Group],MATCH(Edges[[#This Row],[Vertex 2]],GroupVertices[Vertex],0)),1,1,"")</f>
        <v>5</v>
      </c>
      <c r="BD68" s="48">
        <v>0</v>
      </c>
      <c r="BE68" s="49">
        <v>0</v>
      </c>
      <c r="BF68" s="48">
        <v>0</v>
      </c>
      <c r="BG68" s="49">
        <v>0</v>
      </c>
      <c r="BH68" s="48">
        <v>0</v>
      </c>
      <c r="BI68" s="49">
        <v>0</v>
      </c>
      <c r="BJ68" s="48">
        <v>5</v>
      </c>
      <c r="BK68" s="49">
        <v>100</v>
      </c>
      <c r="BL68" s="48">
        <v>5</v>
      </c>
    </row>
    <row r="69" spans="1:64" ht="15">
      <c r="A69" s="64" t="s">
        <v>259</v>
      </c>
      <c r="B69" s="64" t="s">
        <v>260</v>
      </c>
      <c r="C69" s="65" t="s">
        <v>1739</v>
      </c>
      <c r="D69" s="66">
        <v>3</v>
      </c>
      <c r="E69" s="67" t="s">
        <v>132</v>
      </c>
      <c r="F69" s="68">
        <v>35</v>
      </c>
      <c r="G69" s="65"/>
      <c r="H69" s="69"/>
      <c r="I69" s="70"/>
      <c r="J69" s="70"/>
      <c r="K69" s="34" t="s">
        <v>65</v>
      </c>
      <c r="L69" s="77">
        <v>69</v>
      </c>
      <c r="M69" s="77"/>
      <c r="N69" s="72"/>
      <c r="O69" s="79" t="s">
        <v>299</v>
      </c>
      <c r="P69" s="81">
        <v>43503.78511574074</v>
      </c>
      <c r="Q69" s="79" t="s">
        <v>326</v>
      </c>
      <c r="R69" s="79"/>
      <c r="S69" s="79"/>
      <c r="T69" s="79" t="s">
        <v>366</v>
      </c>
      <c r="U69" s="79"/>
      <c r="V69" s="83" t="s">
        <v>414</v>
      </c>
      <c r="W69" s="81">
        <v>43503.78511574074</v>
      </c>
      <c r="X69" s="83" t="s">
        <v>476</v>
      </c>
      <c r="Y69" s="79"/>
      <c r="Z69" s="79"/>
      <c r="AA69" s="85" t="s">
        <v>548</v>
      </c>
      <c r="AB69" s="79"/>
      <c r="AC69" s="79" t="b">
        <v>0</v>
      </c>
      <c r="AD69" s="79">
        <v>0</v>
      </c>
      <c r="AE69" s="85" t="s">
        <v>582</v>
      </c>
      <c r="AF69" s="79" t="b">
        <v>0</v>
      </c>
      <c r="AG69" s="79" t="s">
        <v>595</v>
      </c>
      <c r="AH69" s="79"/>
      <c r="AI69" s="85" t="s">
        <v>582</v>
      </c>
      <c r="AJ69" s="79" t="b">
        <v>0</v>
      </c>
      <c r="AK69" s="79">
        <v>35</v>
      </c>
      <c r="AL69" s="85" t="s">
        <v>547</v>
      </c>
      <c r="AM69" s="79" t="s">
        <v>602</v>
      </c>
      <c r="AN69" s="79" t="b">
        <v>0</v>
      </c>
      <c r="AO69" s="85" t="s">
        <v>547</v>
      </c>
      <c r="AP69" s="79" t="s">
        <v>176</v>
      </c>
      <c r="AQ69" s="79">
        <v>0</v>
      </c>
      <c r="AR69" s="79">
        <v>0</v>
      </c>
      <c r="AS69" s="79"/>
      <c r="AT69" s="79"/>
      <c r="AU69" s="79"/>
      <c r="AV69" s="79"/>
      <c r="AW69" s="79"/>
      <c r="AX69" s="79"/>
      <c r="AY69" s="79"/>
      <c r="AZ69" s="79"/>
      <c r="BA69">
        <v>1</v>
      </c>
      <c r="BB69" s="78" t="str">
        <f>REPLACE(INDEX(GroupVertices[Group],MATCH(Edges[[#This Row],[Vertex 1]],GroupVertices[Vertex],0)),1,1,"")</f>
        <v>5</v>
      </c>
      <c r="BC69" s="78" t="str">
        <f>REPLACE(INDEX(GroupVertices[Group],MATCH(Edges[[#This Row],[Vertex 2]],GroupVertices[Vertex],0)),1,1,"")</f>
        <v>5</v>
      </c>
      <c r="BD69" s="48">
        <v>0</v>
      </c>
      <c r="BE69" s="49">
        <v>0</v>
      </c>
      <c r="BF69" s="48">
        <v>0</v>
      </c>
      <c r="BG69" s="49">
        <v>0</v>
      </c>
      <c r="BH69" s="48">
        <v>0</v>
      </c>
      <c r="BI69" s="49">
        <v>0</v>
      </c>
      <c r="BJ69" s="48">
        <v>7</v>
      </c>
      <c r="BK69" s="49">
        <v>100</v>
      </c>
      <c r="BL69" s="48">
        <v>7</v>
      </c>
    </row>
    <row r="70" spans="1:64" ht="15">
      <c r="A70" s="64" t="s">
        <v>261</v>
      </c>
      <c r="B70" s="64" t="s">
        <v>287</v>
      </c>
      <c r="C70" s="65" t="s">
        <v>1739</v>
      </c>
      <c r="D70" s="66">
        <v>3</v>
      </c>
      <c r="E70" s="67" t="s">
        <v>132</v>
      </c>
      <c r="F70" s="68">
        <v>35</v>
      </c>
      <c r="G70" s="65"/>
      <c r="H70" s="69"/>
      <c r="I70" s="70"/>
      <c r="J70" s="70"/>
      <c r="K70" s="34" t="s">
        <v>65</v>
      </c>
      <c r="L70" s="77">
        <v>70</v>
      </c>
      <c r="M70" s="77"/>
      <c r="N70" s="72"/>
      <c r="O70" s="79" t="s">
        <v>300</v>
      </c>
      <c r="P70" s="81">
        <v>43503.744675925926</v>
      </c>
      <c r="Q70" s="79" t="s">
        <v>323</v>
      </c>
      <c r="R70" s="79"/>
      <c r="S70" s="79"/>
      <c r="T70" s="79" t="s">
        <v>366</v>
      </c>
      <c r="U70" s="79"/>
      <c r="V70" s="83" t="s">
        <v>416</v>
      </c>
      <c r="W70" s="81">
        <v>43503.744675925926</v>
      </c>
      <c r="X70" s="83" t="s">
        <v>477</v>
      </c>
      <c r="Y70" s="79"/>
      <c r="Z70" s="79"/>
      <c r="AA70" s="85" t="s">
        <v>549</v>
      </c>
      <c r="AB70" s="85" t="s">
        <v>578</v>
      </c>
      <c r="AC70" s="79" t="b">
        <v>0</v>
      </c>
      <c r="AD70" s="79">
        <v>1</v>
      </c>
      <c r="AE70" s="85" t="s">
        <v>590</v>
      </c>
      <c r="AF70" s="79" t="b">
        <v>0</v>
      </c>
      <c r="AG70" s="79" t="s">
        <v>595</v>
      </c>
      <c r="AH70" s="79"/>
      <c r="AI70" s="85" t="s">
        <v>582</v>
      </c>
      <c r="AJ70" s="79" t="b">
        <v>0</v>
      </c>
      <c r="AK70" s="79">
        <v>30</v>
      </c>
      <c r="AL70" s="85" t="s">
        <v>582</v>
      </c>
      <c r="AM70" s="79" t="s">
        <v>602</v>
      </c>
      <c r="AN70" s="79" t="b">
        <v>0</v>
      </c>
      <c r="AO70" s="85" t="s">
        <v>578</v>
      </c>
      <c r="AP70" s="79" t="s">
        <v>609</v>
      </c>
      <c r="AQ70" s="79">
        <v>0</v>
      </c>
      <c r="AR70" s="79">
        <v>0</v>
      </c>
      <c r="AS70" s="79"/>
      <c r="AT70" s="79"/>
      <c r="AU70" s="79"/>
      <c r="AV70" s="79"/>
      <c r="AW70" s="79"/>
      <c r="AX70" s="79"/>
      <c r="AY70" s="79"/>
      <c r="AZ70" s="79"/>
      <c r="BA70">
        <v>1</v>
      </c>
      <c r="BB70" s="78" t="str">
        <f>REPLACE(INDEX(GroupVertices[Group],MATCH(Edges[[#This Row],[Vertex 1]],GroupVertices[Vertex],0)),1,1,"")</f>
        <v>5</v>
      </c>
      <c r="BC70" s="78" t="str">
        <f>REPLACE(INDEX(GroupVertices[Group],MATCH(Edges[[#This Row],[Vertex 2]],GroupVertices[Vertex],0)),1,1,"")</f>
        <v>5</v>
      </c>
      <c r="BD70" s="48">
        <v>0</v>
      </c>
      <c r="BE70" s="49">
        <v>0</v>
      </c>
      <c r="BF70" s="48">
        <v>0</v>
      </c>
      <c r="BG70" s="49">
        <v>0</v>
      </c>
      <c r="BH70" s="48">
        <v>0</v>
      </c>
      <c r="BI70" s="49">
        <v>0</v>
      </c>
      <c r="BJ70" s="48">
        <v>5</v>
      </c>
      <c r="BK70" s="49">
        <v>100</v>
      </c>
      <c r="BL70" s="48">
        <v>5</v>
      </c>
    </row>
    <row r="71" spans="1:64" ht="15">
      <c r="A71" s="64" t="s">
        <v>259</v>
      </c>
      <c r="B71" s="64" t="s">
        <v>261</v>
      </c>
      <c r="C71" s="65" t="s">
        <v>1739</v>
      </c>
      <c r="D71" s="66">
        <v>3</v>
      </c>
      <c r="E71" s="67" t="s">
        <v>132</v>
      </c>
      <c r="F71" s="68">
        <v>35</v>
      </c>
      <c r="G71" s="65"/>
      <c r="H71" s="69"/>
      <c r="I71" s="70"/>
      <c r="J71" s="70"/>
      <c r="K71" s="34" t="s">
        <v>65</v>
      </c>
      <c r="L71" s="77">
        <v>71</v>
      </c>
      <c r="M71" s="77"/>
      <c r="N71" s="72"/>
      <c r="O71" s="79" t="s">
        <v>299</v>
      </c>
      <c r="P71" s="81">
        <v>43503.78528935185</v>
      </c>
      <c r="Q71" s="79" t="s">
        <v>327</v>
      </c>
      <c r="R71" s="79"/>
      <c r="S71" s="79"/>
      <c r="T71" s="79" t="s">
        <v>366</v>
      </c>
      <c r="U71" s="79"/>
      <c r="V71" s="83" t="s">
        <v>414</v>
      </c>
      <c r="W71" s="81">
        <v>43503.78528935185</v>
      </c>
      <c r="X71" s="83" t="s">
        <v>478</v>
      </c>
      <c r="Y71" s="79"/>
      <c r="Z71" s="79"/>
      <c r="AA71" s="85" t="s">
        <v>550</v>
      </c>
      <c r="AB71" s="79"/>
      <c r="AC71" s="79" t="b">
        <v>0</v>
      </c>
      <c r="AD71" s="79">
        <v>0</v>
      </c>
      <c r="AE71" s="85" t="s">
        <v>582</v>
      </c>
      <c r="AF71" s="79" t="b">
        <v>0</v>
      </c>
      <c r="AG71" s="79" t="s">
        <v>595</v>
      </c>
      <c r="AH71" s="79"/>
      <c r="AI71" s="85" t="s">
        <v>582</v>
      </c>
      <c r="AJ71" s="79" t="b">
        <v>0</v>
      </c>
      <c r="AK71" s="79">
        <v>30</v>
      </c>
      <c r="AL71" s="85" t="s">
        <v>549</v>
      </c>
      <c r="AM71" s="79" t="s">
        <v>602</v>
      </c>
      <c r="AN71" s="79" t="b">
        <v>0</v>
      </c>
      <c r="AO71" s="85" t="s">
        <v>549</v>
      </c>
      <c r="AP71" s="79" t="s">
        <v>176</v>
      </c>
      <c r="AQ71" s="79">
        <v>0</v>
      </c>
      <c r="AR71" s="79">
        <v>0</v>
      </c>
      <c r="AS71" s="79"/>
      <c r="AT71" s="79"/>
      <c r="AU71" s="79"/>
      <c r="AV71" s="79"/>
      <c r="AW71" s="79"/>
      <c r="AX71" s="79"/>
      <c r="AY71" s="79"/>
      <c r="AZ71" s="79"/>
      <c r="BA71">
        <v>1</v>
      </c>
      <c r="BB71" s="78" t="str">
        <f>REPLACE(INDEX(GroupVertices[Group],MATCH(Edges[[#This Row],[Vertex 1]],GroupVertices[Vertex],0)),1,1,"")</f>
        <v>5</v>
      </c>
      <c r="BC71" s="78" t="str">
        <f>REPLACE(INDEX(GroupVertices[Group],MATCH(Edges[[#This Row],[Vertex 2]],GroupVertices[Vertex],0)),1,1,"")</f>
        <v>5</v>
      </c>
      <c r="BD71" s="48">
        <v>0</v>
      </c>
      <c r="BE71" s="49">
        <v>0</v>
      </c>
      <c r="BF71" s="48">
        <v>0</v>
      </c>
      <c r="BG71" s="49">
        <v>0</v>
      </c>
      <c r="BH71" s="48">
        <v>0</v>
      </c>
      <c r="BI71" s="49">
        <v>0</v>
      </c>
      <c r="BJ71" s="48">
        <v>7</v>
      </c>
      <c r="BK71" s="49">
        <v>100</v>
      </c>
      <c r="BL71" s="48">
        <v>7</v>
      </c>
    </row>
    <row r="72" spans="1:64" ht="15">
      <c r="A72" s="64" t="s">
        <v>262</v>
      </c>
      <c r="B72" s="64" t="s">
        <v>288</v>
      </c>
      <c r="C72" s="65" t="s">
        <v>1739</v>
      </c>
      <c r="D72" s="66">
        <v>3</v>
      </c>
      <c r="E72" s="67" t="s">
        <v>132</v>
      </c>
      <c r="F72" s="68">
        <v>35</v>
      </c>
      <c r="G72" s="65"/>
      <c r="H72" s="69"/>
      <c r="I72" s="70"/>
      <c r="J72" s="70"/>
      <c r="K72" s="34" t="s">
        <v>65</v>
      </c>
      <c r="L72" s="77">
        <v>72</v>
      </c>
      <c r="M72" s="77"/>
      <c r="N72" s="72"/>
      <c r="O72" s="79" t="s">
        <v>299</v>
      </c>
      <c r="P72" s="81">
        <v>43503.73438657408</v>
      </c>
      <c r="Q72" s="79" t="s">
        <v>328</v>
      </c>
      <c r="R72" s="79"/>
      <c r="S72" s="79"/>
      <c r="T72" s="79" t="s">
        <v>366</v>
      </c>
      <c r="U72" s="79"/>
      <c r="V72" s="83" t="s">
        <v>417</v>
      </c>
      <c r="W72" s="81">
        <v>43503.73438657408</v>
      </c>
      <c r="X72" s="83" t="s">
        <v>479</v>
      </c>
      <c r="Y72" s="79"/>
      <c r="Z72" s="79"/>
      <c r="AA72" s="85" t="s">
        <v>551</v>
      </c>
      <c r="AB72" s="85" t="s">
        <v>578</v>
      </c>
      <c r="AC72" s="79" t="b">
        <v>0</v>
      </c>
      <c r="AD72" s="79">
        <v>0</v>
      </c>
      <c r="AE72" s="85" t="s">
        <v>590</v>
      </c>
      <c r="AF72" s="79" t="b">
        <v>0</v>
      </c>
      <c r="AG72" s="79" t="s">
        <v>595</v>
      </c>
      <c r="AH72" s="79"/>
      <c r="AI72" s="85" t="s">
        <v>582</v>
      </c>
      <c r="AJ72" s="79" t="b">
        <v>0</v>
      </c>
      <c r="AK72" s="79">
        <v>31</v>
      </c>
      <c r="AL72" s="85" t="s">
        <v>582</v>
      </c>
      <c r="AM72" s="79" t="s">
        <v>602</v>
      </c>
      <c r="AN72" s="79" t="b">
        <v>0</v>
      </c>
      <c r="AO72" s="85" t="s">
        <v>578</v>
      </c>
      <c r="AP72" s="79" t="s">
        <v>609</v>
      </c>
      <c r="AQ72" s="79">
        <v>0</v>
      </c>
      <c r="AR72" s="79">
        <v>0</v>
      </c>
      <c r="AS72" s="79"/>
      <c r="AT72" s="79"/>
      <c r="AU72" s="79"/>
      <c r="AV72" s="79"/>
      <c r="AW72" s="79"/>
      <c r="AX72" s="79"/>
      <c r="AY72" s="79"/>
      <c r="AZ72" s="79"/>
      <c r="BA72">
        <v>1</v>
      </c>
      <c r="BB72" s="78" t="str">
        <f>REPLACE(INDEX(GroupVertices[Group],MATCH(Edges[[#This Row],[Vertex 1]],GroupVertices[Vertex],0)),1,1,"")</f>
        <v>5</v>
      </c>
      <c r="BC72" s="78" t="str">
        <f>REPLACE(INDEX(GroupVertices[Group],MATCH(Edges[[#This Row],[Vertex 2]],GroupVertices[Vertex],0)),1,1,"")</f>
        <v>5</v>
      </c>
      <c r="BD72" s="48">
        <v>0</v>
      </c>
      <c r="BE72" s="49">
        <v>0</v>
      </c>
      <c r="BF72" s="48">
        <v>0</v>
      </c>
      <c r="BG72" s="49">
        <v>0</v>
      </c>
      <c r="BH72" s="48">
        <v>0</v>
      </c>
      <c r="BI72" s="49">
        <v>0</v>
      </c>
      <c r="BJ72" s="48">
        <v>6</v>
      </c>
      <c r="BK72" s="49">
        <v>100</v>
      </c>
      <c r="BL72" s="48">
        <v>6</v>
      </c>
    </row>
    <row r="73" spans="1:64" ht="15">
      <c r="A73" s="64" t="s">
        <v>259</v>
      </c>
      <c r="B73" s="64" t="s">
        <v>288</v>
      </c>
      <c r="C73" s="65" t="s">
        <v>1739</v>
      </c>
      <c r="D73" s="66">
        <v>3</v>
      </c>
      <c r="E73" s="67" t="s">
        <v>132</v>
      </c>
      <c r="F73" s="68">
        <v>35</v>
      </c>
      <c r="G73" s="65"/>
      <c r="H73" s="69"/>
      <c r="I73" s="70"/>
      <c r="J73" s="70"/>
      <c r="K73" s="34" t="s">
        <v>65</v>
      </c>
      <c r="L73" s="77">
        <v>73</v>
      </c>
      <c r="M73" s="77"/>
      <c r="N73" s="72"/>
      <c r="O73" s="79" t="s">
        <v>299</v>
      </c>
      <c r="P73" s="81">
        <v>43503.785416666666</v>
      </c>
      <c r="Q73" s="79" t="s">
        <v>329</v>
      </c>
      <c r="R73" s="79"/>
      <c r="S73" s="79"/>
      <c r="T73" s="79" t="s">
        <v>366</v>
      </c>
      <c r="U73" s="79"/>
      <c r="V73" s="83" t="s">
        <v>414</v>
      </c>
      <c r="W73" s="81">
        <v>43503.785416666666</v>
      </c>
      <c r="X73" s="83" t="s">
        <v>480</v>
      </c>
      <c r="Y73" s="79"/>
      <c r="Z73" s="79"/>
      <c r="AA73" s="85" t="s">
        <v>552</v>
      </c>
      <c r="AB73" s="79"/>
      <c r="AC73" s="79" t="b">
        <v>0</v>
      </c>
      <c r="AD73" s="79">
        <v>0</v>
      </c>
      <c r="AE73" s="85" t="s">
        <v>582</v>
      </c>
      <c r="AF73" s="79" t="b">
        <v>0</v>
      </c>
      <c r="AG73" s="79" t="s">
        <v>595</v>
      </c>
      <c r="AH73" s="79"/>
      <c r="AI73" s="85" t="s">
        <v>582</v>
      </c>
      <c r="AJ73" s="79" t="b">
        <v>0</v>
      </c>
      <c r="AK73" s="79">
        <v>31</v>
      </c>
      <c r="AL73" s="85" t="s">
        <v>551</v>
      </c>
      <c r="AM73" s="79" t="s">
        <v>602</v>
      </c>
      <c r="AN73" s="79" t="b">
        <v>0</v>
      </c>
      <c r="AO73" s="85" t="s">
        <v>551</v>
      </c>
      <c r="AP73" s="79" t="s">
        <v>176</v>
      </c>
      <c r="AQ73" s="79">
        <v>0</v>
      </c>
      <c r="AR73" s="79">
        <v>0</v>
      </c>
      <c r="AS73" s="79"/>
      <c r="AT73" s="79"/>
      <c r="AU73" s="79"/>
      <c r="AV73" s="79"/>
      <c r="AW73" s="79"/>
      <c r="AX73" s="79"/>
      <c r="AY73" s="79"/>
      <c r="AZ73" s="79"/>
      <c r="BA73">
        <v>1</v>
      </c>
      <c r="BB73" s="78" t="str">
        <f>REPLACE(INDEX(GroupVertices[Group],MATCH(Edges[[#This Row],[Vertex 1]],GroupVertices[Vertex],0)),1,1,"")</f>
        <v>5</v>
      </c>
      <c r="BC73" s="78" t="str">
        <f>REPLACE(INDEX(GroupVertices[Group],MATCH(Edges[[#This Row],[Vertex 2]],GroupVertices[Vertex],0)),1,1,"")</f>
        <v>5</v>
      </c>
      <c r="BD73" s="48">
        <v>0</v>
      </c>
      <c r="BE73" s="49">
        <v>0</v>
      </c>
      <c r="BF73" s="48">
        <v>0</v>
      </c>
      <c r="BG73" s="49">
        <v>0</v>
      </c>
      <c r="BH73" s="48">
        <v>0</v>
      </c>
      <c r="BI73" s="49">
        <v>0</v>
      </c>
      <c r="BJ73" s="48">
        <v>8</v>
      </c>
      <c r="BK73" s="49">
        <v>100</v>
      </c>
      <c r="BL73" s="48">
        <v>8</v>
      </c>
    </row>
    <row r="74" spans="1:64" ht="15">
      <c r="A74" s="64" t="s">
        <v>262</v>
      </c>
      <c r="B74" s="64" t="s">
        <v>287</v>
      </c>
      <c r="C74" s="65" t="s">
        <v>1739</v>
      </c>
      <c r="D74" s="66">
        <v>3</v>
      </c>
      <c r="E74" s="67" t="s">
        <v>132</v>
      </c>
      <c r="F74" s="68">
        <v>35</v>
      </c>
      <c r="G74" s="65"/>
      <c r="H74" s="69"/>
      <c r="I74" s="70"/>
      <c r="J74" s="70"/>
      <c r="K74" s="34" t="s">
        <v>65</v>
      </c>
      <c r="L74" s="77">
        <v>74</v>
      </c>
      <c r="M74" s="77"/>
      <c r="N74" s="72"/>
      <c r="O74" s="79" t="s">
        <v>300</v>
      </c>
      <c r="P74" s="81">
        <v>43503.73438657408</v>
      </c>
      <c r="Q74" s="79" t="s">
        <v>328</v>
      </c>
      <c r="R74" s="79"/>
      <c r="S74" s="79"/>
      <c r="T74" s="79" t="s">
        <v>366</v>
      </c>
      <c r="U74" s="79"/>
      <c r="V74" s="83" t="s">
        <v>417</v>
      </c>
      <c r="W74" s="81">
        <v>43503.73438657408</v>
      </c>
      <c r="X74" s="83" t="s">
        <v>479</v>
      </c>
      <c r="Y74" s="79"/>
      <c r="Z74" s="79"/>
      <c r="AA74" s="85" t="s">
        <v>551</v>
      </c>
      <c r="AB74" s="85" t="s">
        <v>578</v>
      </c>
      <c r="AC74" s="79" t="b">
        <v>0</v>
      </c>
      <c r="AD74" s="79">
        <v>0</v>
      </c>
      <c r="AE74" s="85" t="s">
        <v>590</v>
      </c>
      <c r="AF74" s="79" t="b">
        <v>0</v>
      </c>
      <c r="AG74" s="79" t="s">
        <v>595</v>
      </c>
      <c r="AH74" s="79"/>
      <c r="AI74" s="85" t="s">
        <v>582</v>
      </c>
      <c r="AJ74" s="79" t="b">
        <v>0</v>
      </c>
      <c r="AK74" s="79">
        <v>31</v>
      </c>
      <c r="AL74" s="85" t="s">
        <v>582</v>
      </c>
      <c r="AM74" s="79" t="s">
        <v>602</v>
      </c>
      <c r="AN74" s="79" t="b">
        <v>0</v>
      </c>
      <c r="AO74" s="85" t="s">
        <v>578</v>
      </c>
      <c r="AP74" s="79" t="s">
        <v>609</v>
      </c>
      <c r="AQ74" s="79">
        <v>0</v>
      </c>
      <c r="AR74" s="79">
        <v>0</v>
      </c>
      <c r="AS74" s="79"/>
      <c r="AT74" s="79"/>
      <c r="AU74" s="79"/>
      <c r="AV74" s="79"/>
      <c r="AW74" s="79"/>
      <c r="AX74" s="79"/>
      <c r="AY74" s="79"/>
      <c r="AZ74" s="79"/>
      <c r="BA74">
        <v>1</v>
      </c>
      <c r="BB74" s="78" t="str">
        <f>REPLACE(INDEX(GroupVertices[Group],MATCH(Edges[[#This Row],[Vertex 1]],GroupVertices[Vertex],0)),1,1,"")</f>
        <v>5</v>
      </c>
      <c r="BC74" s="78" t="str">
        <f>REPLACE(INDEX(GroupVertices[Group],MATCH(Edges[[#This Row],[Vertex 2]],GroupVertices[Vertex],0)),1,1,"")</f>
        <v>5</v>
      </c>
      <c r="BD74" s="48"/>
      <c r="BE74" s="49"/>
      <c r="BF74" s="48"/>
      <c r="BG74" s="49"/>
      <c r="BH74" s="48"/>
      <c r="BI74" s="49"/>
      <c r="BJ74" s="48"/>
      <c r="BK74" s="49"/>
      <c r="BL74" s="48"/>
    </row>
    <row r="75" spans="1:64" ht="15">
      <c r="A75" s="64" t="s">
        <v>259</v>
      </c>
      <c r="B75" s="64" t="s">
        <v>287</v>
      </c>
      <c r="C75" s="65" t="s">
        <v>1740</v>
      </c>
      <c r="D75" s="66">
        <v>10</v>
      </c>
      <c r="E75" s="67" t="s">
        <v>136</v>
      </c>
      <c r="F75" s="68">
        <v>12</v>
      </c>
      <c r="G75" s="65"/>
      <c r="H75" s="69"/>
      <c r="I75" s="70"/>
      <c r="J75" s="70"/>
      <c r="K75" s="34" t="s">
        <v>65</v>
      </c>
      <c r="L75" s="77">
        <v>75</v>
      </c>
      <c r="M75" s="77"/>
      <c r="N75" s="72"/>
      <c r="O75" s="79" t="s">
        <v>299</v>
      </c>
      <c r="P75" s="81">
        <v>43503.78487268519</v>
      </c>
      <c r="Q75" s="79" t="s">
        <v>324</v>
      </c>
      <c r="R75" s="79"/>
      <c r="S75" s="79"/>
      <c r="T75" s="79" t="s">
        <v>366</v>
      </c>
      <c r="U75" s="79"/>
      <c r="V75" s="83" t="s">
        <v>414</v>
      </c>
      <c r="W75" s="81">
        <v>43503.78487268519</v>
      </c>
      <c r="X75" s="83" t="s">
        <v>474</v>
      </c>
      <c r="Y75" s="79"/>
      <c r="Z75" s="79"/>
      <c r="AA75" s="85" t="s">
        <v>546</v>
      </c>
      <c r="AB75" s="79"/>
      <c r="AC75" s="79" t="b">
        <v>0</v>
      </c>
      <c r="AD75" s="79">
        <v>0</v>
      </c>
      <c r="AE75" s="85" t="s">
        <v>582</v>
      </c>
      <c r="AF75" s="79" t="b">
        <v>0</v>
      </c>
      <c r="AG75" s="79" t="s">
        <v>595</v>
      </c>
      <c r="AH75" s="79"/>
      <c r="AI75" s="85" t="s">
        <v>582</v>
      </c>
      <c r="AJ75" s="79" t="b">
        <v>0</v>
      </c>
      <c r="AK75" s="79">
        <v>51</v>
      </c>
      <c r="AL75" s="85" t="s">
        <v>545</v>
      </c>
      <c r="AM75" s="79" t="s">
        <v>602</v>
      </c>
      <c r="AN75" s="79" t="b">
        <v>0</v>
      </c>
      <c r="AO75" s="85" t="s">
        <v>545</v>
      </c>
      <c r="AP75" s="79" t="s">
        <v>176</v>
      </c>
      <c r="AQ75" s="79">
        <v>0</v>
      </c>
      <c r="AR75" s="79">
        <v>0</v>
      </c>
      <c r="AS75" s="79"/>
      <c r="AT75" s="79"/>
      <c r="AU75" s="79"/>
      <c r="AV75" s="79"/>
      <c r="AW75" s="79"/>
      <c r="AX75" s="79"/>
      <c r="AY75" s="79"/>
      <c r="AZ75" s="79"/>
      <c r="BA75">
        <v>4</v>
      </c>
      <c r="BB75" s="78" t="str">
        <f>REPLACE(INDEX(GroupVertices[Group],MATCH(Edges[[#This Row],[Vertex 1]],GroupVertices[Vertex],0)),1,1,"")</f>
        <v>5</v>
      </c>
      <c r="BC75" s="78" t="str">
        <f>REPLACE(INDEX(GroupVertices[Group],MATCH(Edges[[#This Row],[Vertex 2]],GroupVertices[Vertex],0)),1,1,"")</f>
        <v>5</v>
      </c>
      <c r="BD75" s="48">
        <v>0</v>
      </c>
      <c r="BE75" s="49">
        <v>0</v>
      </c>
      <c r="BF75" s="48">
        <v>0</v>
      </c>
      <c r="BG75" s="49">
        <v>0</v>
      </c>
      <c r="BH75" s="48">
        <v>0</v>
      </c>
      <c r="BI75" s="49">
        <v>0</v>
      </c>
      <c r="BJ75" s="48">
        <v>7</v>
      </c>
      <c r="BK75" s="49">
        <v>100</v>
      </c>
      <c r="BL75" s="48">
        <v>7</v>
      </c>
    </row>
    <row r="76" spans="1:64" ht="15">
      <c r="A76" s="64" t="s">
        <v>259</v>
      </c>
      <c r="B76" s="64" t="s">
        <v>287</v>
      </c>
      <c r="C76" s="65" t="s">
        <v>1740</v>
      </c>
      <c r="D76" s="66">
        <v>10</v>
      </c>
      <c r="E76" s="67" t="s">
        <v>136</v>
      </c>
      <c r="F76" s="68">
        <v>12</v>
      </c>
      <c r="G76" s="65"/>
      <c r="H76" s="69"/>
      <c r="I76" s="70"/>
      <c r="J76" s="70"/>
      <c r="K76" s="34" t="s">
        <v>65</v>
      </c>
      <c r="L76" s="77">
        <v>76</v>
      </c>
      <c r="M76" s="77"/>
      <c r="N76" s="72"/>
      <c r="O76" s="79" t="s">
        <v>299</v>
      </c>
      <c r="P76" s="81">
        <v>43503.78511574074</v>
      </c>
      <c r="Q76" s="79" t="s">
        <v>326</v>
      </c>
      <c r="R76" s="79"/>
      <c r="S76" s="79"/>
      <c r="T76" s="79" t="s">
        <v>366</v>
      </c>
      <c r="U76" s="79"/>
      <c r="V76" s="83" t="s">
        <v>414</v>
      </c>
      <c r="W76" s="81">
        <v>43503.78511574074</v>
      </c>
      <c r="X76" s="83" t="s">
        <v>476</v>
      </c>
      <c r="Y76" s="79"/>
      <c r="Z76" s="79"/>
      <c r="AA76" s="85" t="s">
        <v>548</v>
      </c>
      <c r="AB76" s="79"/>
      <c r="AC76" s="79" t="b">
        <v>0</v>
      </c>
      <c r="AD76" s="79">
        <v>0</v>
      </c>
      <c r="AE76" s="85" t="s">
        <v>582</v>
      </c>
      <c r="AF76" s="79" t="b">
        <v>0</v>
      </c>
      <c r="AG76" s="79" t="s">
        <v>595</v>
      </c>
      <c r="AH76" s="79"/>
      <c r="AI76" s="85" t="s">
        <v>582</v>
      </c>
      <c r="AJ76" s="79" t="b">
        <v>0</v>
      </c>
      <c r="AK76" s="79">
        <v>35</v>
      </c>
      <c r="AL76" s="85" t="s">
        <v>547</v>
      </c>
      <c r="AM76" s="79" t="s">
        <v>602</v>
      </c>
      <c r="AN76" s="79" t="b">
        <v>0</v>
      </c>
      <c r="AO76" s="85" t="s">
        <v>547</v>
      </c>
      <c r="AP76" s="79" t="s">
        <v>176</v>
      </c>
      <c r="AQ76" s="79">
        <v>0</v>
      </c>
      <c r="AR76" s="79">
        <v>0</v>
      </c>
      <c r="AS76" s="79"/>
      <c r="AT76" s="79"/>
      <c r="AU76" s="79"/>
      <c r="AV76" s="79"/>
      <c r="AW76" s="79"/>
      <c r="AX76" s="79"/>
      <c r="AY76" s="79"/>
      <c r="AZ76" s="79"/>
      <c r="BA76">
        <v>4</v>
      </c>
      <c r="BB76" s="78" t="str">
        <f>REPLACE(INDEX(GroupVertices[Group],MATCH(Edges[[#This Row],[Vertex 1]],GroupVertices[Vertex],0)),1,1,"")</f>
        <v>5</v>
      </c>
      <c r="BC76" s="78" t="str">
        <f>REPLACE(INDEX(GroupVertices[Group],MATCH(Edges[[#This Row],[Vertex 2]],GroupVertices[Vertex],0)),1,1,"")</f>
        <v>5</v>
      </c>
      <c r="BD76" s="48"/>
      <c r="BE76" s="49"/>
      <c r="BF76" s="48"/>
      <c r="BG76" s="49"/>
      <c r="BH76" s="48"/>
      <c r="BI76" s="49"/>
      <c r="BJ76" s="48"/>
      <c r="BK76" s="49"/>
      <c r="BL76" s="48"/>
    </row>
    <row r="77" spans="1:64" ht="15">
      <c r="A77" s="64" t="s">
        <v>259</v>
      </c>
      <c r="B77" s="64" t="s">
        <v>287</v>
      </c>
      <c r="C77" s="65" t="s">
        <v>1740</v>
      </c>
      <c r="D77" s="66">
        <v>10</v>
      </c>
      <c r="E77" s="67" t="s">
        <v>136</v>
      </c>
      <c r="F77" s="68">
        <v>12</v>
      </c>
      <c r="G77" s="65"/>
      <c r="H77" s="69"/>
      <c r="I77" s="70"/>
      <c r="J77" s="70"/>
      <c r="K77" s="34" t="s">
        <v>65</v>
      </c>
      <c r="L77" s="77">
        <v>77</v>
      </c>
      <c r="M77" s="77"/>
      <c r="N77" s="72"/>
      <c r="O77" s="79" t="s">
        <v>299</v>
      </c>
      <c r="P77" s="81">
        <v>43503.78528935185</v>
      </c>
      <c r="Q77" s="79" t="s">
        <v>327</v>
      </c>
      <c r="R77" s="79"/>
      <c r="S77" s="79"/>
      <c r="T77" s="79" t="s">
        <v>366</v>
      </c>
      <c r="U77" s="79"/>
      <c r="V77" s="83" t="s">
        <v>414</v>
      </c>
      <c r="W77" s="81">
        <v>43503.78528935185</v>
      </c>
      <c r="X77" s="83" t="s">
        <v>478</v>
      </c>
      <c r="Y77" s="79"/>
      <c r="Z77" s="79"/>
      <c r="AA77" s="85" t="s">
        <v>550</v>
      </c>
      <c r="AB77" s="79"/>
      <c r="AC77" s="79" t="b">
        <v>0</v>
      </c>
      <c r="AD77" s="79">
        <v>0</v>
      </c>
      <c r="AE77" s="85" t="s">
        <v>582</v>
      </c>
      <c r="AF77" s="79" t="b">
        <v>0</v>
      </c>
      <c r="AG77" s="79" t="s">
        <v>595</v>
      </c>
      <c r="AH77" s="79"/>
      <c r="AI77" s="85" t="s">
        <v>582</v>
      </c>
      <c r="AJ77" s="79" t="b">
        <v>0</v>
      </c>
      <c r="AK77" s="79">
        <v>30</v>
      </c>
      <c r="AL77" s="85" t="s">
        <v>549</v>
      </c>
      <c r="AM77" s="79" t="s">
        <v>602</v>
      </c>
      <c r="AN77" s="79" t="b">
        <v>0</v>
      </c>
      <c r="AO77" s="85" t="s">
        <v>549</v>
      </c>
      <c r="AP77" s="79" t="s">
        <v>176</v>
      </c>
      <c r="AQ77" s="79">
        <v>0</v>
      </c>
      <c r="AR77" s="79">
        <v>0</v>
      </c>
      <c r="AS77" s="79"/>
      <c r="AT77" s="79"/>
      <c r="AU77" s="79"/>
      <c r="AV77" s="79"/>
      <c r="AW77" s="79"/>
      <c r="AX77" s="79"/>
      <c r="AY77" s="79"/>
      <c r="AZ77" s="79"/>
      <c r="BA77">
        <v>4</v>
      </c>
      <c r="BB77" s="78" t="str">
        <f>REPLACE(INDEX(GroupVertices[Group],MATCH(Edges[[#This Row],[Vertex 1]],GroupVertices[Vertex],0)),1,1,"")</f>
        <v>5</v>
      </c>
      <c r="BC77" s="78" t="str">
        <f>REPLACE(INDEX(GroupVertices[Group],MATCH(Edges[[#This Row],[Vertex 2]],GroupVertices[Vertex],0)),1,1,"")</f>
        <v>5</v>
      </c>
      <c r="BD77" s="48"/>
      <c r="BE77" s="49"/>
      <c r="BF77" s="48"/>
      <c r="BG77" s="49"/>
      <c r="BH77" s="48"/>
      <c r="BI77" s="49"/>
      <c r="BJ77" s="48"/>
      <c r="BK77" s="49"/>
      <c r="BL77" s="48"/>
    </row>
    <row r="78" spans="1:64" ht="15">
      <c r="A78" s="64" t="s">
        <v>259</v>
      </c>
      <c r="B78" s="64" t="s">
        <v>287</v>
      </c>
      <c r="C78" s="65" t="s">
        <v>1740</v>
      </c>
      <c r="D78" s="66">
        <v>10</v>
      </c>
      <c r="E78" s="67" t="s">
        <v>136</v>
      </c>
      <c r="F78" s="68">
        <v>12</v>
      </c>
      <c r="G78" s="65"/>
      <c r="H78" s="69"/>
      <c r="I78" s="70"/>
      <c r="J78" s="70"/>
      <c r="K78" s="34" t="s">
        <v>65</v>
      </c>
      <c r="L78" s="77">
        <v>78</v>
      </c>
      <c r="M78" s="77"/>
      <c r="N78" s="72"/>
      <c r="O78" s="79" t="s">
        <v>299</v>
      </c>
      <c r="P78" s="81">
        <v>43503.785416666666</v>
      </c>
      <c r="Q78" s="79" t="s">
        <v>329</v>
      </c>
      <c r="R78" s="79"/>
      <c r="S78" s="79"/>
      <c r="T78" s="79" t="s">
        <v>366</v>
      </c>
      <c r="U78" s="79"/>
      <c r="V78" s="83" t="s">
        <v>414</v>
      </c>
      <c r="W78" s="81">
        <v>43503.785416666666</v>
      </c>
      <c r="X78" s="83" t="s">
        <v>480</v>
      </c>
      <c r="Y78" s="79"/>
      <c r="Z78" s="79"/>
      <c r="AA78" s="85" t="s">
        <v>552</v>
      </c>
      <c r="AB78" s="79"/>
      <c r="AC78" s="79" t="b">
        <v>0</v>
      </c>
      <c r="AD78" s="79">
        <v>0</v>
      </c>
      <c r="AE78" s="85" t="s">
        <v>582</v>
      </c>
      <c r="AF78" s="79" t="b">
        <v>0</v>
      </c>
      <c r="AG78" s="79" t="s">
        <v>595</v>
      </c>
      <c r="AH78" s="79"/>
      <c r="AI78" s="85" t="s">
        <v>582</v>
      </c>
      <c r="AJ78" s="79" t="b">
        <v>0</v>
      </c>
      <c r="AK78" s="79">
        <v>31</v>
      </c>
      <c r="AL78" s="85" t="s">
        <v>551</v>
      </c>
      <c r="AM78" s="79" t="s">
        <v>602</v>
      </c>
      <c r="AN78" s="79" t="b">
        <v>0</v>
      </c>
      <c r="AO78" s="85" t="s">
        <v>551</v>
      </c>
      <c r="AP78" s="79" t="s">
        <v>176</v>
      </c>
      <c r="AQ78" s="79">
        <v>0</v>
      </c>
      <c r="AR78" s="79">
        <v>0</v>
      </c>
      <c r="AS78" s="79"/>
      <c r="AT78" s="79"/>
      <c r="AU78" s="79"/>
      <c r="AV78" s="79"/>
      <c r="AW78" s="79"/>
      <c r="AX78" s="79"/>
      <c r="AY78" s="79"/>
      <c r="AZ78" s="79"/>
      <c r="BA78">
        <v>4</v>
      </c>
      <c r="BB78" s="78" t="str">
        <f>REPLACE(INDEX(GroupVertices[Group],MATCH(Edges[[#This Row],[Vertex 1]],GroupVertices[Vertex],0)),1,1,"")</f>
        <v>5</v>
      </c>
      <c r="BC78" s="78" t="str">
        <f>REPLACE(INDEX(GroupVertices[Group],MATCH(Edges[[#This Row],[Vertex 2]],GroupVertices[Vertex],0)),1,1,"")</f>
        <v>5</v>
      </c>
      <c r="BD78" s="48"/>
      <c r="BE78" s="49"/>
      <c r="BF78" s="48"/>
      <c r="BG78" s="49"/>
      <c r="BH78" s="48"/>
      <c r="BI78" s="49"/>
      <c r="BJ78" s="48"/>
      <c r="BK78" s="49"/>
      <c r="BL78" s="48"/>
    </row>
    <row r="79" spans="1:64" ht="15">
      <c r="A79" s="64" t="s">
        <v>259</v>
      </c>
      <c r="B79" s="64" t="s">
        <v>262</v>
      </c>
      <c r="C79" s="65" t="s">
        <v>1739</v>
      </c>
      <c r="D79" s="66">
        <v>3</v>
      </c>
      <c r="E79" s="67" t="s">
        <v>132</v>
      </c>
      <c r="F79" s="68">
        <v>35</v>
      </c>
      <c r="G79" s="65"/>
      <c r="H79" s="69"/>
      <c r="I79" s="70"/>
      <c r="J79" s="70"/>
      <c r="K79" s="34" t="s">
        <v>65</v>
      </c>
      <c r="L79" s="77">
        <v>79</v>
      </c>
      <c r="M79" s="77"/>
      <c r="N79" s="72"/>
      <c r="O79" s="79" t="s">
        <v>299</v>
      </c>
      <c r="P79" s="81">
        <v>43503.785416666666</v>
      </c>
      <c r="Q79" s="79" t="s">
        <v>329</v>
      </c>
      <c r="R79" s="79"/>
      <c r="S79" s="79"/>
      <c r="T79" s="79" t="s">
        <v>366</v>
      </c>
      <c r="U79" s="79"/>
      <c r="V79" s="83" t="s">
        <v>414</v>
      </c>
      <c r="W79" s="81">
        <v>43503.785416666666</v>
      </c>
      <c r="X79" s="83" t="s">
        <v>480</v>
      </c>
      <c r="Y79" s="79"/>
      <c r="Z79" s="79"/>
      <c r="AA79" s="85" t="s">
        <v>552</v>
      </c>
      <c r="AB79" s="79"/>
      <c r="AC79" s="79" t="b">
        <v>0</v>
      </c>
      <c r="AD79" s="79">
        <v>0</v>
      </c>
      <c r="AE79" s="85" t="s">
        <v>582</v>
      </c>
      <c r="AF79" s="79" t="b">
        <v>0</v>
      </c>
      <c r="AG79" s="79" t="s">
        <v>595</v>
      </c>
      <c r="AH79" s="79"/>
      <c r="AI79" s="85" t="s">
        <v>582</v>
      </c>
      <c r="AJ79" s="79" t="b">
        <v>0</v>
      </c>
      <c r="AK79" s="79">
        <v>31</v>
      </c>
      <c r="AL79" s="85" t="s">
        <v>551</v>
      </c>
      <c r="AM79" s="79" t="s">
        <v>602</v>
      </c>
      <c r="AN79" s="79" t="b">
        <v>0</v>
      </c>
      <c r="AO79" s="85" t="s">
        <v>551</v>
      </c>
      <c r="AP79" s="79" t="s">
        <v>176</v>
      </c>
      <c r="AQ79" s="79">
        <v>0</v>
      </c>
      <c r="AR79" s="79">
        <v>0</v>
      </c>
      <c r="AS79" s="79"/>
      <c r="AT79" s="79"/>
      <c r="AU79" s="79"/>
      <c r="AV79" s="79"/>
      <c r="AW79" s="79"/>
      <c r="AX79" s="79"/>
      <c r="AY79" s="79"/>
      <c r="AZ79" s="79"/>
      <c r="BA79">
        <v>1</v>
      </c>
      <c r="BB79" s="78" t="str">
        <f>REPLACE(INDEX(GroupVertices[Group],MATCH(Edges[[#This Row],[Vertex 1]],GroupVertices[Vertex],0)),1,1,"")</f>
        <v>5</v>
      </c>
      <c r="BC79" s="78" t="str">
        <f>REPLACE(INDEX(GroupVertices[Group],MATCH(Edges[[#This Row],[Vertex 2]],GroupVertices[Vertex],0)),1,1,"")</f>
        <v>5</v>
      </c>
      <c r="BD79" s="48"/>
      <c r="BE79" s="49"/>
      <c r="BF79" s="48"/>
      <c r="BG79" s="49"/>
      <c r="BH79" s="48"/>
      <c r="BI79" s="49"/>
      <c r="BJ79" s="48"/>
      <c r="BK79" s="49"/>
      <c r="BL79" s="48"/>
    </row>
    <row r="80" spans="1:64" ht="15">
      <c r="A80" s="64" t="s">
        <v>263</v>
      </c>
      <c r="B80" s="64" t="s">
        <v>263</v>
      </c>
      <c r="C80" s="65" t="s">
        <v>1739</v>
      </c>
      <c r="D80" s="66">
        <v>3</v>
      </c>
      <c r="E80" s="67" t="s">
        <v>132</v>
      </c>
      <c r="F80" s="68">
        <v>35</v>
      </c>
      <c r="G80" s="65"/>
      <c r="H80" s="69"/>
      <c r="I80" s="70"/>
      <c r="J80" s="70"/>
      <c r="K80" s="34" t="s">
        <v>65</v>
      </c>
      <c r="L80" s="77">
        <v>80</v>
      </c>
      <c r="M80" s="77"/>
      <c r="N80" s="72"/>
      <c r="O80" s="79" t="s">
        <v>176</v>
      </c>
      <c r="P80" s="81">
        <v>43508.93070601852</v>
      </c>
      <c r="Q80" s="79" t="s">
        <v>330</v>
      </c>
      <c r="R80" s="79"/>
      <c r="S80" s="79"/>
      <c r="T80" s="79" t="s">
        <v>366</v>
      </c>
      <c r="U80" s="83" t="s">
        <v>373</v>
      </c>
      <c r="V80" s="83" t="s">
        <v>373</v>
      </c>
      <c r="W80" s="81">
        <v>43508.93070601852</v>
      </c>
      <c r="X80" s="83" t="s">
        <v>481</v>
      </c>
      <c r="Y80" s="79"/>
      <c r="Z80" s="79"/>
      <c r="AA80" s="85" t="s">
        <v>553</v>
      </c>
      <c r="AB80" s="79"/>
      <c r="AC80" s="79" t="b">
        <v>0</v>
      </c>
      <c r="AD80" s="79">
        <v>68</v>
      </c>
      <c r="AE80" s="85" t="s">
        <v>582</v>
      </c>
      <c r="AF80" s="79" t="b">
        <v>0</v>
      </c>
      <c r="AG80" s="79" t="s">
        <v>598</v>
      </c>
      <c r="AH80" s="79"/>
      <c r="AI80" s="85" t="s">
        <v>582</v>
      </c>
      <c r="AJ80" s="79" t="b">
        <v>0</v>
      </c>
      <c r="AK80" s="79">
        <v>337</v>
      </c>
      <c r="AL80" s="85" t="s">
        <v>582</v>
      </c>
      <c r="AM80" s="79" t="s">
        <v>602</v>
      </c>
      <c r="AN80" s="79" t="b">
        <v>0</v>
      </c>
      <c r="AO80" s="85" t="s">
        <v>553</v>
      </c>
      <c r="AP80" s="79" t="s">
        <v>609</v>
      </c>
      <c r="AQ80" s="79">
        <v>0</v>
      </c>
      <c r="AR80" s="79">
        <v>0</v>
      </c>
      <c r="AS80" s="79"/>
      <c r="AT80" s="79"/>
      <c r="AU80" s="79"/>
      <c r="AV80" s="79"/>
      <c r="AW80" s="79"/>
      <c r="AX80" s="79"/>
      <c r="AY80" s="79"/>
      <c r="AZ80" s="79"/>
      <c r="BA80">
        <v>1</v>
      </c>
      <c r="BB80" s="78" t="str">
        <f>REPLACE(INDEX(GroupVertices[Group],MATCH(Edges[[#This Row],[Vertex 1]],GroupVertices[Vertex],0)),1,1,"")</f>
        <v>5</v>
      </c>
      <c r="BC80" s="78" t="str">
        <f>REPLACE(INDEX(GroupVertices[Group],MATCH(Edges[[#This Row],[Vertex 2]],GroupVertices[Vertex],0)),1,1,"")</f>
        <v>5</v>
      </c>
      <c r="BD80" s="48">
        <v>0</v>
      </c>
      <c r="BE80" s="49">
        <v>0</v>
      </c>
      <c r="BF80" s="48">
        <v>0</v>
      </c>
      <c r="BG80" s="49">
        <v>0</v>
      </c>
      <c r="BH80" s="48">
        <v>0</v>
      </c>
      <c r="BI80" s="49">
        <v>0</v>
      </c>
      <c r="BJ80" s="48">
        <v>15</v>
      </c>
      <c r="BK80" s="49">
        <v>100</v>
      </c>
      <c r="BL80" s="48">
        <v>15</v>
      </c>
    </row>
    <row r="81" spans="1:64" ht="15">
      <c r="A81" s="64" t="s">
        <v>259</v>
      </c>
      <c r="B81" s="64" t="s">
        <v>263</v>
      </c>
      <c r="C81" s="65" t="s">
        <v>1739</v>
      </c>
      <c r="D81" s="66">
        <v>3</v>
      </c>
      <c r="E81" s="67" t="s">
        <v>132</v>
      </c>
      <c r="F81" s="68">
        <v>35</v>
      </c>
      <c r="G81" s="65"/>
      <c r="H81" s="69"/>
      <c r="I81" s="70"/>
      <c r="J81" s="70"/>
      <c r="K81" s="34" t="s">
        <v>65</v>
      </c>
      <c r="L81" s="77">
        <v>81</v>
      </c>
      <c r="M81" s="77"/>
      <c r="N81" s="72"/>
      <c r="O81" s="79" t="s">
        <v>299</v>
      </c>
      <c r="P81" s="81">
        <v>43509.55898148148</v>
      </c>
      <c r="Q81" s="79" t="s">
        <v>331</v>
      </c>
      <c r="R81" s="79"/>
      <c r="S81" s="79"/>
      <c r="T81" s="79" t="s">
        <v>367</v>
      </c>
      <c r="U81" s="79"/>
      <c r="V81" s="83" t="s">
        <v>414</v>
      </c>
      <c r="W81" s="81">
        <v>43509.55898148148</v>
      </c>
      <c r="X81" s="83" t="s">
        <v>482</v>
      </c>
      <c r="Y81" s="79"/>
      <c r="Z81" s="79"/>
      <c r="AA81" s="85" t="s">
        <v>554</v>
      </c>
      <c r="AB81" s="79"/>
      <c r="AC81" s="79" t="b">
        <v>0</v>
      </c>
      <c r="AD81" s="79">
        <v>0</v>
      </c>
      <c r="AE81" s="85" t="s">
        <v>582</v>
      </c>
      <c r="AF81" s="79" t="b">
        <v>0</v>
      </c>
      <c r="AG81" s="79" t="s">
        <v>598</v>
      </c>
      <c r="AH81" s="79"/>
      <c r="AI81" s="85" t="s">
        <v>582</v>
      </c>
      <c r="AJ81" s="79" t="b">
        <v>0</v>
      </c>
      <c r="AK81" s="79">
        <v>337</v>
      </c>
      <c r="AL81" s="85" t="s">
        <v>553</v>
      </c>
      <c r="AM81" s="79" t="s">
        <v>602</v>
      </c>
      <c r="AN81" s="79" t="b">
        <v>0</v>
      </c>
      <c r="AO81" s="85" t="s">
        <v>553</v>
      </c>
      <c r="AP81" s="79" t="s">
        <v>176</v>
      </c>
      <c r="AQ81" s="79">
        <v>0</v>
      </c>
      <c r="AR81" s="79">
        <v>0</v>
      </c>
      <c r="AS81" s="79"/>
      <c r="AT81" s="79"/>
      <c r="AU81" s="79"/>
      <c r="AV81" s="79"/>
      <c r="AW81" s="79"/>
      <c r="AX81" s="79"/>
      <c r="AY81" s="79"/>
      <c r="AZ81" s="79"/>
      <c r="BA81">
        <v>1</v>
      </c>
      <c r="BB81" s="78" t="str">
        <f>REPLACE(INDEX(GroupVertices[Group],MATCH(Edges[[#This Row],[Vertex 1]],GroupVertices[Vertex],0)),1,1,"")</f>
        <v>5</v>
      </c>
      <c r="BC81" s="78" t="str">
        <f>REPLACE(INDEX(GroupVertices[Group],MATCH(Edges[[#This Row],[Vertex 2]],GroupVertices[Vertex],0)),1,1,"")</f>
        <v>5</v>
      </c>
      <c r="BD81" s="48">
        <v>0</v>
      </c>
      <c r="BE81" s="49">
        <v>0</v>
      </c>
      <c r="BF81" s="48">
        <v>0</v>
      </c>
      <c r="BG81" s="49">
        <v>0</v>
      </c>
      <c r="BH81" s="48">
        <v>0</v>
      </c>
      <c r="BI81" s="49">
        <v>0</v>
      </c>
      <c r="BJ81" s="48">
        <v>17</v>
      </c>
      <c r="BK81" s="49">
        <v>100</v>
      </c>
      <c r="BL81" s="48">
        <v>17</v>
      </c>
    </row>
    <row r="82" spans="1:64" ht="15">
      <c r="A82" s="64" t="s">
        <v>264</v>
      </c>
      <c r="B82" s="64" t="s">
        <v>289</v>
      </c>
      <c r="C82" s="65" t="s">
        <v>1739</v>
      </c>
      <c r="D82" s="66">
        <v>3</v>
      </c>
      <c r="E82" s="67" t="s">
        <v>132</v>
      </c>
      <c r="F82" s="68">
        <v>35</v>
      </c>
      <c r="G82" s="65"/>
      <c r="H82" s="69"/>
      <c r="I82" s="70"/>
      <c r="J82" s="70"/>
      <c r="K82" s="34" t="s">
        <v>65</v>
      </c>
      <c r="L82" s="77">
        <v>82</v>
      </c>
      <c r="M82" s="77"/>
      <c r="N82" s="72"/>
      <c r="O82" s="79" t="s">
        <v>299</v>
      </c>
      <c r="P82" s="81">
        <v>43510.047939814816</v>
      </c>
      <c r="Q82" s="79" t="s">
        <v>332</v>
      </c>
      <c r="R82" s="83" t="s">
        <v>350</v>
      </c>
      <c r="S82" s="79" t="s">
        <v>362</v>
      </c>
      <c r="T82" s="79"/>
      <c r="U82" s="79"/>
      <c r="V82" s="83" t="s">
        <v>418</v>
      </c>
      <c r="W82" s="81">
        <v>43510.047939814816</v>
      </c>
      <c r="X82" s="83" t="s">
        <v>483</v>
      </c>
      <c r="Y82" s="79"/>
      <c r="Z82" s="79"/>
      <c r="AA82" s="85" t="s">
        <v>555</v>
      </c>
      <c r="AB82" s="79"/>
      <c r="AC82" s="79" t="b">
        <v>0</v>
      </c>
      <c r="AD82" s="79">
        <v>0</v>
      </c>
      <c r="AE82" s="85" t="s">
        <v>591</v>
      </c>
      <c r="AF82" s="79" t="b">
        <v>0</v>
      </c>
      <c r="AG82" s="79" t="s">
        <v>596</v>
      </c>
      <c r="AH82" s="79"/>
      <c r="AI82" s="85" t="s">
        <v>582</v>
      </c>
      <c r="AJ82" s="79" t="b">
        <v>0</v>
      </c>
      <c r="AK82" s="79">
        <v>0</v>
      </c>
      <c r="AL82" s="85" t="s">
        <v>582</v>
      </c>
      <c r="AM82" s="79" t="s">
        <v>605</v>
      </c>
      <c r="AN82" s="79" t="b">
        <v>1</v>
      </c>
      <c r="AO82" s="85" t="s">
        <v>555</v>
      </c>
      <c r="AP82" s="79" t="s">
        <v>176</v>
      </c>
      <c r="AQ82" s="79">
        <v>0</v>
      </c>
      <c r="AR82" s="79">
        <v>0</v>
      </c>
      <c r="AS82" s="79"/>
      <c r="AT82" s="79"/>
      <c r="AU82" s="79"/>
      <c r="AV82" s="79"/>
      <c r="AW82" s="79"/>
      <c r="AX82" s="79"/>
      <c r="AY82" s="79"/>
      <c r="AZ82" s="79"/>
      <c r="BA82">
        <v>1</v>
      </c>
      <c r="BB82" s="78" t="str">
        <f>REPLACE(INDEX(GroupVertices[Group],MATCH(Edges[[#This Row],[Vertex 1]],GroupVertices[Vertex],0)),1,1,"")</f>
        <v>6</v>
      </c>
      <c r="BC82" s="78" t="str">
        <f>REPLACE(INDEX(GroupVertices[Group],MATCH(Edges[[#This Row],[Vertex 2]],GroupVertices[Vertex],0)),1,1,"")</f>
        <v>6</v>
      </c>
      <c r="BD82" s="48"/>
      <c r="BE82" s="49"/>
      <c r="BF82" s="48"/>
      <c r="BG82" s="49"/>
      <c r="BH82" s="48"/>
      <c r="BI82" s="49"/>
      <c r="BJ82" s="48"/>
      <c r="BK82" s="49"/>
      <c r="BL82" s="48"/>
    </row>
    <row r="83" spans="1:64" ht="15">
      <c r="A83" s="64" t="s">
        <v>264</v>
      </c>
      <c r="B83" s="64" t="s">
        <v>290</v>
      </c>
      <c r="C83" s="65" t="s">
        <v>1739</v>
      </c>
      <c r="D83" s="66">
        <v>3</v>
      </c>
      <c r="E83" s="67" t="s">
        <v>132</v>
      </c>
      <c r="F83" s="68">
        <v>35</v>
      </c>
      <c r="G83" s="65"/>
      <c r="H83" s="69"/>
      <c r="I83" s="70"/>
      <c r="J83" s="70"/>
      <c r="K83" s="34" t="s">
        <v>65</v>
      </c>
      <c r="L83" s="77">
        <v>83</v>
      </c>
      <c r="M83" s="77"/>
      <c r="N83" s="72"/>
      <c r="O83" s="79" t="s">
        <v>299</v>
      </c>
      <c r="P83" s="81">
        <v>43510.047939814816</v>
      </c>
      <c r="Q83" s="79" t="s">
        <v>332</v>
      </c>
      <c r="R83" s="83" t="s">
        <v>350</v>
      </c>
      <c r="S83" s="79" t="s">
        <v>362</v>
      </c>
      <c r="T83" s="79"/>
      <c r="U83" s="79"/>
      <c r="V83" s="83" t="s">
        <v>418</v>
      </c>
      <c r="W83" s="81">
        <v>43510.047939814816</v>
      </c>
      <c r="X83" s="83" t="s">
        <v>483</v>
      </c>
      <c r="Y83" s="79"/>
      <c r="Z83" s="79"/>
      <c r="AA83" s="85" t="s">
        <v>555</v>
      </c>
      <c r="AB83" s="79"/>
      <c r="AC83" s="79" t="b">
        <v>0</v>
      </c>
      <c r="AD83" s="79">
        <v>0</v>
      </c>
      <c r="AE83" s="85" t="s">
        <v>591</v>
      </c>
      <c r="AF83" s="79" t="b">
        <v>0</v>
      </c>
      <c r="AG83" s="79" t="s">
        <v>596</v>
      </c>
      <c r="AH83" s="79"/>
      <c r="AI83" s="85" t="s">
        <v>582</v>
      </c>
      <c r="AJ83" s="79" t="b">
        <v>0</v>
      </c>
      <c r="AK83" s="79">
        <v>0</v>
      </c>
      <c r="AL83" s="85" t="s">
        <v>582</v>
      </c>
      <c r="AM83" s="79" t="s">
        <v>605</v>
      </c>
      <c r="AN83" s="79" t="b">
        <v>1</v>
      </c>
      <c r="AO83" s="85" t="s">
        <v>555</v>
      </c>
      <c r="AP83" s="79" t="s">
        <v>176</v>
      </c>
      <c r="AQ83" s="79">
        <v>0</v>
      </c>
      <c r="AR83" s="79">
        <v>0</v>
      </c>
      <c r="AS83" s="79"/>
      <c r="AT83" s="79"/>
      <c r="AU83" s="79"/>
      <c r="AV83" s="79"/>
      <c r="AW83" s="79"/>
      <c r="AX83" s="79"/>
      <c r="AY83" s="79"/>
      <c r="AZ83" s="79"/>
      <c r="BA83">
        <v>1</v>
      </c>
      <c r="BB83" s="78" t="str">
        <f>REPLACE(INDEX(GroupVertices[Group],MATCH(Edges[[#This Row],[Vertex 1]],GroupVertices[Vertex],0)),1,1,"")</f>
        <v>6</v>
      </c>
      <c r="BC83" s="78" t="str">
        <f>REPLACE(INDEX(GroupVertices[Group],MATCH(Edges[[#This Row],[Vertex 2]],GroupVertices[Vertex],0)),1,1,"")</f>
        <v>6</v>
      </c>
      <c r="BD83" s="48"/>
      <c r="BE83" s="49"/>
      <c r="BF83" s="48"/>
      <c r="BG83" s="49"/>
      <c r="BH83" s="48"/>
      <c r="BI83" s="49"/>
      <c r="BJ83" s="48"/>
      <c r="BK83" s="49"/>
      <c r="BL83" s="48"/>
    </row>
    <row r="84" spans="1:64" ht="15">
      <c r="A84" s="64" t="s">
        <v>264</v>
      </c>
      <c r="B84" s="64" t="s">
        <v>291</v>
      </c>
      <c r="C84" s="65" t="s">
        <v>1739</v>
      </c>
      <c r="D84" s="66">
        <v>3</v>
      </c>
      <c r="E84" s="67" t="s">
        <v>132</v>
      </c>
      <c r="F84" s="68">
        <v>35</v>
      </c>
      <c r="G84" s="65"/>
      <c r="H84" s="69"/>
      <c r="I84" s="70"/>
      <c r="J84" s="70"/>
      <c r="K84" s="34" t="s">
        <v>65</v>
      </c>
      <c r="L84" s="77">
        <v>84</v>
      </c>
      <c r="M84" s="77"/>
      <c r="N84" s="72"/>
      <c r="O84" s="79" t="s">
        <v>299</v>
      </c>
      <c r="P84" s="81">
        <v>43510.047939814816</v>
      </c>
      <c r="Q84" s="79" t="s">
        <v>332</v>
      </c>
      <c r="R84" s="83" t="s">
        <v>350</v>
      </c>
      <c r="S84" s="79" t="s">
        <v>362</v>
      </c>
      <c r="T84" s="79"/>
      <c r="U84" s="79"/>
      <c r="V84" s="83" t="s">
        <v>418</v>
      </c>
      <c r="W84" s="81">
        <v>43510.047939814816</v>
      </c>
      <c r="X84" s="83" t="s">
        <v>483</v>
      </c>
      <c r="Y84" s="79"/>
      <c r="Z84" s="79"/>
      <c r="AA84" s="85" t="s">
        <v>555</v>
      </c>
      <c r="AB84" s="79"/>
      <c r="AC84" s="79" t="b">
        <v>0</v>
      </c>
      <c r="AD84" s="79">
        <v>0</v>
      </c>
      <c r="AE84" s="85" t="s">
        <v>591</v>
      </c>
      <c r="AF84" s="79" t="b">
        <v>0</v>
      </c>
      <c r="AG84" s="79" t="s">
        <v>596</v>
      </c>
      <c r="AH84" s="79"/>
      <c r="AI84" s="85" t="s">
        <v>582</v>
      </c>
      <c r="AJ84" s="79" t="b">
        <v>0</v>
      </c>
      <c r="AK84" s="79">
        <v>0</v>
      </c>
      <c r="AL84" s="85" t="s">
        <v>582</v>
      </c>
      <c r="AM84" s="79" t="s">
        <v>605</v>
      </c>
      <c r="AN84" s="79" t="b">
        <v>1</v>
      </c>
      <c r="AO84" s="85" t="s">
        <v>555</v>
      </c>
      <c r="AP84" s="79" t="s">
        <v>176</v>
      </c>
      <c r="AQ84" s="79">
        <v>0</v>
      </c>
      <c r="AR84" s="79">
        <v>0</v>
      </c>
      <c r="AS84" s="79"/>
      <c r="AT84" s="79"/>
      <c r="AU84" s="79"/>
      <c r="AV84" s="79"/>
      <c r="AW84" s="79"/>
      <c r="AX84" s="79"/>
      <c r="AY84" s="79"/>
      <c r="AZ84" s="79"/>
      <c r="BA84">
        <v>1</v>
      </c>
      <c r="BB84" s="78" t="str">
        <f>REPLACE(INDEX(GroupVertices[Group],MATCH(Edges[[#This Row],[Vertex 1]],GroupVertices[Vertex],0)),1,1,"")</f>
        <v>6</v>
      </c>
      <c r="BC84" s="78" t="str">
        <f>REPLACE(INDEX(GroupVertices[Group],MATCH(Edges[[#This Row],[Vertex 2]],GroupVertices[Vertex],0)),1,1,"")</f>
        <v>6</v>
      </c>
      <c r="BD84" s="48"/>
      <c r="BE84" s="49"/>
      <c r="BF84" s="48"/>
      <c r="BG84" s="49"/>
      <c r="BH84" s="48"/>
      <c r="BI84" s="49"/>
      <c r="BJ84" s="48"/>
      <c r="BK84" s="49"/>
      <c r="BL84" s="48"/>
    </row>
    <row r="85" spans="1:64" ht="15">
      <c r="A85" s="64" t="s">
        <v>264</v>
      </c>
      <c r="B85" s="64" t="s">
        <v>292</v>
      </c>
      <c r="C85" s="65" t="s">
        <v>1739</v>
      </c>
      <c r="D85" s="66">
        <v>3</v>
      </c>
      <c r="E85" s="67" t="s">
        <v>132</v>
      </c>
      <c r="F85" s="68">
        <v>35</v>
      </c>
      <c r="G85" s="65"/>
      <c r="H85" s="69"/>
      <c r="I85" s="70"/>
      <c r="J85" s="70"/>
      <c r="K85" s="34" t="s">
        <v>65</v>
      </c>
      <c r="L85" s="77">
        <v>85</v>
      </c>
      <c r="M85" s="77"/>
      <c r="N85" s="72"/>
      <c r="O85" s="79" t="s">
        <v>299</v>
      </c>
      <c r="P85" s="81">
        <v>43510.047939814816</v>
      </c>
      <c r="Q85" s="79" t="s">
        <v>332</v>
      </c>
      <c r="R85" s="83" t="s">
        <v>350</v>
      </c>
      <c r="S85" s="79" t="s">
        <v>362</v>
      </c>
      <c r="T85" s="79"/>
      <c r="U85" s="79"/>
      <c r="V85" s="83" t="s">
        <v>418</v>
      </c>
      <c r="W85" s="81">
        <v>43510.047939814816</v>
      </c>
      <c r="X85" s="83" t="s">
        <v>483</v>
      </c>
      <c r="Y85" s="79"/>
      <c r="Z85" s="79"/>
      <c r="AA85" s="85" t="s">
        <v>555</v>
      </c>
      <c r="AB85" s="79"/>
      <c r="AC85" s="79" t="b">
        <v>0</v>
      </c>
      <c r="AD85" s="79">
        <v>0</v>
      </c>
      <c r="AE85" s="85" t="s">
        <v>591</v>
      </c>
      <c r="AF85" s="79" t="b">
        <v>0</v>
      </c>
      <c r="AG85" s="79" t="s">
        <v>596</v>
      </c>
      <c r="AH85" s="79"/>
      <c r="AI85" s="85" t="s">
        <v>582</v>
      </c>
      <c r="AJ85" s="79" t="b">
        <v>0</v>
      </c>
      <c r="AK85" s="79">
        <v>0</v>
      </c>
      <c r="AL85" s="85" t="s">
        <v>582</v>
      </c>
      <c r="AM85" s="79" t="s">
        <v>605</v>
      </c>
      <c r="AN85" s="79" t="b">
        <v>1</v>
      </c>
      <c r="AO85" s="85" t="s">
        <v>555</v>
      </c>
      <c r="AP85" s="79" t="s">
        <v>176</v>
      </c>
      <c r="AQ85" s="79">
        <v>0</v>
      </c>
      <c r="AR85" s="79">
        <v>0</v>
      </c>
      <c r="AS85" s="79"/>
      <c r="AT85" s="79"/>
      <c r="AU85" s="79"/>
      <c r="AV85" s="79"/>
      <c r="AW85" s="79"/>
      <c r="AX85" s="79"/>
      <c r="AY85" s="79"/>
      <c r="AZ85" s="79"/>
      <c r="BA85">
        <v>1</v>
      </c>
      <c r="BB85" s="78" t="str">
        <f>REPLACE(INDEX(GroupVertices[Group],MATCH(Edges[[#This Row],[Vertex 1]],GroupVertices[Vertex],0)),1,1,"")</f>
        <v>6</v>
      </c>
      <c r="BC85" s="78" t="str">
        <f>REPLACE(INDEX(GroupVertices[Group],MATCH(Edges[[#This Row],[Vertex 2]],GroupVertices[Vertex],0)),1,1,"")</f>
        <v>6</v>
      </c>
      <c r="BD85" s="48"/>
      <c r="BE85" s="49"/>
      <c r="BF85" s="48"/>
      <c r="BG85" s="49"/>
      <c r="BH85" s="48"/>
      <c r="BI85" s="49"/>
      <c r="BJ85" s="48"/>
      <c r="BK85" s="49"/>
      <c r="BL85" s="48"/>
    </row>
    <row r="86" spans="1:64" ht="15">
      <c r="A86" s="64" t="s">
        <v>264</v>
      </c>
      <c r="B86" s="64" t="s">
        <v>293</v>
      </c>
      <c r="C86" s="65" t="s">
        <v>1739</v>
      </c>
      <c r="D86" s="66">
        <v>3</v>
      </c>
      <c r="E86" s="67" t="s">
        <v>132</v>
      </c>
      <c r="F86" s="68">
        <v>35</v>
      </c>
      <c r="G86" s="65"/>
      <c r="H86" s="69"/>
      <c r="I86" s="70"/>
      <c r="J86" s="70"/>
      <c r="K86" s="34" t="s">
        <v>65</v>
      </c>
      <c r="L86" s="77">
        <v>86</v>
      </c>
      <c r="M86" s="77"/>
      <c r="N86" s="72"/>
      <c r="O86" s="79" t="s">
        <v>299</v>
      </c>
      <c r="P86" s="81">
        <v>43510.047939814816</v>
      </c>
      <c r="Q86" s="79" t="s">
        <v>332</v>
      </c>
      <c r="R86" s="83" t="s">
        <v>350</v>
      </c>
      <c r="S86" s="79" t="s">
        <v>362</v>
      </c>
      <c r="T86" s="79"/>
      <c r="U86" s="79"/>
      <c r="V86" s="83" t="s">
        <v>418</v>
      </c>
      <c r="W86" s="81">
        <v>43510.047939814816</v>
      </c>
      <c r="X86" s="83" t="s">
        <v>483</v>
      </c>
      <c r="Y86" s="79"/>
      <c r="Z86" s="79"/>
      <c r="AA86" s="85" t="s">
        <v>555</v>
      </c>
      <c r="AB86" s="79"/>
      <c r="AC86" s="79" t="b">
        <v>0</v>
      </c>
      <c r="AD86" s="79">
        <v>0</v>
      </c>
      <c r="AE86" s="85" t="s">
        <v>591</v>
      </c>
      <c r="AF86" s="79" t="b">
        <v>0</v>
      </c>
      <c r="AG86" s="79" t="s">
        <v>596</v>
      </c>
      <c r="AH86" s="79"/>
      <c r="AI86" s="85" t="s">
        <v>582</v>
      </c>
      <c r="AJ86" s="79" t="b">
        <v>0</v>
      </c>
      <c r="AK86" s="79">
        <v>0</v>
      </c>
      <c r="AL86" s="85" t="s">
        <v>582</v>
      </c>
      <c r="AM86" s="79" t="s">
        <v>605</v>
      </c>
      <c r="AN86" s="79" t="b">
        <v>1</v>
      </c>
      <c r="AO86" s="85" t="s">
        <v>555</v>
      </c>
      <c r="AP86" s="79" t="s">
        <v>176</v>
      </c>
      <c r="AQ86" s="79">
        <v>0</v>
      </c>
      <c r="AR86" s="79">
        <v>0</v>
      </c>
      <c r="AS86" s="79"/>
      <c r="AT86" s="79"/>
      <c r="AU86" s="79"/>
      <c r="AV86" s="79"/>
      <c r="AW86" s="79"/>
      <c r="AX86" s="79"/>
      <c r="AY86" s="79"/>
      <c r="AZ86" s="79"/>
      <c r="BA86">
        <v>1</v>
      </c>
      <c r="BB86" s="78" t="str">
        <f>REPLACE(INDEX(GroupVertices[Group],MATCH(Edges[[#This Row],[Vertex 1]],GroupVertices[Vertex],0)),1,1,"")</f>
        <v>6</v>
      </c>
      <c r="BC86" s="78" t="str">
        <f>REPLACE(INDEX(GroupVertices[Group],MATCH(Edges[[#This Row],[Vertex 2]],GroupVertices[Vertex],0)),1,1,"")</f>
        <v>6</v>
      </c>
      <c r="BD86" s="48"/>
      <c r="BE86" s="49"/>
      <c r="BF86" s="48"/>
      <c r="BG86" s="49"/>
      <c r="BH86" s="48"/>
      <c r="BI86" s="49"/>
      <c r="BJ86" s="48"/>
      <c r="BK86" s="49"/>
      <c r="BL86" s="48"/>
    </row>
    <row r="87" spans="1:64" ht="15">
      <c r="A87" s="64" t="s">
        <v>264</v>
      </c>
      <c r="B87" s="64" t="s">
        <v>294</v>
      </c>
      <c r="C87" s="65" t="s">
        <v>1739</v>
      </c>
      <c r="D87" s="66">
        <v>3</v>
      </c>
      <c r="E87" s="67" t="s">
        <v>132</v>
      </c>
      <c r="F87" s="68">
        <v>35</v>
      </c>
      <c r="G87" s="65"/>
      <c r="H87" s="69"/>
      <c r="I87" s="70"/>
      <c r="J87" s="70"/>
      <c r="K87" s="34" t="s">
        <v>65</v>
      </c>
      <c r="L87" s="77">
        <v>87</v>
      </c>
      <c r="M87" s="77"/>
      <c r="N87" s="72"/>
      <c r="O87" s="79" t="s">
        <v>300</v>
      </c>
      <c r="P87" s="81">
        <v>43510.047939814816</v>
      </c>
      <c r="Q87" s="79" t="s">
        <v>332</v>
      </c>
      <c r="R87" s="83" t="s">
        <v>350</v>
      </c>
      <c r="S87" s="79" t="s">
        <v>362</v>
      </c>
      <c r="T87" s="79"/>
      <c r="U87" s="79"/>
      <c r="V87" s="83" t="s">
        <v>418</v>
      </c>
      <c r="W87" s="81">
        <v>43510.047939814816</v>
      </c>
      <c r="X87" s="83" t="s">
        <v>483</v>
      </c>
      <c r="Y87" s="79"/>
      <c r="Z87" s="79"/>
      <c r="AA87" s="85" t="s">
        <v>555</v>
      </c>
      <c r="AB87" s="79"/>
      <c r="AC87" s="79" t="b">
        <v>0</v>
      </c>
      <c r="AD87" s="79">
        <v>0</v>
      </c>
      <c r="AE87" s="85" t="s">
        <v>591</v>
      </c>
      <c r="AF87" s="79" t="b">
        <v>0</v>
      </c>
      <c r="AG87" s="79" t="s">
        <v>596</v>
      </c>
      <c r="AH87" s="79"/>
      <c r="AI87" s="85" t="s">
        <v>582</v>
      </c>
      <c r="AJ87" s="79" t="b">
        <v>0</v>
      </c>
      <c r="AK87" s="79">
        <v>0</v>
      </c>
      <c r="AL87" s="85" t="s">
        <v>582</v>
      </c>
      <c r="AM87" s="79" t="s">
        <v>605</v>
      </c>
      <c r="AN87" s="79" t="b">
        <v>1</v>
      </c>
      <c r="AO87" s="85" t="s">
        <v>555</v>
      </c>
      <c r="AP87" s="79" t="s">
        <v>176</v>
      </c>
      <c r="AQ87" s="79">
        <v>0</v>
      </c>
      <c r="AR87" s="79">
        <v>0</v>
      </c>
      <c r="AS87" s="79"/>
      <c r="AT87" s="79"/>
      <c r="AU87" s="79"/>
      <c r="AV87" s="79"/>
      <c r="AW87" s="79"/>
      <c r="AX87" s="79"/>
      <c r="AY87" s="79"/>
      <c r="AZ87" s="79"/>
      <c r="BA87">
        <v>1</v>
      </c>
      <c r="BB87" s="78" t="str">
        <f>REPLACE(INDEX(GroupVertices[Group],MATCH(Edges[[#This Row],[Vertex 1]],GroupVertices[Vertex],0)),1,1,"")</f>
        <v>6</v>
      </c>
      <c r="BC87" s="78" t="str">
        <f>REPLACE(INDEX(GroupVertices[Group],MATCH(Edges[[#This Row],[Vertex 2]],GroupVertices[Vertex],0)),1,1,"")</f>
        <v>6</v>
      </c>
      <c r="BD87" s="48">
        <v>0</v>
      </c>
      <c r="BE87" s="49">
        <v>0</v>
      </c>
      <c r="BF87" s="48">
        <v>0</v>
      </c>
      <c r="BG87" s="49">
        <v>0</v>
      </c>
      <c r="BH87" s="48">
        <v>0</v>
      </c>
      <c r="BI87" s="49">
        <v>0</v>
      </c>
      <c r="BJ87" s="48">
        <v>7</v>
      </c>
      <c r="BK87" s="49">
        <v>100</v>
      </c>
      <c r="BL87" s="48">
        <v>7</v>
      </c>
    </row>
    <row r="88" spans="1:64" ht="15">
      <c r="A88" s="64" t="s">
        <v>264</v>
      </c>
      <c r="B88" s="64" t="s">
        <v>273</v>
      </c>
      <c r="C88" s="65" t="s">
        <v>1739</v>
      </c>
      <c r="D88" s="66">
        <v>3</v>
      </c>
      <c r="E88" s="67" t="s">
        <v>132</v>
      </c>
      <c r="F88" s="68">
        <v>35</v>
      </c>
      <c r="G88" s="65"/>
      <c r="H88" s="69"/>
      <c r="I88" s="70"/>
      <c r="J88" s="70"/>
      <c r="K88" s="34" t="s">
        <v>65</v>
      </c>
      <c r="L88" s="77">
        <v>88</v>
      </c>
      <c r="M88" s="77"/>
      <c r="N88" s="72"/>
      <c r="O88" s="79" t="s">
        <v>299</v>
      </c>
      <c r="P88" s="81">
        <v>43510.047939814816</v>
      </c>
      <c r="Q88" s="79" t="s">
        <v>332</v>
      </c>
      <c r="R88" s="83" t="s">
        <v>350</v>
      </c>
      <c r="S88" s="79" t="s">
        <v>362</v>
      </c>
      <c r="T88" s="79"/>
      <c r="U88" s="79"/>
      <c r="V88" s="83" t="s">
        <v>418</v>
      </c>
      <c r="W88" s="81">
        <v>43510.047939814816</v>
      </c>
      <c r="X88" s="83" t="s">
        <v>483</v>
      </c>
      <c r="Y88" s="79"/>
      <c r="Z88" s="79"/>
      <c r="AA88" s="85" t="s">
        <v>555</v>
      </c>
      <c r="AB88" s="79"/>
      <c r="AC88" s="79" t="b">
        <v>0</v>
      </c>
      <c r="AD88" s="79">
        <v>0</v>
      </c>
      <c r="AE88" s="85" t="s">
        <v>591</v>
      </c>
      <c r="AF88" s="79" t="b">
        <v>0</v>
      </c>
      <c r="AG88" s="79" t="s">
        <v>596</v>
      </c>
      <c r="AH88" s="79"/>
      <c r="AI88" s="85" t="s">
        <v>582</v>
      </c>
      <c r="AJ88" s="79" t="b">
        <v>0</v>
      </c>
      <c r="AK88" s="79">
        <v>0</v>
      </c>
      <c r="AL88" s="85" t="s">
        <v>582</v>
      </c>
      <c r="AM88" s="79" t="s">
        <v>605</v>
      </c>
      <c r="AN88" s="79" t="b">
        <v>1</v>
      </c>
      <c r="AO88" s="85" t="s">
        <v>555</v>
      </c>
      <c r="AP88" s="79" t="s">
        <v>176</v>
      </c>
      <c r="AQ88" s="79">
        <v>0</v>
      </c>
      <c r="AR88" s="79">
        <v>0</v>
      </c>
      <c r="AS88" s="79"/>
      <c r="AT88" s="79"/>
      <c r="AU88" s="79"/>
      <c r="AV88" s="79"/>
      <c r="AW88" s="79"/>
      <c r="AX88" s="79"/>
      <c r="AY88" s="79"/>
      <c r="AZ88" s="79"/>
      <c r="BA88">
        <v>1</v>
      </c>
      <c r="BB88" s="78" t="str">
        <f>REPLACE(INDEX(GroupVertices[Group],MATCH(Edges[[#This Row],[Vertex 1]],GroupVertices[Vertex],0)),1,1,"")</f>
        <v>6</v>
      </c>
      <c r="BC88" s="78" t="str">
        <f>REPLACE(INDEX(GroupVertices[Group],MATCH(Edges[[#This Row],[Vertex 2]],GroupVertices[Vertex],0)),1,1,"")</f>
        <v>2</v>
      </c>
      <c r="BD88" s="48"/>
      <c r="BE88" s="49"/>
      <c r="BF88" s="48"/>
      <c r="BG88" s="49"/>
      <c r="BH88" s="48"/>
      <c r="BI88" s="49"/>
      <c r="BJ88" s="48"/>
      <c r="BK88" s="49"/>
      <c r="BL88" s="48"/>
    </row>
    <row r="89" spans="1:64" ht="15">
      <c r="A89" s="64" t="s">
        <v>265</v>
      </c>
      <c r="B89" s="64" t="s">
        <v>273</v>
      </c>
      <c r="C89" s="65" t="s">
        <v>1739</v>
      </c>
      <c r="D89" s="66">
        <v>3</v>
      </c>
      <c r="E89" s="67" t="s">
        <v>132</v>
      </c>
      <c r="F89" s="68">
        <v>35</v>
      </c>
      <c r="G89" s="65"/>
      <c r="H89" s="69"/>
      <c r="I89" s="70"/>
      <c r="J89" s="70"/>
      <c r="K89" s="34" t="s">
        <v>65</v>
      </c>
      <c r="L89" s="77">
        <v>89</v>
      </c>
      <c r="M89" s="77"/>
      <c r="N89" s="72"/>
      <c r="O89" s="79" t="s">
        <v>299</v>
      </c>
      <c r="P89" s="81">
        <v>43249.91611111111</v>
      </c>
      <c r="Q89" s="79" t="s">
        <v>333</v>
      </c>
      <c r="R89" s="83" t="s">
        <v>351</v>
      </c>
      <c r="S89" s="79" t="s">
        <v>362</v>
      </c>
      <c r="T89" s="79" t="s">
        <v>368</v>
      </c>
      <c r="U89" s="79"/>
      <c r="V89" s="83" t="s">
        <v>419</v>
      </c>
      <c r="W89" s="81">
        <v>43249.91611111111</v>
      </c>
      <c r="X89" s="83" t="s">
        <v>484</v>
      </c>
      <c r="Y89" s="79"/>
      <c r="Z89" s="79"/>
      <c r="AA89" s="85" t="s">
        <v>556</v>
      </c>
      <c r="AB89" s="79"/>
      <c r="AC89" s="79" t="b">
        <v>0</v>
      </c>
      <c r="AD89" s="79">
        <v>70</v>
      </c>
      <c r="AE89" s="85" t="s">
        <v>582</v>
      </c>
      <c r="AF89" s="79" t="b">
        <v>1</v>
      </c>
      <c r="AG89" s="79" t="s">
        <v>595</v>
      </c>
      <c r="AH89" s="79"/>
      <c r="AI89" s="85" t="s">
        <v>569</v>
      </c>
      <c r="AJ89" s="79" t="b">
        <v>0</v>
      </c>
      <c r="AK89" s="79">
        <v>18</v>
      </c>
      <c r="AL89" s="85" t="s">
        <v>582</v>
      </c>
      <c r="AM89" s="79" t="s">
        <v>603</v>
      </c>
      <c r="AN89" s="79" t="b">
        <v>1</v>
      </c>
      <c r="AO89" s="85" t="s">
        <v>556</v>
      </c>
      <c r="AP89" s="79" t="s">
        <v>609</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2</v>
      </c>
      <c r="BD89" s="48">
        <v>1</v>
      </c>
      <c r="BE89" s="49">
        <v>5.882352941176471</v>
      </c>
      <c r="BF89" s="48">
        <v>0</v>
      </c>
      <c r="BG89" s="49">
        <v>0</v>
      </c>
      <c r="BH89" s="48">
        <v>0</v>
      </c>
      <c r="BI89" s="49">
        <v>0</v>
      </c>
      <c r="BJ89" s="48">
        <v>16</v>
      </c>
      <c r="BK89" s="49">
        <v>94.11764705882354</v>
      </c>
      <c r="BL89" s="48">
        <v>17</v>
      </c>
    </row>
    <row r="90" spans="1:64" ht="15">
      <c r="A90" s="64" t="s">
        <v>266</v>
      </c>
      <c r="B90" s="64" t="s">
        <v>265</v>
      </c>
      <c r="C90" s="65" t="s">
        <v>1739</v>
      </c>
      <c r="D90" s="66">
        <v>3</v>
      </c>
      <c r="E90" s="67" t="s">
        <v>132</v>
      </c>
      <c r="F90" s="68">
        <v>35</v>
      </c>
      <c r="G90" s="65"/>
      <c r="H90" s="69"/>
      <c r="I90" s="70"/>
      <c r="J90" s="70"/>
      <c r="K90" s="34" t="s">
        <v>65</v>
      </c>
      <c r="L90" s="77">
        <v>90</v>
      </c>
      <c r="M90" s="77"/>
      <c r="N90" s="72"/>
      <c r="O90" s="79" t="s">
        <v>299</v>
      </c>
      <c r="P90" s="81">
        <v>43510.43953703704</v>
      </c>
      <c r="Q90" s="79" t="s">
        <v>334</v>
      </c>
      <c r="R90" s="79"/>
      <c r="S90" s="79"/>
      <c r="T90" s="79" t="s">
        <v>368</v>
      </c>
      <c r="U90" s="79"/>
      <c r="V90" s="83" t="s">
        <v>420</v>
      </c>
      <c r="W90" s="81">
        <v>43510.43953703704</v>
      </c>
      <c r="X90" s="83" t="s">
        <v>485</v>
      </c>
      <c r="Y90" s="79"/>
      <c r="Z90" s="79"/>
      <c r="AA90" s="85" t="s">
        <v>557</v>
      </c>
      <c r="AB90" s="79"/>
      <c r="AC90" s="79" t="b">
        <v>0</v>
      </c>
      <c r="AD90" s="79">
        <v>0</v>
      </c>
      <c r="AE90" s="85" t="s">
        <v>582</v>
      </c>
      <c r="AF90" s="79" t="b">
        <v>1</v>
      </c>
      <c r="AG90" s="79" t="s">
        <v>595</v>
      </c>
      <c r="AH90" s="79"/>
      <c r="AI90" s="85" t="s">
        <v>569</v>
      </c>
      <c r="AJ90" s="79" t="b">
        <v>0</v>
      </c>
      <c r="AK90" s="79">
        <v>0</v>
      </c>
      <c r="AL90" s="85" t="s">
        <v>556</v>
      </c>
      <c r="AM90" s="79" t="s">
        <v>603</v>
      </c>
      <c r="AN90" s="79" t="b">
        <v>0</v>
      </c>
      <c r="AO90" s="85" t="s">
        <v>556</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2</v>
      </c>
      <c r="BD90" s="48"/>
      <c r="BE90" s="49"/>
      <c r="BF90" s="48"/>
      <c r="BG90" s="49"/>
      <c r="BH90" s="48"/>
      <c r="BI90" s="49"/>
      <c r="BJ90" s="48"/>
      <c r="BK90" s="49"/>
      <c r="BL90" s="48"/>
    </row>
    <row r="91" spans="1:64" ht="15">
      <c r="A91" s="64" t="s">
        <v>266</v>
      </c>
      <c r="B91" s="64" t="s">
        <v>273</v>
      </c>
      <c r="C91" s="65" t="s">
        <v>1740</v>
      </c>
      <c r="D91" s="66">
        <v>10</v>
      </c>
      <c r="E91" s="67" t="s">
        <v>136</v>
      </c>
      <c r="F91" s="68">
        <v>12</v>
      </c>
      <c r="G91" s="65"/>
      <c r="H91" s="69"/>
      <c r="I91" s="70"/>
      <c r="J91" s="70"/>
      <c r="K91" s="34" t="s">
        <v>65</v>
      </c>
      <c r="L91" s="77">
        <v>91</v>
      </c>
      <c r="M91" s="77"/>
      <c r="N91" s="72"/>
      <c r="O91" s="79" t="s">
        <v>299</v>
      </c>
      <c r="P91" s="81">
        <v>43510.43953703704</v>
      </c>
      <c r="Q91" s="79" t="s">
        <v>334</v>
      </c>
      <c r="R91" s="79"/>
      <c r="S91" s="79"/>
      <c r="T91" s="79" t="s">
        <v>368</v>
      </c>
      <c r="U91" s="79"/>
      <c r="V91" s="83" t="s">
        <v>420</v>
      </c>
      <c r="W91" s="81">
        <v>43510.43953703704</v>
      </c>
      <c r="X91" s="83" t="s">
        <v>485</v>
      </c>
      <c r="Y91" s="79"/>
      <c r="Z91" s="79"/>
      <c r="AA91" s="85" t="s">
        <v>557</v>
      </c>
      <c r="AB91" s="79"/>
      <c r="AC91" s="79" t="b">
        <v>0</v>
      </c>
      <c r="AD91" s="79">
        <v>0</v>
      </c>
      <c r="AE91" s="85" t="s">
        <v>582</v>
      </c>
      <c r="AF91" s="79" t="b">
        <v>1</v>
      </c>
      <c r="AG91" s="79" t="s">
        <v>595</v>
      </c>
      <c r="AH91" s="79"/>
      <c r="AI91" s="85" t="s">
        <v>569</v>
      </c>
      <c r="AJ91" s="79" t="b">
        <v>0</v>
      </c>
      <c r="AK91" s="79">
        <v>0</v>
      </c>
      <c r="AL91" s="85" t="s">
        <v>556</v>
      </c>
      <c r="AM91" s="79" t="s">
        <v>603</v>
      </c>
      <c r="AN91" s="79" t="b">
        <v>0</v>
      </c>
      <c r="AO91" s="85" t="s">
        <v>556</v>
      </c>
      <c r="AP91" s="79" t="s">
        <v>176</v>
      </c>
      <c r="AQ91" s="79">
        <v>0</v>
      </c>
      <c r="AR91" s="79">
        <v>0</v>
      </c>
      <c r="AS91" s="79"/>
      <c r="AT91" s="79"/>
      <c r="AU91" s="79"/>
      <c r="AV91" s="79"/>
      <c r="AW91" s="79"/>
      <c r="AX91" s="79"/>
      <c r="AY91" s="79"/>
      <c r="AZ91" s="79"/>
      <c r="BA91">
        <v>2</v>
      </c>
      <c r="BB91" s="78" t="str">
        <f>REPLACE(INDEX(GroupVertices[Group],MATCH(Edges[[#This Row],[Vertex 1]],GroupVertices[Vertex],0)),1,1,"")</f>
        <v>2</v>
      </c>
      <c r="BC91" s="78" t="str">
        <f>REPLACE(INDEX(GroupVertices[Group],MATCH(Edges[[#This Row],[Vertex 2]],GroupVertices[Vertex],0)),1,1,"")</f>
        <v>2</v>
      </c>
      <c r="BD91" s="48">
        <v>1</v>
      </c>
      <c r="BE91" s="49">
        <v>5</v>
      </c>
      <c r="BF91" s="48">
        <v>0</v>
      </c>
      <c r="BG91" s="49">
        <v>0</v>
      </c>
      <c r="BH91" s="48">
        <v>0</v>
      </c>
      <c r="BI91" s="49">
        <v>0</v>
      </c>
      <c r="BJ91" s="48">
        <v>19</v>
      </c>
      <c r="BK91" s="49">
        <v>95</v>
      </c>
      <c r="BL91" s="48">
        <v>20</v>
      </c>
    </row>
    <row r="92" spans="1:64" ht="15">
      <c r="A92" s="64" t="s">
        <v>266</v>
      </c>
      <c r="B92" s="64" t="s">
        <v>273</v>
      </c>
      <c r="C92" s="65" t="s">
        <v>1740</v>
      </c>
      <c r="D92" s="66">
        <v>10</v>
      </c>
      <c r="E92" s="67" t="s">
        <v>136</v>
      </c>
      <c r="F92" s="68">
        <v>12</v>
      </c>
      <c r="G92" s="65"/>
      <c r="H92" s="69"/>
      <c r="I92" s="70"/>
      <c r="J92" s="70"/>
      <c r="K92" s="34" t="s">
        <v>65</v>
      </c>
      <c r="L92" s="77">
        <v>92</v>
      </c>
      <c r="M92" s="77"/>
      <c r="N92" s="72"/>
      <c r="O92" s="79" t="s">
        <v>299</v>
      </c>
      <c r="P92" s="81">
        <v>43510.690775462965</v>
      </c>
      <c r="Q92" s="79" t="s">
        <v>335</v>
      </c>
      <c r="R92" s="79"/>
      <c r="S92" s="79"/>
      <c r="T92" s="79"/>
      <c r="U92" s="79"/>
      <c r="V92" s="83" t="s">
        <v>420</v>
      </c>
      <c r="W92" s="81">
        <v>43510.690775462965</v>
      </c>
      <c r="X92" s="83" t="s">
        <v>486</v>
      </c>
      <c r="Y92" s="79"/>
      <c r="Z92" s="79"/>
      <c r="AA92" s="85" t="s">
        <v>558</v>
      </c>
      <c r="AB92" s="79"/>
      <c r="AC92" s="79" t="b">
        <v>0</v>
      </c>
      <c r="AD92" s="79">
        <v>0</v>
      </c>
      <c r="AE92" s="85" t="s">
        <v>582</v>
      </c>
      <c r="AF92" s="79" t="b">
        <v>0</v>
      </c>
      <c r="AG92" s="79" t="s">
        <v>595</v>
      </c>
      <c r="AH92" s="79"/>
      <c r="AI92" s="85" t="s">
        <v>582</v>
      </c>
      <c r="AJ92" s="79" t="b">
        <v>0</v>
      </c>
      <c r="AK92" s="79">
        <v>0</v>
      </c>
      <c r="AL92" s="85" t="s">
        <v>582</v>
      </c>
      <c r="AM92" s="79" t="s">
        <v>603</v>
      </c>
      <c r="AN92" s="79" t="b">
        <v>0</v>
      </c>
      <c r="AO92" s="85" t="s">
        <v>558</v>
      </c>
      <c r="AP92" s="79" t="s">
        <v>176</v>
      </c>
      <c r="AQ92" s="79">
        <v>0</v>
      </c>
      <c r="AR92" s="79">
        <v>0</v>
      </c>
      <c r="AS92" s="79"/>
      <c r="AT92" s="79"/>
      <c r="AU92" s="79"/>
      <c r="AV92" s="79"/>
      <c r="AW92" s="79"/>
      <c r="AX92" s="79"/>
      <c r="AY92" s="79"/>
      <c r="AZ92" s="79"/>
      <c r="BA92">
        <v>2</v>
      </c>
      <c r="BB92" s="78" t="str">
        <f>REPLACE(INDEX(GroupVertices[Group],MATCH(Edges[[#This Row],[Vertex 1]],GroupVertices[Vertex],0)),1,1,"")</f>
        <v>2</v>
      </c>
      <c r="BC92" s="78" t="str">
        <f>REPLACE(INDEX(GroupVertices[Group],MATCH(Edges[[#This Row],[Vertex 2]],GroupVertices[Vertex],0)),1,1,"")</f>
        <v>2</v>
      </c>
      <c r="BD92" s="48">
        <v>3</v>
      </c>
      <c r="BE92" s="49">
        <v>6.382978723404255</v>
      </c>
      <c r="BF92" s="48">
        <v>2</v>
      </c>
      <c r="BG92" s="49">
        <v>4.25531914893617</v>
      </c>
      <c r="BH92" s="48">
        <v>0</v>
      </c>
      <c r="BI92" s="49">
        <v>0</v>
      </c>
      <c r="BJ92" s="48">
        <v>42</v>
      </c>
      <c r="BK92" s="49">
        <v>89.36170212765957</v>
      </c>
      <c r="BL92" s="48">
        <v>47</v>
      </c>
    </row>
    <row r="93" spans="1:64" ht="15">
      <c r="A93" s="64" t="s">
        <v>267</v>
      </c>
      <c r="B93" s="64" t="s">
        <v>295</v>
      </c>
      <c r="C93" s="65" t="s">
        <v>1739</v>
      </c>
      <c r="D93" s="66">
        <v>3</v>
      </c>
      <c r="E93" s="67" t="s">
        <v>132</v>
      </c>
      <c r="F93" s="68">
        <v>35</v>
      </c>
      <c r="G93" s="65"/>
      <c r="H93" s="69"/>
      <c r="I93" s="70"/>
      <c r="J93" s="70"/>
      <c r="K93" s="34" t="s">
        <v>65</v>
      </c>
      <c r="L93" s="77">
        <v>93</v>
      </c>
      <c r="M93" s="77"/>
      <c r="N93" s="72"/>
      <c r="O93" s="79" t="s">
        <v>299</v>
      </c>
      <c r="P93" s="81">
        <v>43511.205034722225</v>
      </c>
      <c r="Q93" s="79" t="s">
        <v>336</v>
      </c>
      <c r="R93" s="83" t="s">
        <v>352</v>
      </c>
      <c r="S93" s="79" t="s">
        <v>362</v>
      </c>
      <c r="T93" s="79"/>
      <c r="U93" s="79"/>
      <c r="V93" s="83" t="s">
        <v>377</v>
      </c>
      <c r="W93" s="81">
        <v>43511.205034722225</v>
      </c>
      <c r="X93" s="83" t="s">
        <v>487</v>
      </c>
      <c r="Y93" s="79"/>
      <c r="Z93" s="79"/>
      <c r="AA93" s="85" t="s">
        <v>559</v>
      </c>
      <c r="AB93" s="79"/>
      <c r="AC93" s="79" t="b">
        <v>0</v>
      </c>
      <c r="AD93" s="79">
        <v>0</v>
      </c>
      <c r="AE93" s="85" t="s">
        <v>582</v>
      </c>
      <c r="AF93" s="79" t="b">
        <v>0</v>
      </c>
      <c r="AG93" s="79" t="s">
        <v>595</v>
      </c>
      <c r="AH93" s="79"/>
      <c r="AI93" s="85" t="s">
        <v>582</v>
      </c>
      <c r="AJ93" s="79" t="b">
        <v>0</v>
      </c>
      <c r="AK93" s="79">
        <v>0</v>
      </c>
      <c r="AL93" s="85" t="s">
        <v>582</v>
      </c>
      <c r="AM93" s="79" t="s">
        <v>605</v>
      </c>
      <c r="AN93" s="79" t="b">
        <v>1</v>
      </c>
      <c r="AO93" s="85" t="s">
        <v>559</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v>0</v>
      </c>
      <c r="BE93" s="49">
        <v>0</v>
      </c>
      <c r="BF93" s="48">
        <v>0</v>
      </c>
      <c r="BG93" s="49">
        <v>0</v>
      </c>
      <c r="BH93" s="48">
        <v>0</v>
      </c>
      <c r="BI93" s="49">
        <v>0</v>
      </c>
      <c r="BJ93" s="48">
        <v>18</v>
      </c>
      <c r="BK93" s="49">
        <v>100</v>
      </c>
      <c r="BL93" s="48">
        <v>18</v>
      </c>
    </row>
    <row r="94" spans="1:64" ht="15">
      <c r="A94" s="64" t="s">
        <v>267</v>
      </c>
      <c r="B94" s="64" t="s">
        <v>273</v>
      </c>
      <c r="C94" s="65" t="s">
        <v>1739</v>
      </c>
      <c r="D94" s="66">
        <v>3</v>
      </c>
      <c r="E94" s="67" t="s">
        <v>132</v>
      </c>
      <c r="F94" s="68">
        <v>35</v>
      </c>
      <c r="G94" s="65"/>
      <c r="H94" s="69"/>
      <c r="I94" s="70"/>
      <c r="J94" s="70"/>
      <c r="K94" s="34" t="s">
        <v>65</v>
      </c>
      <c r="L94" s="77">
        <v>94</v>
      </c>
      <c r="M94" s="77"/>
      <c r="N94" s="72"/>
      <c r="O94" s="79" t="s">
        <v>299</v>
      </c>
      <c r="P94" s="81">
        <v>43511.205034722225</v>
      </c>
      <c r="Q94" s="79" t="s">
        <v>336</v>
      </c>
      <c r="R94" s="83" t="s">
        <v>352</v>
      </c>
      <c r="S94" s="79" t="s">
        <v>362</v>
      </c>
      <c r="T94" s="79"/>
      <c r="U94" s="79"/>
      <c r="V94" s="83" t="s">
        <v>377</v>
      </c>
      <c r="W94" s="81">
        <v>43511.205034722225</v>
      </c>
      <c r="X94" s="83" t="s">
        <v>487</v>
      </c>
      <c r="Y94" s="79"/>
      <c r="Z94" s="79"/>
      <c r="AA94" s="85" t="s">
        <v>559</v>
      </c>
      <c r="AB94" s="79"/>
      <c r="AC94" s="79" t="b">
        <v>0</v>
      </c>
      <c r="AD94" s="79">
        <v>0</v>
      </c>
      <c r="AE94" s="85" t="s">
        <v>582</v>
      </c>
      <c r="AF94" s="79" t="b">
        <v>0</v>
      </c>
      <c r="AG94" s="79" t="s">
        <v>595</v>
      </c>
      <c r="AH94" s="79"/>
      <c r="AI94" s="85" t="s">
        <v>582</v>
      </c>
      <c r="AJ94" s="79" t="b">
        <v>0</v>
      </c>
      <c r="AK94" s="79">
        <v>0</v>
      </c>
      <c r="AL94" s="85" t="s">
        <v>582</v>
      </c>
      <c r="AM94" s="79" t="s">
        <v>605</v>
      </c>
      <c r="AN94" s="79" t="b">
        <v>1</v>
      </c>
      <c r="AO94" s="85" t="s">
        <v>559</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2</v>
      </c>
      <c r="BD94" s="48"/>
      <c r="BE94" s="49"/>
      <c r="BF94" s="48"/>
      <c r="BG94" s="49"/>
      <c r="BH94" s="48"/>
      <c r="BI94" s="49"/>
      <c r="BJ94" s="48"/>
      <c r="BK94" s="49"/>
      <c r="BL94" s="48"/>
    </row>
    <row r="95" spans="1:64" ht="15">
      <c r="A95" s="64" t="s">
        <v>268</v>
      </c>
      <c r="B95" s="64" t="s">
        <v>273</v>
      </c>
      <c r="C95" s="65" t="s">
        <v>1739</v>
      </c>
      <c r="D95" s="66">
        <v>3</v>
      </c>
      <c r="E95" s="67" t="s">
        <v>132</v>
      </c>
      <c r="F95" s="68">
        <v>35</v>
      </c>
      <c r="G95" s="65"/>
      <c r="H95" s="69"/>
      <c r="I95" s="70"/>
      <c r="J95" s="70"/>
      <c r="K95" s="34" t="s">
        <v>65</v>
      </c>
      <c r="L95" s="77">
        <v>95</v>
      </c>
      <c r="M95" s="77"/>
      <c r="N95" s="72"/>
      <c r="O95" s="79" t="s">
        <v>299</v>
      </c>
      <c r="P95" s="81">
        <v>43511.59173611111</v>
      </c>
      <c r="Q95" s="79" t="s">
        <v>337</v>
      </c>
      <c r="R95" s="79"/>
      <c r="S95" s="79"/>
      <c r="T95" s="79"/>
      <c r="U95" s="79"/>
      <c r="V95" s="83" t="s">
        <v>421</v>
      </c>
      <c r="W95" s="81">
        <v>43511.59173611111</v>
      </c>
      <c r="X95" s="83" t="s">
        <v>488</v>
      </c>
      <c r="Y95" s="79"/>
      <c r="Z95" s="79"/>
      <c r="AA95" s="85" t="s">
        <v>560</v>
      </c>
      <c r="AB95" s="79"/>
      <c r="AC95" s="79" t="b">
        <v>0</v>
      </c>
      <c r="AD95" s="79">
        <v>0</v>
      </c>
      <c r="AE95" s="85" t="s">
        <v>582</v>
      </c>
      <c r="AF95" s="79" t="b">
        <v>0</v>
      </c>
      <c r="AG95" s="79" t="s">
        <v>595</v>
      </c>
      <c r="AH95" s="79"/>
      <c r="AI95" s="85" t="s">
        <v>582</v>
      </c>
      <c r="AJ95" s="79" t="b">
        <v>0</v>
      </c>
      <c r="AK95" s="79">
        <v>0</v>
      </c>
      <c r="AL95" s="85" t="s">
        <v>569</v>
      </c>
      <c r="AM95" s="79" t="s">
        <v>602</v>
      </c>
      <c r="AN95" s="79" t="b">
        <v>0</v>
      </c>
      <c r="AO95" s="85" t="s">
        <v>569</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v>0</v>
      </c>
      <c r="BE95" s="49">
        <v>0</v>
      </c>
      <c r="BF95" s="48">
        <v>0</v>
      </c>
      <c r="BG95" s="49">
        <v>0</v>
      </c>
      <c r="BH95" s="48">
        <v>0</v>
      </c>
      <c r="BI95" s="49">
        <v>0</v>
      </c>
      <c r="BJ95" s="48">
        <v>27</v>
      </c>
      <c r="BK95" s="49">
        <v>100</v>
      </c>
      <c r="BL95" s="48">
        <v>27</v>
      </c>
    </row>
    <row r="96" spans="1:64" ht="15">
      <c r="A96" s="64" t="s">
        <v>269</v>
      </c>
      <c r="B96" s="64" t="s">
        <v>269</v>
      </c>
      <c r="C96" s="65" t="s">
        <v>1739</v>
      </c>
      <c r="D96" s="66">
        <v>3</v>
      </c>
      <c r="E96" s="67" t="s">
        <v>132</v>
      </c>
      <c r="F96" s="68">
        <v>35</v>
      </c>
      <c r="G96" s="65"/>
      <c r="H96" s="69"/>
      <c r="I96" s="70"/>
      <c r="J96" s="70"/>
      <c r="K96" s="34" t="s">
        <v>65</v>
      </c>
      <c r="L96" s="77">
        <v>96</v>
      </c>
      <c r="M96" s="77"/>
      <c r="N96" s="72"/>
      <c r="O96" s="79" t="s">
        <v>176</v>
      </c>
      <c r="P96" s="81">
        <v>43511.50591435185</v>
      </c>
      <c r="Q96" s="79" t="s">
        <v>338</v>
      </c>
      <c r="R96" s="83" t="s">
        <v>353</v>
      </c>
      <c r="S96" s="79" t="s">
        <v>362</v>
      </c>
      <c r="T96" s="79"/>
      <c r="U96" s="79"/>
      <c r="V96" s="83" t="s">
        <v>422</v>
      </c>
      <c r="W96" s="81">
        <v>43511.50591435185</v>
      </c>
      <c r="X96" s="83" t="s">
        <v>489</v>
      </c>
      <c r="Y96" s="79"/>
      <c r="Z96" s="79"/>
      <c r="AA96" s="85" t="s">
        <v>561</v>
      </c>
      <c r="AB96" s="79"/>
      <c r="AC96" s="79" t="b">
        <v>0</v>
      </c>
      <c r="AD96" s="79">
        <v>7</v>
      </c>
      <c r="AE96" s="85" t="s">
        <v>582</v>
      </c>
      <c r="AF96" s="79" t="b">
        <v>1</v>
      </c>
      <c r="AG96" s="79" t="s">
        <v>599</v>
      </c>
      <c r="AH96" s="79"/>
      <c r="AI96" s="85" t="s">
        <v>600</v>
      </c>
      <c r="AJ96" s="79" t="b">
        <v>0</v>
      </c>
      <c r="AK96" s="79">
        <v>1</v>
      </c>
      <c r="AL96" s="85" t="s">
        <v>582</v>
      </c>
      <c r="AM96" s="79" t="s">
        <v>603</v>
      </c>
      <c r="AN96" s="79" t="b">
        <v>0</v>
      </c>
      <c r="AO96" s="85" t="s">
        <v>561</v>
      </c>
      <c r="AP96" s="79" t="s">
        <v>609</v>
      </c>
      <c r="AQ96" s="79">
        <v>0</v>
      </c>
      <c r="AR96" s="79">
        <v>0</v>
      </c>
      <c r="AS96" s="79"/>
      <c r="AT96" s="79"/>
      <c r="AU96" s="79"/>
      <c r="AV96" s="79"/>
      <c r="AW96" s="79"/>
      <c r="AX96" s="79"/>
      <c r="AY96" s="79"/>
      <c r="AZ96" s="79"/>
      <c r="BA96">
        <v>1</v>
      </c>
      <c r="BB96" s="78" t="str">
        <f>REPLACE(INDEX(GroupVertices[Group],MATCH(Edges[[#This Row],[Vertex 1]],GroupVertices[Vertex],0)),1,1,"")</f>
        <v>9</v>
      </c>
      <c r="BC96" s="78" t="str">
        <f>REPLACE(INDEX(GroupVertices[Group],MATCH(Edges[[#This Row],[Vertex 2]],GroupVertices[Vertex],0)),1,1,"")</f>
        <v>9</v>
      </c>
      <c r="BD96" s="48">
        <v>0</v>
      </c>
      <c r="BE96" s="49">
        <v>0</v>
      </c>
      <c r="BF96" s="48">
        <v>0</v>
      </c>
      <c r="BG96" s="49">
        <v>0</v>
      </c>
      <c r="BH96" s="48">
        <v>0</v>
      </c>
      <c r="BI96" s="49">
        <v>0</v>
      </c>
      <c r="BJ96" s="48">
        <v>1</v>
      </c>
      <c r="BK96" s="49">
        <v>100</v>
      </c>
      <c r="BL96" s="48">
        <v>1</v>
      </c>
    </row>
    <row r="97" spans="1:64" ht="15">
      <c r="A97" s="64" t="s">
        <v>270</v>
      </c>
      <c r="B97" s="64" t="s">
        <v>269</v>
      </c>
      <c r="C97" s="65" t="s">
        <v>1739</v>
      </c>
      <c r="D97" s="66">
        <v>3</v>
      </c>
      <c r="E97" s="67" t="s">
        <v>132</v>
      </c>
      <c r="F97" s="68">
        <v>35</v>
      </c>
      <c r="G97" s="65"/>
      <c r="H97" s="69"/>
      <c r="I97" s="70"/>
      <c r="J97" s="70"/>
      <c r="K97" s="34" t="s">
        <v>65</v>
      </c>
      <c r="L97" s="77">
        <v>97</v>
      </c>
      <c r="M97" s="77"/>
      <c r="N97" s="72"/>
      <c r="O97" s="79" t="s">
        <v>299</v>
      </c>
      <c r="P97" s="81">
        <v>43511.64184027778</v>
      </c>
      <c r="Q97" s="79" t="s">
        <v>339</v>
      </c>
      <c r="R97" s="83" t="s">
        <v>353</v>
      </c>
      <c r="S97" s="79" t="s">
        <v>362</v>
      </c>
      <c r="T97" s="79"/>
      <c r="U97" s="79"/>
      <c r="V97" s="83" t="s">
        <v>423</v>
      </c>
      <c r="W97" s="81">
        <v>43511.64184027778</v>
      </c>
      <c r="X97" s="83" t="s">
        <v>490</v>
      </c>
      <c r="Y97" s="79"/>
      <c r="Z97" s="79"/>
      <c r="AA97" s="85" t="s">
        <v>562</v>
      </c>
      <c r="AB97" s="79"/>
      <c r="AC97" s="79" t="b">
        <v>0</v>
      </c>
      <c r="AD97" s="79">
        <v>0</v>
      </c>
      <c r="AE97" s="85" t="s">
        <v>582</v>
      </c>
      <c r="AF97" s="79" t="b">
        <v>1</v>
      </c>
      <c r="AG97" s="79" t="s">
        <v>599</v>
      </c>
      <c r="AH97" s="79"/>
      <c r="AI97" s="85" t="s">
        <v>600</v>
      </c>
      <c r="AJ97" s="79" t="b">
        <v>0</v>
      </c>
      <c r="AK97" s="79">
        <v>0</v>
      </c>
      <c r="AL97" s="85" t="s">
        <v>561</v>
      </c>
      <c r="AM97" s="79" t="s">
        <v>602</v>
      </c>
      <c r="AN97" s="79" t="b">
        <v>0</v>
      </c>
      <c r="AO97" s="85" t="s">
        <v>561</v>
      </c>
      <c r="AP97" s="79" t="s">
        <v>176</v>
      </c>
      <c r="AQ97" s="79">
        <v>0</v>
      </c>
      <c r="AR97" s="79">
        <v>0</v>
      </c>
      <c r="AS97" s="79"/>
      <c r="AT97" s="79"/>
      <c r="AU97" s="79"/>
      <c r="AV97" s="79"/>
      <c r="AW97" s="79"/>
      <c r="AX97" s="79"/>
      <c r="AY97" s="79"/>
      <c r="AZ97" s="79"/>
      <c r="BA97">
        <v>1</v>
      </c>
      <c r="BB97" s="78" t="str">
        <f>REPLACE(INDEX(GroupVertices[Group],MATCH(Edges[[#This Row],[Vertex 1]],GroupVertices[Vertex],0)),1,1,"")</f>
        <v>9</v>
      </c>
      <c r="BC97" s="78" t="str">
        <f>REPLACE(INDEX(GroupVertices[Group],MATCH(Edges[[#This Row],[Vertex 2]],GroupVertices[Vertex],0)),1,1,"")</f>
        <v>9</v>
      </c>
      <c r="BD97" s="48">
        <v>0</v>
      </c>
      <c r="BE97" s="49">
        <v>0</v>
      </c>
      <c r="BF97" s="48">
        <v>0</v>
      </c>
      <c r="BG97" s="49">
        <v>0</v>
      </c>
      <c r="BH97" s="48">
        <v>0</v>
      </c>
      <c r="BI97" s="49">
        <v>0</v>
      </c>
      <c r="BJ97" s="48">
        <v>3</v>
      </c>
      <c r="BK97" s="49">
        <v>100</v>
      </c>
      <c r="BL97" s="48">
        <v>3</v>
      </c>
    </row>
    <row r="98" spans="1:64" ht="15">
      <c r="A98" s="64" t="s">
        <v>271</v>
      </c>
      <c r="B98" s="64" t="s">
        <v>273</v>
      </c>
      <c r="C98" s="65" t="s">
        <v>1739</v>
      </c>
      <c r="D98" s="66">
        <v>3</v>
      </c>
      <c r="E98" s="67" t="s">
        <v>132</v>
      </c>
      <c r="F98" s="68">
        <v>35</v>
      </c>
      <c r="G98" s="65"/>
      <c r="H98" s="69"/>
      <c r="I98" s="70"/>
      <c r="J98" s="70"/>
      <c r="K98" s="34" t="s">
        <v>65</v>
      </c>
      <c r="L98" s="77">
        <v>98</v>
      </c>
      <c r="M98" s="77"/>
      <c r="N98" s="72"/>
      <c r="O98" s="79" t="s">
        <v>299</v>
      </c>
      <c r="P98" s="81">
        <v>43511.94944444444</v>
      </c>
      <c r="Q98" s="79" t="s">
        <v>337</v>
      </c>
      <c r="R98" s="79"/>
      <c r="S98" s="79"/>
      <c r="T98" s="79"/>
      <c r="U98" s="79"/>
      <c r="V98" s="83" t="s">
        <v>424</v>
      </c>
      <c r="W98" s="81">
        <v>43511.94944444444</v>
      </c>
      <c r="X98" s="83" t="s">
        <v>491</v>
      </c>
      <c r="Y98" s="79"/>
      <c r="Z98" s="79"/>
      <c r="AA98" s="85" t="s">
        <v>563</v>
      </c>
      <c r="AB98" s="79"/>
      <c r="AC98" s="79" t="b">
        <v>0</v>
      </c>
      <c r="AD98" s="79">
        <v>0</v>
      </c>
      <c r="AE98" s="85" t="s">
        <v>582</v>
      </c>
      <c r="AF98" s="79" t="b">
        <v>0</v>
      </c>
      <c r="AG98" s="79" t="s">
        <v>595</v>
      </c>
      <c r="AH98" s="79"/>
      <c r="AI98" s="85" t="s">
        <v>582</v>
      </c>
      <c r="AJ98" s="79" t="b">
        <v>0</v>
      </c>
      <c r="AK98" s="79">
        <v>0</v>
      </c>
      <c r="AL98" s="85" t="s">
        <v>569</v>
      </c>
      <c r="AM98" s="79" t="s">
        <v>603</v>
      </c>
      <c r="AN98" s="79" t="b">
        <v>0</v>
      </c>
      <c r="AO98" s="85" t="s">
        <v>569</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v>0</v>
      </c>
      <c r="BE98" s="49">
        <v>0</v>
      </c>
      <c r="BF98" s="48">
        <v>0</v>
      </c>
      <c r="BG98" s="49">
        <v>0</v>
      </c>
      <c r="BH98" s="48">
        <v>0</v>
      </c>
      <c r="BI98" s="49">
        <v>0</v>
      </c>
      <c r="BJ98" s="48">
        <v>27</v>
      </c>
      <c r="BK98" s="49">
        <v>100</v>
      </c>
      <c r="BL98" s="48">
        <v>27</v>
      </c>
    </row>
    <row r="99" spans="1:64" ht="15">
      <c r="A99" s="64" t="s">
        <v>272</v>
      </c>
      <c r="B99" s="64" t="s">
        <v>296</v>
      </c>
      <c r="C99" s="65" t="s">
        <v>1739</v>
      </c>
      <c r="D99" s="66">
        <v>3</v>
      </c>
      <c r="E99" s="67" t="s">
        <v>132</v>
      </c>
      <c r="F99" s="68">
        <v>35</v>
      </c>
      <c r="G99" s="65"/>
      <c r="H99" s="69"/>
      <c r="I99" s="70"/>
      <c r="J99" s="70"/>
      <c r="K99" s="34" t="s">
        <v>65</v>
      </c>
      <c r="L99" s="77">
        <v>99</v>
      </c>
      <c r="M99" s="77"/>
      <c r="N99" s="72"/>
      <c r="O99" s="79" t="s">
        <v>300</v>
      </c>
      <c r="P99" s="81">
        <v>43512.16888888889</v>
      </c>
      <c r="Q99" s="79" t="s">
        <v>340</v>
      </c>
      <c r="R99" s="83" t="s">
        <v>354</v>
      </c>
      <c r="S99" s="79" t="s">
        <v>362</v>
      </c>
      <c r="T99" s="79"/>
      <c r="U99" s="79"/>
      <c r="V99" s="83" t="s">
        <v>377</v>
      </c>
      <c r="W99" s="81">
        <v>43512.16888888889</v>
      </c>
      <c r="X99" s="83" t="s">
        <v>492</v>
      </c>
      <c r="Y99" s="79"/>
      <c r="Z99" s="79"/>
      <c r="AA99" s="85" t="s">
        <v>564</v>
      </c>
      <c r="AB99" s="85" t="s">
        <v>579</v>
      </c>
      <c r="AC99" s="79" t="b">
        <v>0</v>
      </c>
      <c r="AD99" s="79">
        <v>0</v>
      </c>
      <c r="AE99" s="85" t="s">
        <v>592</v>
      </c>
      <c r="AF99" s="79" t="b">
        <v>0</v>
      </c>
      <c r="AG99" s="79" t="s">
        <v>595</v>
      </c>
      <c r="AH99" s="79"/>
      <c r="AI99" s="85" t="s">
        <v>582</v>
      </c>
      <c r="AJ99" s="79" t="b">
        <v>0</v>
      </c>
      <c r="AK99" s="79">
        <v>0</v>
      </c>
      <c r="AL99" s="85" t="s">
        <v>582</v>
      </c>
      <c r="AM99" s="79" t="s">
        <v>602</v>
      </c>
      <c r="AN99" s="79" t="b">
        <v>1</v>
      </c>
      <c r="AO99" s="85" t="s">
        <v>579</v>
      </c>
      <c r="AP99" s="79" t="s">
        <v>176</v>
      </c>
      <c r="AQ99" s="79">
        <v>0</v>
      </c>
      <c r="AR99" s="79">
        <v>0</v>
      </c>
      <c r="AS99" s="79"/>
      <c r="AT99" s="79"/>
      <c r="AU99" s="79"/>
      <c r="AV99" s="79"/>
      <c r="AW99" s="79"/>
      <c r="AX99" s="79"/>
      <c r="AY99" s="79"/>
      <c r="AZ99" s="79"/>
      <c r="BA99">
        <v>1</v>
      </c>
      <c r="BB99" s="78" t="str">
        <f>REPLACE(INDEX(GroupVertices[Group],MATCH(Edges[[#This Row],[Vertex 1]],GroupVertices[Vertex],0)),1,1,"")</f>
        <v>3</v>
      </c>
      <c r="BC99" s="78" t="str">
        <f>REPLACE(INDEX(GroupVertices[Group],MATCH(Edges[[#This Row],[Vertex 2]],GroupVertices[Vertex],0)),1,1,"")</f>
        <v>3</v>
      </c>
      <c r="BD99" s="48">
        <v>0</v>
      </c>
      <c r="BE99" s="49">
        <v>0</v>
      </c>
      <c r="BF99" s="48">
        <v>2</v>
      </c>
      <c r="BG99" s="49">
        <v>11.11111111111111</v>
      </c>
      <c r="BH99" s="48">
        <v>0</v>
      </c>
      <c r="BI99" s="49">
        <v>0</v>
      </c>
      <c r="BJ99" s="48">
        <v>16</v>
      </c>
      <c r="BK99" s="49">
        <v>88.88888888888889</v>
      </c>
      <c r="BL99" s="48">
        <v>18</v>
      </c>
    </row>
    <row r="100" spans="1:64" ht="15">
      <c r="A100" s="64" t="s">
        <v>272</v>
      </c>
      <c r="B100" s="64" t="s">
        <v>297</v>
      </c>
      <c r="C100" s="65" t="s">
        <v>1740</v>
      </c>
      <c r="D100" s="66">
        <v>10</v>
      </c>
      <c r="E100" s="67" t="s">
        <v>136</v>
      </c>
      <c r="F100" s="68">
        <v>12</v>
      </c>
      <c r="G100" s="65"/>
      <c r="H100" s="69"/>
      <c r="I100" s="70"/>
      <c r="J100" s="70"/>
      <c r="K100" s="34" t="s">
        <v>65</v>
      </c>
      <c r="L100" s="77">
        <v>100</v>
      </c>
      <c r="M100" s="77"/>
      <c r="N100" s="72"/>
      <c r="O100" s="79" t="s">
        <v>299</v>
      </c>
      <c r="P100" s="81">
        <v>43512.17344907407</v>
      </c>
      <c r="Q100" s="79" t="s">
        <v>341</v>
      </c>
      <c r="R100" s="83" t="s">
        <v>355</v>
      </c>
      <c r="S100" s="79" t="s">
        <v>363</v>
      </c>
      <c r="T100" s="79"/>
      <c r="U100" s="79"/>
      <c r="V100" s="83" t="s">
        <v>377</v>
      </c>
      <c r="W100" s="81">
        <v>43512.17344907407</v>
      </c>
      <c r="X100" s="83" t="s">
        <v>493</v>
      </c>
      <c r="Y100" s="79"/>
      <c r="Z100" s="79"/>
      <c r="AA100" s="85" t="s">
        <v>565</v>
      </c>
      <c r="AB100" s="85" t="s">
        <v>580</v>
      </c>
      <c r="AC100" s="79" t="b">
        <v>0</v>
      </c>
      <c r="AD100" s="79">
        <v>0</v>
      </c>
      <c r="AE100" s="85" t="s">
        <v>593</v>
      </c>
      <c r="AF100" s="79" t="b">
        <v>0</v>
      </c>
      <c r="AG100" s="79" t="s">
        <v>595</v>
      </c>
      <c r="AH100" s="79"/>
      <c r="AI100" s="85" t="s">
        <v>582</v>
      </c>
      <c r="AJ100" s="79" t="b">
        <v>0</v>
      </c>
      <c r="AK100" s="79">
        <v>0</v>
      </c>
      <c r="AL100" s="85" t="s">
        <v>582</v>
      </c>
      <c r="AM100" s="79" t="s">
        <v>602</v>
      </c>
      <c r="AN100" s="79" t="b">
        <v>0</v>
      </c>
      <c r="AO100" s="85" t="s">
        <v>580</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3</v>
      </c>
      <c r="BC100" s="78" t="str">
        <f>REPLACE(INDEX(GroupVertices[Group],MATCH(Edges[[#This Row],[Vertex 2]],GroupVertices[Vertex],0)),1,1,"")</f>
        <v>3</v>
      </c>
      <c r="BD100" s="48">
        <v>0</v>
      </c>
      <c r="BE100" s="49">
        <v>0</v>
      </c>
      <c r="BF100" s="48">
        <v>1</v>
      </c>
      <c r="BG100" s="49">
        <v>7.142857142857143</v>
      </c>
      <c r="BH100" s="48">
        <v>0</v>
      </c>
      <c r="BI100" s="49">
        <v>0</v>
      </c>
      <c r="BJ100" s="48">
        <v>13</v>
      </c>
      <c r="BK100" s="49">
        <v>92.85714285714286</v>
      </c>
      <c r="BL100" s="48">
        <v>14</v>
      </c>
    </row>
    <row r="101" spans="1:64" ht="15">
      <c r="A101" s="64" t="s">
        <v>272</v>
      </c>
      <c r="B101" s="64" t="s">
        <v>297</v>
      </c>
      <c r="C101" s="65" t="s">
        <v>1740</v>
      </c>
      <c r="D101" s="66">
        <v>10</v>
      </c>
      <c r="E101" s="67" t="s">
        <v>136</v>
      </c>
      <c r="F101" s="68">
        <v>12</v>
      </c>
      <c r="G101" s="65"/>
      <c r="H101" s="69"/>
      <c r="I101" s="70"/>
      <c r="J101" s="70"/>
      <c r="K101" s="34" t="s">
        <v>65</v>
      </c>
      <c r="L101" s="77">
        <v>101</v>
      </c>
      <c r="M101" s="77"/>
      <c r="N101" s="72"/>
      <c r="O101" s="79" t="s">
        <v>299</v>
      </c>
      <c r="P101" s="81">
        <v>43512.17490740741</v>
      </c>
      <c r="Q101" s="79" t="s">
        <v>342</v>
      </c>
      <c r="R101" s="83" t="s">
        <v>356</v>
      </c>
      <c r="S101" s="79" t="s">
        <v>362</v>
      </c>
      <c r="T101" s="79"/>
      <c r="U101" s="79"/>
      <c r="V101" s="83" t="s">
        <v>377</v>
      </c>
      <c r="W101" s="81">
        <v>43512.17490740741</v>
      </c>
      <c r="X101" s="83" t="s">
        <v>494</v>
      </c>
      <c r="Y101" s="79"/>
      <c r="Z101" s="79"/>
      <c r="AA101" s="85" t="s">
        <v>566</v>
      </c>
      <c r="AB101" s="85" t="s">
        <v>581</v>
      </c>
      <c r="AC101" s="79" t="b">
        <v>0</v>
      </c>
      <c r="AD101" s="79">
        <v>0</v>
      </c>
      <c r="AE101" s="85" t="s">
        <v>593</v>
      </c>
      <c r="AF101" s="79" t="b">
        <v>0</v>
      </c>
      <c r="AG101" s="79" t="s">
        <v>595</v>
      </c>
      <c r="AH101" s="79"/>
      <c r="AI101" s="85" t="s">
        <v>582</v>
      </c>
      <c r="AJ101" s="79" t="b">
        <v>0</v>
      </c>
      <c r="AK101" s="79">
        <v>0</v>
      </c>
      <c r="AL101" s="85" t="s">
        <v>582</v>
      </c>
      <c r="AM101" s="79" t="s">
        <v>602</v>
      </c>
      <c r="AN101" s="79" t="b">
        <v>1</v>
      </c>
      <c r="AO101" s="85" t="s">
        <v>581</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3</v>
      </c>
      <c r="BC101" s="78" t="str">
        <f>REPLACE(INDEX(GroupVertices[Group],MATCH(Edges[[#This Row],[Vertex 2]],GroupVertices[Vertex],0)),1,1,"")</f>
        <v>3</v>
      </c>
      <c r="BD101" s="48">
        <v>2</v>
      </c>
      <c r="BE101" s="49">
        <v>13.333333333333334</v>
      </c>
      <c r="BF101" s="48">
        <v>0</v>
      </c>
      <c r="BG101" s="49">
        <v>0</v>
      </c>
      <c r="BH101" s="48">
        <v>0</v>
      </c>
      <c r="BI101" s="49">
        <v>0</v>
      </c>
      <c r="BJ101" s="48">
        <v>13</v>
      </c>
      <c r="BK101" s="49">
        <v>86.66666666666667</v>
      </c>
      <c r="BL101" s="48">
        <v>15</v>
      </c>
    </row>
    <row r="102" spans="1:64" ht="15">
      <c r="A102" s="64" t="s">
        <v>272</v>
      </c>
      <c r="B102" s="64" t="s">
        <v>273</v>
      </c>
      <c r="C102" s="65" t="s">
        <v>1740</v>
      </c>
      <c r="D102" s="66">
        <v>10</v>
      </c>
      <c r="E102" s="67" t="s">
        <v>136</v>
      </c>
      <c r="F102" s="68">
        <v>12</v>
      </c>
      <c r="G102" s="65"/>
      <c r="H102" s="69"/>
      <c r="I102" s="70"/>
      <c r="J102" s="70"/>
      <c r="K102" s="34" t="s">
        <v>65</v>
      </c>
      <c r="L102" s="77">
        <v>102</v>
      </c>
      <c r="M102" s="77"/>
      <c r="N102" s="72"/>
      <c r="O102" s="79" t="s">
        <v>299</v>
      </c>
      <c r="P102" s="81">
        <v>43512.16758101852</v>
      </c>
      <c r="Q102" s="79" t="s">
        <v>343</v>
      </c>
      <c r="R102" s="79"/>
      <c r="S102" s="79"/>
      <c r="T102" s="79"/>
      <c r="U102" s="79"/>
      <c r="V102" s="83" t="s">
        <v>377</v>
      </c>
      <c r="W102" s="81">
        <v>43512.16758101852</v>
      </c>
      <c r="X102" s="83" t="s">
        <v>495</v>
      </c>
      <c r="Y102" s="79"/>
      <c r="Z102" s="79"/>
      <c r="AA102" s="85" t="s">
        <v>567</v>
      </c>
      <c r="AB102" s="85" t="s">
        <v>527</v>
      </c>
      <c r="AC102" s="79" t="b">
        <v>0</v>
      </c>
      <c r="AD102" s="79">
        <v>0</v>
      </c>
      <c r="AE102" s="85" t="s">
        <v>594</v>
      </c>
      <c r="AF102" s="79" t="b">
        <v>0</v>
      </c>
      <c r="AG102" s="79" t="s">
        <v>595</v>
      </c>
      <c r="AH102" s="79"/>
      <c r="AI102" s="85" t="s">
        <v>582</v>
      </c>
      <c r="AJ102" s="79" t="b">
        <v>0</v>
      </c>
      <c r="AK102" s="79">
        <v>0</v>
      </c>
      <c r="AL102" s="85" t="s">
        <v>582</v>
      </c>
      <c r="AM102" s="79" t="s">
        <v>602</v>
      </c>
      <c r="AN102" s="79" t="b">
        <v>0</v>
      </c>
      <c r="AO102" s="85" t="s">
        <v>527</v>
      </c>
      <c r="AP102" s="79" t="s">
        <v>176</v>
      </c>
      <c r="AQ102" s="79">
        <v>0</v>
      </c>
      <c r="AR102" s="79">
        <v>0</v>
      </c>
      <c r="AS102" s="79"/>
      <c r="AT102" s="79"/>
      <c r="AU102" s="79"/>
      <c r="AV102" s="79"/>
      <c r="AW102" s="79"/>
      <c r="AX102" s="79"/>
      <c r="AY102" s="79"/>
      <c r="AZ102" s="79"/>
      <c r="BA102">
        <v>4</v>
      </c>
      <c r="BB102" s="78" t="str">
        <f>REPLACE(INDEX(GroupVertices[Group],MATCH(Edges[[#This Row],[Vertex 1]],GroupVertices[Vertex],0)),1,1,"")</f>
        <v>3</v>
      </c>
      <c r="BC102" s="78" t="str">
        <f>REPLACE(INDEX(GroupVertices[Group],MATCH(Edges[[#This Row],[Vertex 2]],GroupVertices[Vertex],0)),1,1,"")</f>
        <v>2</v>
      </c>
      <c r="BD102" s="48"/>
      <c r="BE102" s="49"/>
      <c r="BF102" s="48"/>
      <c r="BG102" s="49"/>
      <c r="BH102" s="48"/>
      <c r="BI102" s="49"/>
      <c r="BJ102" s="48"/>
      <c r="BK102" s="49"/>
      <c r="BL102" s="48"/>
    </row>
    <row r="103" spans="1:64" ht="15">
      <c r="A103" s="64" t="s">
        <v>272</v>
      </c>
      <c r="B103" s="64" t="s">
        <v>279</v>
      </c>
      <c r="C103" s="65" t="s">
        <v>1740</v>
      </c>
      <c r="D103" s="66">
        <v>10</v>
      </c>
      <c r="E103" s="67" t="s">
        <v>136</v>
      </c>
      <c r="F103" s="68">
        <v>12</v>
      </c>
      <c r="G103" s="65"/>
      <c r="H103" s="69"/>
      <c r="I103" s="70"/>
      <c r="J103" s="70"/>
      <c r="K103" s="34" t="s">
        <v>65</v>
      </c>
      <c r="L103" s="77">
        <v>103</v>
      </c>
      <c r="M103" s="77"/>
      <c r="N103" s="72"/>
      <c r="O103" s="79" t="s">
        <v>299</v>
      </c>
      <c r="P103" s="81">
        <v>43512.16758101852</v>
      </c>
      <c r="Q103" s="79" t="s">
        <v>343</v>
      </c>
      <c r="R103" s="79"/>
      <c r="S103" s="79"/>
      <c r="T103" s="79"/>
      <c r="U103" s="79"/>
      <c r="V103" s="83" t="s">
        <v>377</v>
      </c>
      <c r="W103" s="81">
        <v>43512.16758101852</v>
      </c>
      <c r="X103" s="83" t="s">
        <v>495</v>
      </c>
      <c r="Y103" s="79"/>
      <c r="Z103" s="79"/>
      <c r="AA103" s="85" t="s">
        <v>567</v>
      </c>
      <c r="AB103" s="85" t="s">
        <v>527</v>
      </c>
      <c r="AC103" s="79" t="b">
        <v>0</v>
      </c>
      <c r="AD103" s="79">
        <v>0</v>
      </c>
      <c r="AE103" s="85" t="s">
        <v>594</v>
      </c>
      <c r="AF103" s="79" t="b">
        <v>0</v>
      </c>
      <c r="AG103" s="79" t="s">
        <v>595</v>
      </c>
      <c r="AH103" s="79"/>
      <c r="AI103" s="85" t="s">
        <v>582</v>
      </c>
      <c r="AJ103" s="79" t="b">
        <v>0</v>
      </c>
      <c r="AK103" s="79">
        <v>0</v>
      </c>
      <c r="AL103" s="85" t="s">
        <v>582</v>
      </c>
      <c r="AM103" s="79" t="s">
        <v>602</v>
      </c>
      <c r="AN103" s="79" t="b">
        <v>0</v>
      </c>
      <c r="AO103" s="85" t="s">
        <v>527</v>
      </c>
      <c r="AP103" s="79" t="s">
        <v>176</v>
      </c>
      <c r="AQ103" s="79">
        <v>0</v>
      </c>
      <c r="AR103" s="79">
        <v>0</v>
      </c>
      <c r="AS103" s="79"/>
      <c r="AT103" s="79"/>
      <c r="AU103" s="79"/>
      <c r="AV103" s="79"/>
      <c r="AW103" s="79"/>
      <c r="AX103" s="79"/>
      <c r="AY103" s="79"/>
      <c r="AZ103" s="79"/>
      <c r="BA103">
        <v>4</v>
      </c>
      <c r="BB103" s="78" t="str">
        <f>REPLACE(INDEX(GroupVertices[Group],MATCH(Edges[[#This Row],[Vertex 1]],GroupVertices[Vertex],0)),1,1,"")</f>
        <v>3</v>
      </c>
      <c r="BC103" s="78" t="str">
        <f>REPLACE(INDEX(GroupVertices[Group],MATCH(Edges[[#This Row],[Vertex 2]],GroupVertices[Vertex],0)),1,1,"")</f>
        <v>3</v>
      </c>
      <c r="BD103" s="48"/>
      <c r="BE103" s="49"/>
      <c r="BF103" s="48"/>
      <c r="BG103" s="49"/>
      <c r="BH103" s="48"/>
      <c r="BI103" s="49"/>
      <c r="BJ103" s="48"/>
      <c r="BK103" s="49"/>
      <c r="BL103" s="48"/>
    </row>
    <row r="104" spans="1:64" ht="15">
      <c r="A104" s="64" t="s">
        <v>272</v>
      </c>
      <c r="B104" s="64" t="s">
        <v>280</v>
      </c>
      <c r="C104" s="65" t="s">
        <v>1740</v>
      </c>
      <c r="D104" s="66">
        <v>10</v>
      </c>
      <c r="E104" s="67" t="s">
        <v>136</v>
      </c>
      <c r="F104" s="68">
        <v>12</v>
      </c>
      <c r="G104" s="65"/>
      <c r="H104" s="69"/>
      <c r="I104" s="70"/>
      <c r="J104" s="70"/>
      <c r="K104" s="34" t="s">
        <v>65</v>
      </c>
      <c r="L104" s="77">
        <v>104</v>
      </c>
      <c r="M104" s="77"/>
      <c r="N104" s="72"/>
      <c r="O104" s="79" t="s">
        <v>299</v>
      </c>
      <c r="P104" s="81">
        <v>43512.16758101852</v>
      </c>
      <c r="Q104" s="79" t="s">
        <v>343</v>
      </c>
      <c r="R104" s="79"/>
      <c r="S104" s="79"/>
      <c r="T104" s="79"/>
      <c r="U104" s="79"/>
      <c r="V104" s="83" t="s">
        <v>377</v>
      </c>
      <c r="W104" s="81">
        <v>43512.16758101852</v>
      </c>
      <c r="X104" s="83" t="s">
        <v>495</v>
      </c>
      <c r="Y104" s="79"/>
      <c r="Z104" s="79"/>
      <c r="AA104" s="85" t="s">
        <v>567</v>
      </c>
      <c r="AB104" s="85" t="s">
        <v>527</v>
      </c>
      <c r="AC104" s="79" t="b">
        <v>0</v>
      </c>
      <c r="AD104" s="79">
        <v>0</v>
      </c>
      <c r="AE104" s="85" t="s">
        <v>594</v>
      </c>
      <c r="AF104" s="79" t="b">
        <v>0</v>
      </c>
      <c r="AG104" s="79" t="s">
        <v>595</v>
      </c>
      <c r="AH104" s="79"/>
      <c r="AI104" s="85" t="s">
        <v>582</v>
      </c>
      <c r="AJ104" s="79" t="b">
        <v>0</v>
      </c>
      <c r="AK104" s="79">
        <v>0</v>
      </c>
      <c r="AL104" s="85" t="s">
        <v>582</v>
      </c>
      <c r="AM104" s="79" t="s">
        <v>602</v>
      </c>
      <c r="AN104" s="79" t="b">
        <v>0</v>
      </c>
      <c r="AO104" s="85" t="s">
        <v>527</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3</v>
      </c>
      <c r="BC104" s="78" t="str">
        <f>REPLACE(INDEX(GroupVertices[Group],MATCH(Edges[[#This Row],[Vertex 2]],GroupVertices[Vertex],0)),1,1,"")</f>
        <v>3</v>
      </c>
      <c r="BD104" s="48"/>
      <c r="BE104" s="49"/>
      <c r="BF104" s="48"/>
      <c r="BG104" s="49"/>
      <c r="BH104" s="48"/>
      <c r="BI104" s="49"/>
      <c r="BJ104" s="48"/>
      <c r="BK104" s="49"/>
      <c r="BL104" s="48"/>
    </row>
    <row r="105" spans="1:64" ht="15">
      <c r="A105" s="64" t="s">
        <v>272</v>
      </c>
      <c r="B105" s="64" t="s">
        <v>281</v>
      </c>
      <c r="C105" s="65" t="s">
        <v>1740</v>
      </c>
      <c r="D105" s="66">
        <v>10</v>
      </c>
      <c r="E105" s="67" t="s">
        <v>136</v>
      </c>
      <c r="F105" s="68">
        <v>12</v>
      </c>
      <c r="G105" s="65"/>
      <c r="H105" s="69"/>
      <c r="I105" s="70"/>
      <c r="J105" s="70"/>
      <c r="K105" s="34" t="s">
        <v>65</v>
      </c>
      <c r="L105" s="77">
        <v>105</v>
      </c>
      <c r="M105" s="77"/>
      <c r="N105" s="72"/>
      <c r="O105" s="79" t="s">
        <v>299</v>
      </c>
      <c r="P105" s="81">
        <v>43512.16758101852</v>
      </c>
      <c r="Q105" s="79" t="s">
        <v>343</v>
      </c>
      <c r="R105" s="79"/>
      <c r="S105" s="79"/>
      <c r="T105" s="79"/>
      <c r="U105" s="79"/>
      <c r="V105" s="83" t="s">
        <v>377</v>
      </c>
      <c r="W105" s="81">
        <v>43512.16758101852</v>
      </c>
      <c r="X105" s="83" t="s">
        <v>495</v>
      </c>
      <c r="Y105" s="79"/>
      <c r="Z105" s="79"/>
      <c r="AA105" s="85" t="s">
        <v>567</v>
      </c>
      <c r="AB105" s="85" t="s">
        <v>527</v>
      </c>
      <c r="AC105" s="79" t="b">
        <v>0</v>
      </c>
      <c r="AD105" s="79">
        <v>0</v>
      </c>
      <c r="AE105" s="85" t="s">
        <v>594</v>
      </c>
      <c r="AF105" s="79" t="b">
        <v>0</v>
      </c>
      <c r="AG105" s="79" t="s">
        <v>595</v>
      </c>
      <c r="AH105" s="79"/>
      <c r="AI105" s="85" t="s">
        <v>582</v>
      </c>
      <c r="AJ105" s="79" t="b">
        <v>0</v>
      </c>
      <c r="AK105" s="79">
        <v>0</v>
      </c>
      <c r="AL105" s="85" t="s">
        <v>582</v>
      </c>
      <c r="AM105" s="79" t="s">
        <v>602</v>
      </c>
      <c r="AN105" s="79" t="b">
        <v>0</v>
      </c>
      <c r="AO105" s="85" t="s">
        <v>527</v>
      </c>
      <c r="AP105" s="79" t="s">
        <v>176</v>
      </c>
      <c r="AQ105" s="79">
        <v>0</v>
      </c>
      <c r="AR105" s="79">
        <v>0</v>
      </c>
      <c r="AS105" s="79"/>
      <c r="AT105" s="79"/>
      <c r="AU105" s="79"/>
      <c r="AV105" s="79"/>
      <c r="AW105" s="79"/>
      <c r="AX105" s="79"/>
      <c r="AY105" s="79"/>
      <c r="AZ105" s="79"/>
      <c r="BA105">
        <v>4</v>
      </c>
      <c r="BB105" s="78" t="str">
        <f>REPLACE(INDEX(GroupVertices[Group],MATCH(Edges[[#This Row],[Vertex 1]],GroupVertices[Vertex],0)),1,1,"")</f>
        <v>3</v>
      </c>
      <c r="BC105" s="78" t="str">
        <f>REPLACE(INDEX(GroupVertices[Group],MATCH(Edges[[#This Row],[Vertex 2]],GroupVertices[Vertex],0)),1,1,"")</f>
        <v>3</v>
      </c>
      <c r="BD105" s="48"/>
      <c r="BE105" s="49"/>
      <c r="BF105" s="48"/>
      <c r="BG105" s="49"/>
      <c r="BH105" s="48"/>
      <c r="BI105" s="49"/>
      <c r="BJ105" s="48"/>
      <c r="BK105" s="49"/>
      <c r="BL105" s="48"/>
    </row>
    <row r="106" spans="1:64" ht="15">
      <c r="A106" s="64" t="s">
        <v>272</v>
      </c>
      <c r="B106" s="64" t="s">
        <v>240</v>
      </c>
      <c r="C106" s="65" t="s">
        <v>1739</v>
      </c>
      <c r="D106" s="66">
        <v>3</v>
      </c>
      <c r="E106" s="67" t="s">
        <v>132</v>
      </c>
      <c r="F106" s="68">
        <v>35</v>
      </c>
      <c r="G106" s="65"/>
      <c r="H106" s="69"/>
      <c r="I106" s="70"/>
      <c r="J106" s="70"/>
      <c r="K106" s="34" t="s">
        <v>65</v>
      </c>
      <c r="L106" s="77">
        <v>106</v>
      </c>
      <c r="M106" s="77"/>
      <c r="N106" s="72"/>
      <c r="O106" s="79" t="s">
        <v>300</v>
      </c>
      <c r="P106" s="81">
        <v>43512.16758101852</v>
      </c>
      <c r="Q106" s="79" t="s">
        <v>343</v>
      </c>
      <c r="R106" s="79"/>
      <c r="S106" s="79"/>
      <c r="T106" s="79"/>
      <c r="U106" s="79"/>
      <c r="V106" s="83" t="s">
        <v>377</v>
      </c>
      <c r="W106" s="81">
        <v>43512.16758101852</v>
      </c>
      <c r="X106" s="83" t="s">
        <v>495</v>
      </c>
      <c r="Y106" s="79"/>
      <c r="Z106" s="79"/>
      <c r="AA106" s="85" t="s">
        <v>567</v>
      </c>
      <c r="AB106" s="85" t="s">
        <v>527</v>
      </c>
      <c r="AC106" s="79" t="b">
        <v>0</v>
      </c>
      <c r="AD106" s="79">
        <v>0</v>
      </c>
      <c r="AE106" s="85" t="s">
        <v>594</v>
      </c>
      <c r="AF106" s="79" t="b">
        <v>0</v>
      </c>
      <c r="AG106" s="79" t="s">
        <v>595</v>
      </c>
      <c r="AH106" s="79"/>
      <c r="AI106" s="85" t="s">
        <v>582</v>
      </c>
      <c r="AJ106" s="79" t="b">
        <v>0</v>
      </c>
      <c r="AK106" s="79">
        <v>0</v>
      </c>
      <c r="AL106" s="85" t="s">
        <v>582</v>
      </c>
      <c r="AM106" s="79" t="s">
        <v>602</v>
      </c>
      <c r="AN106" s="79" t="b">
        <v>0</v>
      </c>
      <c r="AO106" s="85" t="s">
        <v>527</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3</v>
      </c>
      <c r="BC106" s="78" t="str">
        <f>REPLACE(INDEX(GroupVertices[Group],MATCH(Edges[[#This Row],[Vertex 2]],GroupVertices[Vertex],0)),1,1,"")</f>
        <v>3</v>
      </c>
      <c r="BD106" s="48">
        <v>0</v>
      </c>
      <c r="BE106" s="49">
        <v>0</v>
      </c>
      <c r="BF106" s="48">
        <v>0</v>
      </c>
      <c r="BG106" s="49">
        <v>0</v>
      </c>
      <c r="BH106" s="48">
        <v>0</v>
      </c>
      <c r="BI106" s="49">
        <v>0</v>
      </c>
      <c r="BJ106" s="48">
        <v>19</v>
      </c>
      <c r="BK106" s="49">
        <v>100</v>
      </c>
      <c r="BL106" s="48">
        <v>19</v>
      </c>
    </row>
    <row r="107" spans="1:64" ht="15">
      <c r="A107" s="64" t="s">
        <v>272</v>
      </c>
      <c r="B107" s="64" t="s">
        <v>273</v>
      </c>
      <c r="C107" s="65" t="s">
        <v>1740</v>
      </c>
      <c r="D107" s="66">
        <v>10</v>
      </c>
      <c r="E107" s="67" t="s">
        <v>136</v>
      </c>
      <c r="F107" s="68">
        <v>12</v>
      </c>
      <c r="G107" s="65"/>
      <c r="H107" s="69"/>
      <c r="I107" s="70"/>
      <c r="J107" s="70"/>
      <c r="K107" s="34" t="s">
        <v>65</v>
      </c>
      <c r="L107" s="77">
        <v>107</v>
      </c>
      <c r="M107" s="77"/>
      <c r="N107" s="72"/>
      <c r="O107" s="79" t="s">
        <v>299</v>
      </c>
      <c r="P107" s="81">
        <v>43512.16888888889</v>
      </c>
      <c r="Q107" s="79" t="s">
        <v>340</v>
      </c>
      <c r="R107" s="83" t="s">
        <v>354</v>
      </c>
      <c r="S107" s="79" t="s">
        <v>362</v>
      </c>
      <c r="T107" s="79"/>
      <c r="U107" s="79"/>
      <c r="V107" s="83" t="s">
        <v>377</v>
      </c>
      <c r="W107" s="81">
        <v>43512.16888888889</v>
      </c>
      <c r="X107" s="83" t="s">
        <v>492</v>
      </c>
      <c r="Y107" s="79"/>
      <c r="Z107" s="79"/>
      <c r="AA107" s="85" t="s">
        <v>564</v>
      </c>
      <c r="AB107" s="85" t="s">
        <v>579</v>
      </c>
      <c r="AC107" s="79" t="b">
        <v>0</v>
      </c>
      <c r="AD107" s="79">
        <v>0</v>
      </c>
      <c r="AE107" s="85" t="s">
        <v>592</v>
      </c>
      <c r="AF107" s="79" t="b">
        <v>0</v>
      </c>
      <c r="AG107" s="79" t="s">
        <v>595</v>
      </c>
      <c r="AH107" s="79"/>
      <c r="AI107" s="85" t="s">
        <v>582</v>
      </c>
      <c r="AJ107" s="79" t="b">
        <v>0</v>
      </c>
      <c r="AK107" s="79">
        <v>0</v>
      </c>
      <c r="AL107" s="85" t="s">
        <v>582</v>
      </c>
      <c r="AM107" s="79" t="s">
        <v>602</v>
      </c>
      <c r="AN107" s="79" t="b">
        <v>1</v>
      </c>
      <c r="AO107" s="85" t="s">
        <v>579</v>
      </c>
      <c r="AP107" s="79" t="s">
        <v>176</v>
      </c>
      <c r="AQ107" s="79">
        <v>0</v>
      </c>
      <c r="AR107" s="79">
        <v>0</v>
      </c>
      <c r="AS107" s="79"/>
      <c r="AT107" s="79"/>
      <c r="AU107" s="79"/>
      <c r="AV107" s="79"/>
      <c r="AW107" s="79"/>
      <c r="AX107" s="79"/>
      <c r="AY107" s="79"/>
      <c r="AZ107" s="79"/>
      <c r="BA107">
        <v>4</v>
      </c>
      <c r="BB107" s="78" t="str">
        <f>REPLACE(INDEX(GroupVertices[Group],MATCH(Edges[[#This Row],[Vertex 1]],GroupVertices[Vertex],0)),1,1,"")</f>
        <v>3</v>
      </c>
      <c r="BC107" s="78" t="str">
        <f>REPLACE(INDEX(GroupVertices[Group],MATCH(Edges[[#This Row],[Vertex 2]],GroupVertices[Vertex],0)),1,1,"")</f>
        <v>2</v>
      </c>
      <c r="BD107" s="48"/>
      <c r="BE107" s="49"/>
      <c r="BF107" s="48"/>
      <c r="BG107" s="49"/>
      <c r="BH107" s="48"/>
      <c r="BI107" s="49"/>
      <c r="BJ107" s="48"/>
      <c r="BK107" s="49"/>
      <c r="BL107" s="48"/>
    </row>
    <row r="108" spans="1:64" ht="15">
      <c r="A108" s="64" t="s">
        <v>272</v>
      </c>
      <c r="B108" s="64" t="s">
        <v>279</v>
      </c>
      <c r="C108" s="65" t="s">
        <v>1740</v>
      </c>
      <c r="D108" s="66">
        <v>10</v>
      </c>
      <c r="E108" s="67" t="s">
        <v>136</v>
      </c>
      <c r="F108" s="68">
        <v>12</v>
      </c>
      <c r="G108" s="65"/>
      <c r="H108" s="69"/>
      <c r="I108" s="70"/>
      <c r="J108" s="70"/>
      <c r="K108" s="34" t="s">
        <v>65</v>
      </c>
      <c r="L108" s="77">
        <v>108</v>
      </c>
      <c r="M108" s="77"/>
      <c r="N108" s="72"/>
      <c r="O108" s="79" t="s">
        <v>299</v>
      </c>
      <c r="P108" s="81">
        <v>43512.16888888889</v>
      </c>
      <c r="Q108" s="79" t="s">
        <v>340</v>
      </c>
      <c r="R108" s="83" t="s">
        <v>354</v>
      </c>
      <c r="S108" s="79" t="s">
        <v>362</v>
      </c>
      <c r="T108" s="79"/>
      <c r="U108" s="79"/>
      <c r="V108" s="83" t="s">
        <v>377</v>
      </c>
      <c r="W108" s="81">
        <v>43512.16888888889</v>
      </c>
      <c r="X108" s="83" t="s">
        <v>492</v>
      </c>
      <c r="Y108" s="79"/>
      <c r="Z108" s="79"/>
      <c r="AA108" s="85" t="s">
        <v>564</v>
      </c>
      <c r="AB108" s="85" t="s">
        <v>579</v>
      </c>
      <c r="AC108" s="79" t="b">
        <v>0</v>
      </c>
      <c r="AD108" s="79">
        <v>0</v>
      </c>
      <c r="AE108" s="85" t="s">
        <v>592</v>
      </c>
      <c r="AF108" s="79" t="b">
        <v>0</v>
      </c>
      <c r="AG108" s="79" t="s">
        <v>595</v>
      </c>
      <c r="AH108" s="79"/>
      <c r="AI108" s="85" t="s">
        <v>582</v>
      </c>
      <c r="AJ108" s="79" t="b">
        <v>0</v>
      </c>
      <c r="AK108" s="79">
        <v>0</v>
      </c>
      <c r="AL108" s="85" t="s">
        <v>582</v>
      </c>
      <c r="AM108" s="79" t="s">
        <v>602</v>
      </c>
      <c r="AN108" s="79" t="b">
        <v>1</v>
      </c>
      <c r="AO108" s="85" t="s">
        <v>579</v>
      </c>
      <c r="AP108" s="79" t="s">
        <v>176</v>
      </c>
      <c r="AQ108" s="79">
        <v>0</v>
      </c>
      <c r="AR108" s="79">
        <v>0</v>
      </c>
      <c r="AS108" s="79"/>
      <c r="AT108" s="79"/>
      <c r="AU108" s="79"/>
      <c r="AV108" s="79"/>
      <c r="AW108" s="79"/>
      <c r="AX108" s="79"/>
      <c r="AY108" s="79"/>
      <c r="AZ108" s="79"/>
      <c r="BA108">
        <v>4</v>
      </c>
      <c r="BB108" s="78" t="str">
        <f>REPLACE(INDEX(GroupVertices[Group],MATCH(Edges[[#This Row],[Vertex 1]],GroupVertices[Vertex],0)),1,1,"")</f>
        <v>3</v>
      </c>
      <c r="BC108" s="78" t="str">
        <f>REPLACE(INDEX(GroupVertices[Group],MATCH(Edges[[#This Row],[Vertex 2]],GroupVertices[Vertex],0)),1,1,"")</f>
        <v>3</v>
      </c>
      <c r="BD108" s="48"/>
      <c r="BE108" s="49"/>
      <c r="BF108" s="48"/>
      <c r="BG108" s="49"/>
      <c r="BH108" s="48"/>
      <c r="BI108" s="49"/>
      <c r="BJ108" s="48"/>
      <c r="BK108" s="49"/>
      <c r="BL108" s="48"/>
    </row>
    <row r="109" spans="1:64" ht="15">
      <c r="A109" s="64" t="s">
        <v>272</v>
      </c>
      <c r="B109" s="64" t="s">
        <v>280</v>
      </c>
      <c r="C109" s="65" t="s">
        <v>1740</v>
      </c>
      <c r="D109" s="66">
        <v>10</v>
      </c>
      <c r="E109" s="67" t="s">
        <v>136</v>
      </c>
      <c r="F109" s="68">
        <v>12</v>
      </c>
      <c r="G109" s="65"/>
      <c r="H109" s="69"/>
      <c r="I109" s="70"/>
      <c r="J109" s="70"/>
      <c r="K109" s="34" t="s">
        <v>65</v>
      </c>
      <c r="L109" s="77">
        <v>109</v>
      </c>
      <c r="M109" s="77"/>
      <c r="N109" s="72"/>
      <c r="O109" s="79" t="s">
        <v>299</v>
      </c>
      <c r="P109" s="81">
        <v>43512.16888888889</v>
      </c>
      <c r="Q109" s="79" t="s">
        <v>340</v>
      </c>
      <c r="R109" s="83" t="s">
        <v>354</v>
      </c>
      <c r="S109" s="79" t="s">
        <v>362</v>
      </c>
      <c r="T109" s="79"/>
      <c r="U109" s="79"/>
      <c r="V109" s="83" t="s">
        <v>377</v>
      </c>
      <c r="W109" s="81">
        <v>43512.16888888889</v>
      </c>
      <c r="X109" s="83" t="s">
        <v>492</v>
      </c>
      <c r="Y109" s="79"/>
      <c r="Z109" s="79"/>
      <c r="AA109" s="85" t="s">
        <v>564</v>
      </c>
      <c r="AB109" s="85" t="s">
        <v>579</v>
      </c>
      <c r="AC109" s="79" t="b">
        <v>0</v>
      </c>
      <c r="AD109" s="79">
        <v>0</v>
      </c>
      <c r="AE109" s="85" t="s">
        <v>592</v>
      </c>
      <c r="AF109" s="79" t="b">
        <v>0</v>
      </c>
      <c r="AG109" s="79" t="s">
        <v>595</v>
      </c>
      <c r="AH109" s="79"/>
      <c r="AI109" s="85" t="s">
        <v>582</v>
      </c>
      <c r="AJ109" s="79" t="b">
        <v>0</v>
      </c>
      <c r="AK109" s="79">
        <v>0</v>
      </c>
      <c r="AL109" s="85" t="s">
        <v>582</v>
      </c>
      <c r="AM109" s="79" t="s">
        <v>602</v>
      </c>
      <c r="AN109" s="79" t="b">
        <v>1</v>
      </c>
      <c r="AO109" s="85" t="s">
        <v>579</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3</v>
      </c>
      <c r="BC109" s="78" t="str">
        <f>REPLACE(INDEX(GroupVertices[Group],MATCH(Edges[[#This Row],[Vertex 2]],GroupVertices[Vertex],0)),1,1,"")</f>
        <v>3</v>
      </c>
      <c r="BD109" s="48"/>
      <c r="BE109" s="49"/>
      <c r="BF109" s="48"/>
      <c r="BG109" s="49"/>
      <c r="BH109" s="48"/>
      <c r="BI109" s="49"/>
      <c r="BJ109" s="48"/>
      <c r="BK109" s="49"/>
      <c r="BL109" s="48"/>
    </row>
    <row r="110" spans="1:64" ht="15">
      <c r="A110" s="64" t="s">
        <v>272</v>
      </c>
      <c r="B110" s="64" t="s">
        <v>281</v>
      </c>
      <c r="C110" s="65" t="s">
        <v>1740</v>
      </c>
      <c r="D110" s="66">
        <v>10</v>
      </c>
      <c r="E110" s="67" t="s">
        <v>136</v>
      </c>
      <c r="F110" s="68">
        <v>12</v>
      </c>
      <c r="G110" s="65"/>
      <c r="H110" s="69"/>
      <c r="I110" s="70"/>
      <c r="J110" s="70"/>
      <c r="K110" s="34" t="s">
        <v>65</v>
      </c>
      <c r="L110" s="77">
        <v>110</v>
      </c>
      <c r="M110" s="77"/>
      <c r="N110" s="72"/>
      <c r="O110" s="79" t="s">
        <v>299</v>
      </c>
      <c r="P110" s="81">
        <v>43512.16888888889</v>
      </c>
      <c r="Q110" s="79" t="s">
        <v>340</v>
      </c>
      <c r="R110" s="83" t="s">
        <v>354</v>
      </c>
      <c r="S110" s="79" t="s">
        <v>362</v>
      </c>
      <c r="T110" s="79"/>
      <c r="U110" s="79"/>
      <c r="V110" s="83" t="s">
        <v>377</v>
      </c>
      <c r="W110" s="81">
        <v>43512.16888888889</v>
      </c>
      <c r="X110" s="83" t="s">
        <v>492</v>
      </c>
      <c r="Y110" s="79"/>
      <c r="Z110" s="79"/>
      <c r="AA110" s="85" t="s">
        <v>564</v>
      </c>
      <c r="AB110" s="85" t="s">
        <v>579</v>
      </c>
      <c r="AC110" s="79" t="b">
        <v>0</v>
      </c>
      <c r="AD110" s="79">
        <v>0</v>
      </c>
      <c r="AE110" s="85" t="s">
        <v>592</v>
      </c>
      <c r="AF110" s="79" t="b">
        <v>0</v>
      </c>
      <c r="AG110" s="79" t="s">
        <v>595</v>
      </c>
      <c r="AH110" s="79"/>
      <c r="AI110" s="85" t="s">
        <v>582</v>
      </c>
      <c r="AJ110" s="79" t="b">
        <v>0</v>
      </c>
      <c r="AK110" s="79">
        <v>0</v>
      </c>
      <c r="AL110" s="85" t="s">
        <v>582</v>
      </c>
      <c r="AM110" s="79" t="s">
        <v>602</v>
      </c>
      <c r="AN110" s="79" t="b">
        <v>1</v>
      </c>
      <c r="AO110" s="85" t="s">
        <v>579</v>
      </c>
      <c r="AP110" s="79" t="s">
        <v>176</v>
      </c>
      <c r="AQ110" s="79">
        <v>0</v>
      </c>
      <c r="AR110" s="79">
        <v>0</v>
      </c>
      <c r="AS110" s="79"/>
      <c r="AT110" s="79"/>
      <c r="AU110" s="79"/>
      <c r="AV110" s="79"/>
      <c r="AW110" s="79"/>
      <c r="AX110" s="79"/>
      <c r="AY110" s="79"/>
      <c r="AZ110" s="79"/>
      <c r="BA110">
        <v>4</v>
      </c>
      <c r="BB110" s="78" t="str">
        <f>REPLACE(INDEX(GroupVertices[Group],MATCH(Edges[[#This Row],[Vertex 1]],GroupVertices[Vertex],0)),1,1,"")</f>
        <v>3</v>
      </c>
      <c r="BC110" s="78" t="str">
        <f>REPLACE(INDEX(GroupVertices[Group],MATCH(Edges[[#This Row],[Vertex 2]],GroupVertices[Vertex],0)),1,1,"")</f>
        <v>3</v>
      </c>
      <c r="BD110" s="48"/>
      <c r="BE110" s="49"/>
      <c r="BF110" s="48"/>
      <c r="BG110" s="49"/>
      <c r="BH110" s="48"/>
      <c r="BI110" s="49"/>
      <c r="BJ110" s="48"/>
      <c r="BK110" s="49"/>
      <c r="BL110" s="48"/>
    </row>
    <row r="111" spans="1:64" ht="15">
      <c r="A111" s="64" t="s">
        <v>272</v>
      </c>
      <c r="B111" s="64" t="s">
        <v>273</v>
      </c>
      <c r="C111" s="65" t="s">
        <v>1740</v>
      </c>
      <c r="D111" s="66">
        <v>10</v>
      </c>
      <c r="E111" s="67" t="s">
        <v>136</v>
      </c>
      <c r="F111" s="68">
        <v>12</v>
      </c>
      <c r="G111" s="65"/>
      <c r="H111" s="69"/>
      <c r="I111" s="70"/>
      <c r="J111" s="70"/>
      <c r="K111" s="34" t="s">
        <v>65</v>
      </c>
      <c r="L111" s="77">
        <v>111</v>
      </c>
      <c r="M111" s="77"/>
      <c r="N111" s="72"/>
      <c r="O111" s="79" t="s">
        <v>299</v>
      </c>
      <c r="P111" s="81">
        <v>43512.17344907407</v>
      </c>
      <c r="Q111" s="79" t="s">
        <v>341</v>
      </c>
      <c r="R111" s="83" t="s">
        <v>355</v>
      </c>
      <c r="S111" s="79" t="s">
        <v>363</v>
      </c>
      <c r="T111" s="79"/>
      <c r="U111" s="79"/>
      <c r="V111" s="83" t="s">
        <v>377</v>
      </c>
      <c r="W111" s="81">
        <v>43512.17344907407</v>
      </c>
      <c r="X111" s="83" t="s">
        <v>493</v>
      </c>
      <c r="Y111" s="79"/>
      <c r="Z111" s="79"/>
      <c r="AA111" s="85" t="s">
        <v>565</v>
      </c>
      <c r="AB111" s="85" t="s">
        <v>580</v>
      </c>
      <c r="AC111" s="79" t="b">
        <v>0</v>
      </c>
      <c r="AD111" s="79">
        <v>0</v>
      </c>
      <c r="AE111" s="85" t="s">
        <v>593</v>
      </c>
      <c r="AF111" s="79" t="b">
        <v>0</v>
      </c>
      <c r="AG111" s="79" t="s">
        <v>595</v>
      </c>
      <c r="AH111" s="79"/>
      <c r="AI111" s="85" t="s">
        <v>582</v>
      </c>
      <c r="AJ111" s="79" t="b">
        <v>0</v>
      </c>
      <c r="AK111" s="79">
        <v>0</v>
      </c>
      <c r="AL111" s="85" t="s">
        <v>582</v>
      </c>
      <c r="AM111" s="79" t="s">
        <v>602</v>
      </c>
      <c r="AN111" s="79" t="b">
        <v>0</v>
      </c>
      <c r="AO111" s="85" t="s">
        <v>580</v>
      </c>
      <c r="AP111" s="79" t="s">
        <v>176</v>
      </c>
      <c r="AQ111" s="79">
        <v>0</v>
      </c>
      <c r="AR111" s="79">
        <v>0</v>
      </c>
      <c r="AS111" s="79"/>
      <c r="AT111" s="79"/>
      <c r="AU111" s="79"/>
      <c r="AV111" s="79"/>
      <c r="AW111" s="79"/>
      <c r="AX111" s="79"/>
      <c r="AY111" s="79"/>
      <c r="AZ111" s="79"/>
      <c r="BA111">
        <v>4</v>
      </c>
      <c r="BB111" s="78" t="str">
        <f>REPLACE(INDEX(GroupVertices[Group],MATCH(Edges[[#This Row],[Vertex 1]],GroupVertices[Vertex],0)),1,1,"")</f>
        <v>3</v>
      </c>
      <c r="BC111" s="78" t="str">
        <f>REPLACE(INDEX(GroupVertices[Group],MATCH(Edges[[#This Row],[Vertex 2]],GroupVertices[Vertex],0)),1,1,"")</f>
        <v>2</v>
      </c>
      <c r="BD111" s="48"/>
      <c r="BE111" s="49"/>
      <c r="BF111" s="48"/>
      <c r="BG111" s="49"/>
      <c r="BH111" s="48"/>
      <c r="BI111" s="49"/>
      <c r="BJ111" s="48"/>
      <c r="BK111" s="49"/>
      <c r="BL111" s="48"/>
    </row>
    <row r="112" spans="1:64" ht="15">
      <c r="A112" s="64" t="s">
        <v>272</v>
      </c>
      <c r="B112" s="64" t="s">
        <v>279</v>
      </c>
      <c r="C112" s="65" t="s">
        <v>1740</v>
      </c>
      <c r="D112" s="66">
        <v>10</v>
      </c>
      <c r="E112" s="67" t="s">
        <v>136</v>
      </c>
      <c r="F112" s="68">
        <v>12</v>
      </c>
      <c r="G112" s="65"/>
      <c r="H112" s="69"/>
      <c r="I112" s="70"/>
      <c r="J112" s="70"/>
      <c r="K112" s="34" t="s">
        <v>65</v>
      </c>
      <c r="L112" s="77">
        <v>112</v>
      </c>
      <c r="M112" s="77"/>
      <c r="N112" s="72"/>
      <c r="O112" s="79" t="s">
        <v>299</v>
      </c>
      <c r="P112" s="81">
        <v>43512.17344907407</v>
      </c>
      <c r="Q112" s="79" t="s">
        <v>341</v>
      </c>
      <c r="R112" s="83" t="s">
        <v>355</v>
      </c>
      <c r="S112" s="79" t="s">
        <v>363</v>
      </c>
      <c r="T112" s="79"/>
      <c r="U112" s="79"/>
      <c r="V112" s="83" t="s">
        <v>377</v>
      </c>
      <c r="W112" s="81">
        <v>43512.17344907407</v>
      </c>
      <c r="X112" s="83" t="s">
        <v>493</v>
      </c>
      <c r="Y112" s="79"/>
      <c r="Z112" s="79"/>
      <c r="AA112" s="85" t="s">
        <v>565</v>
      </c>
      <c r="AB112" s="85" t="s">
        <v>580</v>
      </c>
      <c r="AC112" s="79" t="b">
        <v>0</v>
      </c>
      <c r="AD112" s="79">
        <v>0</v>
      </c>
      <c r="AE112" s="85" t="s">
        <v>593</v>
      </c>
      <c r="AF112" s="79" t="b">
        <v>0</v>
      </c>
      <c r="AG112" s="79" t="s">
        <v>595</v>
      </c>
      <c r="AH112" s="79"/>
      <c r="AI112" s="85" t="s">
        <v>582</v>
      </c>
      <c r="AJ112" s="79" t="b">
        <v>0</v>
      </c>
      <c r="AK112" s="79">
        <v>0</v>
      </c>
      <c r="AL112" s="85" t="s">
        <v>582</v>
      </c>
      <c r="AM112" s="79" t="s">
        <v>602</v>
      </c>
      <c r="AN112" s="79" t="b">
        <v>0</v>
      </c>
      <c r="AO112" s="85" t="s">
        <v>580</v>
      </c>
      <c r="AP112" s="79" t="s">
        <v>176</v>
      </c>
      <c r="AQ112" s="79">
        <v>0</v>
      </c>
      <c r="AR112" s="79">
        <v>0</v>
      </c>
      <c r="AS112" s="79"/>
      <c r="AT112" s="79"/>
      <c r="AU112" s="79"/>
      <c r="AV112" s="79"/>
      <c r="AW112" s="79"/>
      <c r="AX112" s="79"/>
      <c r="AY112" s="79"/>
      <c r="AZ112" s="79"/>
      <c r="BA112">
        <v>4</v>
      </c>
      <c r="BB112" s="78" t="str">
        <f>REPLACE(INDEX(GroupVertices[Group],MATCH(Edges[[#This Row],[Vertex 1]],GroupVertices[Vertex],0)),1,1,"")</f>
        <v>3</v>
      </c>
      <c r="BC112" s="78" t="str">
        <f>REPLACE(INDEX(GroupVertices[Group],MATCH(Edges[[#This Row],[Vertex 2]],GroupVertices[Vertex],0)),1,1,"")</f>
        <v>3</v>
      </c>
      <c r="BD112" s="48"/>
      <c r="BE112" s="49"/>
      <c r="BF112" s="48"/>
      <c r="BG112" s="49"/>
      <c r="BH112" s="48"/>
      <c r="BI112" s="49"/>
      <c r="BJ112" s="48"/>
      <c r="BK112" s="49"/>
      <c r="BL112" s="48"/>
    </row>
    <row r="113" spans="1:64" ht="15">
      <c r="A113" s="64" t="s">
        <v>272</v>
      </c>
      <c r="B113" s="64" t="s">
        <v>281</v>
      </c>
      <c r="C113" s="65" t="s">
        <v>1740</v>
      </c>
      <c r="D113" s="66">
        <v>10</v>
      </c>
      <c r="E113" s="67" t="s">
        <v>136</v>
      </c>
      <c r="F113" s="68">
        <v>12</v>
      </c>
      <c r="G113" s="65"/>
      <c r="H113" s="69"/>
      <c r="I113" s="70"/>
      <c r="J113" s="70"/>
      <c r="K113" s="34" t="s">
        <v>65</v>
      </c>
      <c r="L113" s="77">
        <v>113</v>
      </c>
      <c r="M113" s="77"/>
      <c r="N113" s="72"/>
      <c r="O113" s="79" t="s">
        <v>299</v>
      </c>
      <c r="P113" s="81">
        <v>43512.17344907407</v>
      </c>
      <c r="Q113" s="79" t="s">
        <v>341</v>
      </c>
      <c r="R113" s="83" t="s">
        <v>355</v>
      </c>
      <c r="S113" s="79" t="s">
        <v>363</v>
      </c>
      <c r="T113" s="79"/>
      <c r="U113" s="79"/>
      <c r="V113" s="83" t="s">
        <v>377</v>
      </c>
      <c r="W113" s="81">
        <v>43512.17344907407</v>
      </c>
      <c r="X113" s="83" t="s">
        <v>493</v>
      </c>
      <c r="Y113" s="79"/>
      <c r="Z113" s="79"/>
      <c r="AA113" s="85" t="s">
        <v>565</v>
      </c>
      <c r="AB113" s="85" t="s">
        <v>580</v>
      </c>
      <c r="AC113" s="79" t="b">
        <v>0</v>
      </c>
      <c r="AD113" s="79">
        <v>0</v>
      </c>
      <c r="AE113" s="85" t="s">
        <v>593</v>
      </c>
      <c r="AF113" s="79" t="b">
        <v>0</v>
      </c>
      <c r="AG113" s="79" t="s">
        <v>595</v>
      </c>
      <c r="AH113" s="79"/>
      <c r="AI113" s="85" t="s">
        <v>582</v>
      </c>
      <c r="AJ113" s="79" t="b">
        <v>0</v>
      </c>
      <c r="AK113" s="79">
        <v>0</v>
      </c>
      <c r="AL113" s="85" t="s">
        <v>582</v>
      </c>
      <c r="AM113" s="79" t="s">
        <v>602</v>
      </c>
      <c r="AN113" s="79" t="b">
        <v>0</v>
      </c>
      <c r="AO113" s="85" t="s">
        <v>580</v>
      </c>
      <c r="AP113" s="79" t="s">
        <v>176</v>
      </c>
      <c r="AQ113" s="79">
        <v>0</v>
      </c>
      <c r="AR113" s="79">
        <v>0</v>
      </c>
      <c r="AS113" s="79"/>
      <c r="AT113" s="79"/>
      <c r="AU113" s="79"/>
      <c r="AV113" s="79"/>
      <c r="AW113" s="79"/>
      <c r="AX113" s="79"/>
      <c r="AY113" s="79"/>
      <c r="AZ113" s="79"/>
      <c r="BA113">
        <v>4</v>
      </c>
      <c r="BB113" s="78" t="str">
        <f>REPLACE(INDEX(GroupVertices[Group],MATCH(Edges[[#This Row],[Vertex 1]],GroupVertices[Vertex],0)),1,1,"")</f>
        <v>3</v>
      </c>
      <c r="BC113" s="78" t="str">
        <f>REPLACE(INDEX(GroupVertices[Group],MATCH(Edges[[#This Row],[Vertex 2]],GroupVertices[Vertex],0)),1,1,"")</f>
        <v>3</v>
      </c>
      <c r="BD113" s="48"/>
      <c r="BE113" s="49"/>
      <c r="BF113" s="48"/>
      <c r="BG113" s="49"/>
      <c r="BH113" s="48"/>
      <c r="BI113" s="49"/>
      <c r="BJ113" s="48"/>
      <c r="BK113" s="49"/>
      <c r="BL113" s="48"/>
    </row>
    <row r="114" spans="1:64" ht="15">
      <c r="A114" s="64" t="s">
        <v>272</v>
      </c>
      <c r="B114" s="64" t="s">
        <v>240</v>
      </c>
      <c r="C114" s="65" t="s">
        <v>1740</v>
      </c>
      <c r="D114" s="66">
        <v>10</v>
      </c>
      <c r="E114" s="67" t="s">
        <v>136</v>
      </c>
      <c r="F114" s="68">
        <v>12</v>
      </c>
      <c r="G114" s="65"/>
      <c r="H114" s="69"/>
      <c r="I114" s="70"/>
      <c r="J114" s="70"/>
      <c r="K114" s="34" t="s">
        <v>65</v>
      </c>
      <c r="L114" s="77">
        <v>114</v>
      </c>
      <c r="M114" s="77"/>
      <c r="N114" s="72"/>
      <c r="O114" s="79" t="s">
        <v>299</v>
      </c>
      <c r="P114" s="81">
        <v>43512.17344907407</v>
      </c>
      <c r="Q114" s="79" t="s">
        <v>341</v>
      </c>
      <c r="R114" s="83" t="s">
        <v>355</v>
      </c>
      <c r="S114" s="79" t="s">
        <v>363</v>
      </c>
      <c r="T114" s="79"/>
      <c r="U114" s="79"/>
      <c r="V114" s="83" t="s">
        <v>377</v>
      </c>
      <c r="W114" s="81">
        <v>43512.17344907407</v>
      </c>
      <c r="X114" s="83" t="s">
        <v>493</v>
      </c>
      <c r="Y114" s="79"/>
      <c r="Z114" s="79"/>
      <c r="AA114" s="85" t="s">
        <v>565</v>
      </c>
      <c r="AB114" s="85" t="s">
        <v>580</v>
      </c>
      <c r="AC114" s="79" t="b">
        <v>0</v>
      </c>
      <c r="AD114" s="79">
        <v>0</v>
      </c>
      <c r="AE114" s="85" t="s">
        <v>593</v>
      </c>
      <c r="AF114" s="79" t="b">
        <v>0</v>
      </c>
      <c r="AG114" s="79" t="s">
        <v>595</v>
      </c>
      <c r="AH114" s="79"/>
      <c r="AI114" s="85" t="s">
        <v>582</v>
      </c>
      <c r="AJ114" s="79" t="b">
        <v>0</v>
      </c>
      <c r="AK114" s="79">
        <v>0</v>
      </c>
      <c r="AL114" s="85" t="s">
        <v>582</v>
      </c>
      <c r="AM114" s="79" t="s">
        <v>602</v>
      </c>
      <c r="AN114" s="79" t="b">
        <v>0</v>
      </c>
      <c r="AO114" s="85" t="s">
        <v>580</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3</v>
      </c>
      <c r="BC114" s="78" t="str">
        <f>REPLACE(INDEX(GroupVertices[Group],MATCH(Edges[[#This Row],[Vertex 2]],GroupVertices[Vertex],0)),1,1,"")</f>
        <v>3</v>
      </c>
      <c r="BD114" s="48"/>
      <c r="BE114" s="49"/>
      <c r="BF114" s="48"/>
      <c r="BG114" s="49"/>
      <c r="BH114" s="48"/>
      <c r="BI114" s="49"/>
      <c r="BJ114" s="48"/>
      <c r="BK114" s="49"/>
      <c r="BL114" s="48"/>
    </row>
    <row r="115" spans="1:64" ht="15">
      <c r="A115" s="64" t="s">
        <v>272</v>
      </c>
      <c r="B115" s="64" t="s">
        <v>280</v>
      </c>
      <c r="C115" s="65" t="s">
        <v>1740</v>
      </c>
      <c r="D115" s="66">
        <v>10</v>
      </c>
      <c r="E115" s="67" t="s">
        <v>136</v>
      </c>
      <c r="F115" s="68">
        <v>12</v>
      </c>
      <c r="G115" s="65"/>
      <c r="H115" s="69"/>
      <c r="I115" s="70"/>
      <c r="J115" s="70"/>
      <c r="K115" s="34" t="s">
        <v>65</v>
      </c>
      <c r="L115" s="77">
        <v>115</v>
      </c>
      <c r="M115" s="77"/>
      <c r="N115" s="72"/>
      <c r="O115" s="79" t="s">
        <v>300</v>
      </c>
      <c r="P115" s="81">
        <v>43512.17344907407</v>
      </c>
      <c r="Q115" s="79" t="s">
        <v>341</v>
      </c>
      <c r="R115" s="83" t="s">
        <v>355</v>
      </c>
      <c r="S115" s="79" t="s">
        <v>363</v>
      </c>
      <c r="T115" s="79"/>
      <c r="U115" s="79"/>
      <c r="V115" s="83" t="s">
        <v>377</v>
      </c>
      <c r="W115" s="81">
        <v>43512.17344907407</v>
      </c>
      <c r="X115" s="83" t="s">
        <v>493</v>
      </c>
      <c r="Y115" s="79"/>
      <c r="Z115" s="79"/>
      <c r="AA115" s="85" t="s">
        <v>565</v>
      </c>
      <c r="AB115" s="85" t="s">
        <v>580</v>
      </c>
      <c r="AC115" s="79" t="b">
        <v>0</v>
      </c>
      <c r="AD115" s="79">
        <v>0</v>
      </c>
      <c r="AE115" s="85" t="s">
        <v>593</v>
      </c>
      <c r="AF115" s="79" t="b">
        <v>0</v>
      </c>
      <c r="AG115" s="79" t="s">
        <v>595</v>
      </c>
      <c r="AH115" s="79"/>
      <c r="AI115" s="85" t="s">
        <v>582</v>
      </c>
      <c r="AJ115" s="79" t="b">
        <v>0</v>
      </c>
      <c r="AK115" s="79">
        <v>0</v>
      </c>
      <c r="AL115" s="85" t="s">
        <v>582</v>
      </c>
      <c r="AM115" s="79" t="s">
        <v>602</v>
      </c>
      <c r="AN115" s="79" t="b">
        <v>0</v>
      </c>
      <c r="AO115" s="85" t="s">
        <v>580</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3</v>
      </c>
      <c r="BC115" s="78" t="str">
        <f>REPLACE(INDEX(GroupVertices[Group],MATCH(Edges[[#This Row],[Vertex 2]],GroupVertices[Vertex],0)),1,1,"")</f>
        <v>3</v>
      </c>
      <c r="BD115" s="48"/>
      <c r="BE115" s="49"/>
      <c r="BF115" s="48"/>
      <c r="BG115" s="49"/>
      <c r="BH115" s="48"/>
      <c r="BI115" s="49"/>
      <c r="BJ115" s="48"/>
      <c r="BK115" s="49"/>
      <c r="BL115" s="48"/>
    </row>
    <row r="116" spans="1:64" ht="15">
      <c r="A116" s="64" t="s">
        <v>272</v>
      </c>
      <c r="B116" s="64" t="s">
        <v>273</v>
      </c>
      <c r="C116" s="65" t="s">
        <v>1740</v>
      </c>
      <c r="D116" s="66">
        <v>10</v>
      </c>
      <c r="E116" s="67" t="s">
        <v>136</v>
      </c>
      <c r="F116" s="68">
        <v>12</v>
      </c>
      <c r="G116" s="65"/>
      <c r="H116" s="69"/>
      <c r="I116" s="70"/>
      <c r="J116" s="70"/>
      <c r="K116" s="34" t="s">
        <v>65</v>
      </c>
      <c r="L116" s="77">
        <v>116</v>
      </c>
      <c r="M116" s="77"/>
      <c r="N116" s="72"/>
      <c r="O116" s="79" t="s">
        <v>299</v>
      </c>
      <c r="P116" s="81">
        <v>43512.17490740741</v>
      </c>
      <c r="Q116" s="79" t="s">
        <v>342</v>
      </c>
      <c r="R116" s="83" t="s">
        <v>356</v>
      </c>
      <c r="S116" s="79" t="s">
        <v>362</v>
      </c>
      <c r="T116" s="79"/>
      <c r="U116" s="79"/>
      <c r="V116" s="83" t="s">
        <v>377</v>
      </c>
      <c r="W116" s="81">
        <v>43512.17490740741</v>
      </c>
      <c r="X116" s="83" t="s">
        <v>494</v>
      </c>
      <c r="Y116" s="79"/>
      <c r="Z116" s="79"/>
      <c r="AA116" s="85" t="s">
        <v>566</v>
      </c>
      <c r="AB116" s="85" t="s">
        <v>581</v>
      </c>
      <c r="AC116" s="79" t="b">
        <v>0</v>
      </c>
      <c r="AD116" s="79">
        <v>0</v>
      </c>
      <c r="AE116" s="85" t="s">
        <v>593</v>
      </c>
      <c r="AF116" s="79" t="b">
        <v>0</v>
      </c>
      <c r="AG116" s="79" t="s">
        <v>595</v>
      </c>
      <c r="AH116" s="79"/>
      <c r="AI116" s="85" t="s">
        <v>582</v>
      </c>
      <c r="AJ116" s="79" t="b">
        <v>0</v>
      </c>
      <c r="AK116" s="79">
        <v>0</v>
      </c>
      <c r="AL116" s="85" t="s">
        <v>582</v>
      </c>
      <c r="AM116" s="79" t="s">
        <v>602</v>
      </c>
      <c r="AN116" s="79" t="b">
        <v>1</v>
      </c>
      <c r="AO116" s="85" t="s">
        <v>581</v>
      </c>
      <c r="AP116" s="79" t="s">
        <v>176</v>
      </c>
      <c r="AQ116" s="79">
        <v>0</v>
      </c>
      <c r="AR116" s="79">
        <v>0</v>
      </c>
      <c r="AS116" s="79"/>
      <c r="AT116" s="79"/>
      <c r="AU116" s="79"/>
      <c r="AV116" s="79"/>
      <c r="AW116" s="79"/>
      <c r="AX116" s="79"/>
      <c r="AY116" s="79"/>
      <c r="AZ116" s="79"/>
      <c r="BA116">
        <v>4</v>
      </c>
      <c r="BB116" s="78" t="str">
        <f>REPLACE(INDEX(GroupVertices[Group],MATCH(Edges[[#This Row],[Vertex 1]],GroupVertices[Vertex],0)),1,1,"")</f>
        <v>3</v>
      </c>
      <c r="BC116" s="78" t="str">
        <f>REPLACE(INDEX(GroupVertices[Group],MATCH(Edges[[#This Row],[Vertex 2]],GroupVertices[Vertex],0)),1,1,"")</f>
        <v>2</v>
      </c>
      <c r="BD116" s="48"/>
      <c r="BE116" s="49"/>
      <c r="BF116" s="48"/>
      <c r="BG116" s="49"/>
      <c r="BH116" s="48"/>
      <c r="BI116" s="49"/>
      <c r="BJ116" s="48"/>
      <c r="BK116" s="49"/>
      <c r="BL116" s="48"/>
    </row>
    <row r="117" spans="1:64" ht="15">
      <c r="A117" s="64" t="s">
        <v>272</v>
      </c>
      <c r="B117" s="64" t="s">
        <v>279</v>
      </c>
      <c r="C117" s="65" t="s">
        <v>1740</v>
      </c>
      <c r="D117" s="66">
        <v>10</v>
      </c>
      <c r="E117" s="67" t="s">
        <v>136</v>
      </c>
      <c r="F117" s="68">
        <v>12</v>
      </c>
      <c r="G117" s="65"/>
      <c r="H117" s="69"/>
      <c r="I117" s="70"/>
      <c r="J117" s="70"/>
      <c r="K117" s="34" t="s">
        <v>65</v>
      </c>
      <c r="L117" s="77">
        <v>117</v>
      </c>
      <c r="M117" s="77"/>
      <c r="N117" s="72"/>
      <c r="O117" s="79" t="s">
        <v>299</v>
      </c>
      <c r="P117" s="81">
        <v>43512.17490740741</v>
      </c>
      <c r="Q117" s="79" t="s">
        <v>342</v>
      </c>
      <c r="R117" s="83" t="s">
        <v>356</v>
      </c>
      <c r="S117" s="79" t="s">
        <v>362</v>
      </c>
      <c r="T117" s="79"/>
      <c r="U117" s="79"/>
      <c r="V117" s="83" t="s">
        <v>377</v>
      </c>
      <c r="W117" s="81">
        <v>43512.17490740741</v>
      </c>
      <c r="X117" s="83" t="s">
        <v>494</v>
      </c>
      <c r="Y117" s="79"/>
      <c r="Z117" s="79"/>
      <c r="AA117" s="85" t="s">
        <v>566</v>
      </c>
      <c r="AB117" s="85" t="s">
        <v>581</v>
      </c>
      <c r="AC117" s="79" t="b">
        <v>0</v>
      </c>
      <c r="AD117" s="79">
        <v>0</v>
      </c>
      <c r="AE117" s="85" t="s">
        <v>593</v>
      </c>
      <c r="AF117" s="79" t="b">
        <v>0</v>
      </c>
      <c r="AG117" s="79" t="s">
        <v>595</v>
      </c>
      <c r="AH117" s="79"/>
      <c r="AI117" s="85" t="s">
        <v>582</v>
      </c>
      <c r="AJ117" s="79" t="b">
        <v>0</v>
      </c>
      <c r="AK117" s="79">
        <v>0</v>
      </c>
      <c r="AL117" s="85" t="s">
        <v>582</v>
      </c>
      <c r="AM117" s="79" t="s">
        <v>602</v>
      </c>
      <c r="AN117" s="79" t="b">
        <v>1</v>
      </c>
      <c r="AO117" s="85" t="s">
        <v>581</v>
      </c>
      <c r="AP117" s="79" t="s">
        <v>176</v>
      </c>
      <c r="AQ117" s="79">
        <v>0</v>
      </c>
      <c r="AR117" s="79">
        <v>0</v>
      </c>
      <c r="AS117" s="79"/>
      <c r="AT117" s="79"/>
      <c r="AU117" s="79"/>
      <c r="AV117" s="79"/>
      <c r="AW117" s="79"/>
      <c r="AX117" s="79"/>
      <c r="AY117" s="79"/>
      <c r="AZ117" s="79"/>
      <c r="BA117">
        <v>4</v>
      </c>
      <c r="BB117" s="78" t="str">
        <f>REPLACE(INDEX(GroupVertices[Group],MATCH(Edges[[#This Row],[Vertex 1]],GroupVertices[Vertex],0)),1,1,"")</f>
        <v>3</v>
      </c>
      <c r="BC117" s="78" t="str">
        <f>REPLACE(INDEX(GroupVertices[Group],MATCH(Edges[[#This Row],[Vertex 2]],GroupVertices[Vertex],0)),1,1,"")</f>
        <v>3</v>
      </c>
      <c r="BD117" s="48"/>
      <c r="BE117" s="49"/>
      <c r="BF117" s="48"/>
      <c r="BG117" s="49"/>
      <c r="BH117" s="48"/>
      <c r="BI117" s="49"/>
      <c r="BJ117" s="48"/>
      <c r="BK117" s="49"/>
      <c r="BL117" s="48"/>
    </row>
    <row r="118" spans="1:64" ht="15">
      <c r="A118" s="64" t="s">
        <v>272</v>
      </c>
      <c r="B118" s="64" t="s">
        <v>281</v>
      </c>
      <c r="C118" s="65" t="s">
        <v>1740</v>
      </c>
      <c r="D118" s="66">
        <v>10</v>
      </c>
      <c r="E118" s="67" t="s">
        <v>136</v>
      </c>
      <c r="F118" s="68">
        <v>12</v>
      </c>
      <c r="G118" s="65"/>
      <c r="H118" s="69"/>
      <c r="I118" s="70"/>
      <c r="J118" s="70"/>
      <c r="K118" s="34" t="s">
        <v>65</v>
      </c>
      <c r="L118" s="77">
        <v>118</v>
      </c>
      <c r="M118" s="77"/>
      <c r="N118" s="72"/>
      <c r="O118" s="79" t="s">
        <v>299</v>
      </c>
      <c r="P118" s="81">
        <v>43512.17490740741</v>
      </c>
      <c r="Q118" s="79" t="s">
        <v>342</v>
      </c>
      <c r="R118" s="83" t="s">
        <v>356</v>
      </c>
      <c r="S118" s="79" t="s">
        <v>362</v>
      </c>
      <c r="T118" s="79"/>
      <c r="U118" s="79"/>
      <c r="V118" s="83" t="s">
        <v>377</v>
      </c>
      <c r="W118" s="81">
        <v>43512.17490740741</v>
      </c>
      <c r="X118" s="83" t="s">
        <v>494</v>
      </c>
      <c r="Y118" s="79"/>
      <c r="Z118" s="79"/>
      <c r="AA118" s="85" t="s">
        <v>566</v>
      </c>
      <c r="AB118" s="85" t="s">
        <v>581</v>
      </c>
      <c r="AC118" s="79" t="b">
        <v>0</v>
      </c>
      <c r="AD118" s="79">
        <v>0</v>
      </c>
      <c r="AE118" s="85" t="s">
        <v>593</v>
      </c>
      <c r="AF118" s="79" t="b">
        <v>0</v>
      </c>
      <c r="AG118" s="79" t="s">
        <v>595</v>
      </c>
      <c r="AH118" s="79"/>
      <c r="AI118" s="85" t="s">
        <v>582</v>
      </c>
      <c r="AJ118" s="79" t="b">
        <v>0</v>
      </c>
      <c r="AK118" s="79">
        <v>0</v>
      </c>
      <c r="AL118" s="85" t="s">
        <v>582</v>
      </c>
      <c r="AM118" s="79" t="s">
        <v>602</v>
      </c>
      <c r="AN118" s="79" t="b">
        <v>1</v>
      </c>
      <c r="AO118" s="85" t="s">
        <v>581</v>
      </c>
      <c r="AP118" s="79" t="s">
        <v>176</v>
      </c>
      <c r="AQ118" s="79">
        <v>0</v>
      </c>
      <c r="AR118" s="79">
        <v>0</v>
      </c>
      <c r="AS118" s="79"/>
      <c r="AT118" s="79"/>
      <c r="AU118" s="79"/>
      <c r="AV118" s="79"/>
      <c r="AW118" s="79"/>
      <c r="AX118" s="79"/>
      <c r="AY118" s="79"/>
      <c r="AZ118" s="79"/>
      <c r="BA118">
        <v>4</v>
      </c>
      <c r="BB118" s="78" t="str">
        <f>REPLACE(INDEX(GroupVertices[Group],MATCH(Edges[[#This Row],[Vertex 1]],GroupVertices[Vertex],0)),1,1,"")</f>
        <v>3</v>
      </c>
      <c r="BC118" s="78" t="str">
        <f>REPLACE(INDEX(GroupVertices[Group],MATCH(Edges[[#This Row],[Vertex 2]],GroupVertices[Vertex],0)),1,1,"")</f>
        <v>3</v>
      </c>
      <c r="BD118" s="48"/>
      <c r="BE118" s="49"/>
      <c r="BF118" s="48"/>
      <c r="BG118" s="49"/>
      <c r="BH118" s="48"/>
      <c r="BI118" s="49"/>
      <c r="BJ118" s="48"/>
      <c r="BK118" s="49"/>
      <c r="BL118" s="48"/>
    </row>
    <row r="119" spans="1:64" ht="15">
      <c r="A119" s="64" t="s">
        <v>272</v>
      </c>
      <c r="B119" s="64" t="s">
        <v>240</v>
      </c>
      <c r="C119" s="65" t="s">
        <v>1740</v>
      </c>
      <c r="D119" s="66">
        <v>10</v>
      </c>
      <c r="E119" s="67" t="s">
        <v>136</v>
      </c>
      <c r="F119" s="68">
        <v>12</v>
      </c>
      <c r="G119" s="65"/>
      <c r="H119" s="69"/>
      <c r="I119" s="70"/>
      <c r="J119" s="70"/>
      <c r="K119" s="34" t="s">
        <v>65</v>
      </c>
      <c r="L119" s="77">
        <v>119</v>
      </c>
      <c r="M119" s="77"/>
      <c r="N119" s="72"/>
      <c r="O119" s="79" t="s">
        <v>299</v>
      </c>
      <c r="P119" s="81">
        <v>43512.17490740741</v>
      </c>
      <c r="Q119" s="79" t="s">
        <v>342</v>
      </c>
      <c r="R119" s="83" t="s">
        <v>356</v>
      </c>
      <c r="S119" s="79" t="s">
        <v>362</v>
      </c>
      <c r="T119" s="79"/>
      <c r="U119" s="79"/>
      <c r="V119" s="83" t="s">
        <v>377</v>
      </c>
      <c r="W119" s="81">
        <v>43512.17490740741</v>
      </c>
      <c r="X119" s="83" t="s">
        <v>494</v>
      </c>
      <c r="Y119" s="79"/>
      <c r="Z119" s="79"/>
      <c r="AA119" s="85" t="s">
        <v>566</v>
      </c>
      <c r="AB119" s="85" t="s">
        <v>581</v>
      </c>
      <c r="AC119" s="79" t="b">
        <v>0</v>
      </c>
      <c r="AD119" s="79">
        <v>0</v>
      </c>
      <c r="AE119" s="85" t="s">
        <v>593</v>
      </c>
      <c r="AF119" s="79" t="b">
        <v>0</v>
      </c>
      <c r="AG119" s="79" t="s">
        <v>595</v>
      </c>
      <c r="AH119" s="79"/>
      <c r="AI119" s="85" t="s">
        <v>582</v>
      </c>
      <c r="AJ119" s="79" t="b">
        <v>0</v>
      </c>
      <c r="AK119" s="79">
        <v>0</v>
      </c>
      <c r="AL119" s="85" t="s">
        <v>582</v>
      </c>
      <c r="AM119" s="79" t="s">
        <v>602</v>
      </c>
      <c r="AN119" s="79" t="b">
        <v>1</v>
      </c>
      <c r="AO119" s="85" t="s">
        <v>581</v>
      </c>
      <c r="AP119" s="79" t="s">
        <v>176</v>
      </c>
      <c r="AQ119" s="79">
        <v>0</v>
      </c>
      <c r="AR119" s="79">
        <v>0</v>
      </c>
      <c r="AS119" s="79"/>
      <c r="AT119" s="79"/>
      <c r="AU119" s="79"/>
      <c r="AV119" s="79"/>
      <c r="AW119" s="79"/>
      <c r="AX119" s="79"/>
      <c r="AY119" s="79"/>
      <c r="AZ119" s="79"/>
      <c r="BA119">
        <v>2</v>
      </c>
      <c r="BB119" s="78" t="str">
        <f>REPLACE(INDEX(GroupVertices[Group],MATCH(Edges[[#This Row],[Vertex 1]],GroupVertices[Vertex],0)),1,1,"")</f>
        <v>3</v>
      </c>
      <c r="BC119" s="78" t="str">
        <f>REPLACE(INDEX(GroupVertices[Group],MATCH(Edges[[#This Row],[Vertex 2]],GroupVertices[Vertex],0)),1,1,"")</f>
        <v>3</v>
      </c>
      <c r="BD119" s="48"/>
      <c r="BE119" s="49"/>
      <c r="BF119" s="48"/>
      <c r="BG119" s="49"/>
      <c r="BH119" s="48"/>
      <c r="BI119" s="49"/>
      <c r="BJ119" s="48"/>
      <c r="BK119" s="49"/>
      <c r="BL119" s="48"/>
    </row>
    <row r="120" spans="1:64" ht="15">
      <c r="A120" s="64" t="s">
        <v>272</v>
      </c>
      <c r="B120" s="64" t="s">
        <v>280</v>
      </c>
      <c r="C120" s="65" t="s">
        <v>1740</v>
      </c>
      <c r="D120" s="66">
        <v>10</v>
      </c>
      <c r="E120" s="67" t="s">
        <v>136</v>
      </c>
      <c r="F120" s="68">
        <v>12</v>
      </c>
      <c r="G120" s="65"/>
      <c r="H120" s="69"/>
      <c r="I120" s="70"/>
      <c r="J120" s="70"/>
      <c r="K120" s="34" t="s">
        <v>65</v>
      </c>
      <c r="L120" s="77">
        <v>120</v>
      </c>
      <c r="M120" s="77"/>
      <c r="N120" s="72"/>
      <c r="O120" s="79" t="s">
        <v>300</v>
      </c>
      <c r="P120" s="81">
        <v>43512.17490740741</v>
      </c>
      <c r="Q120" s="79" t="s">
        <v>342</v>
      </c>
      <c r="R120" s="83" t="s">
        <v>356</v>
      </c>
      <c r="S120" s="79" t="s">
        <v>362</v>
      </c>
      <c r="T120" s="79"/>
      <c r="U120" s="79"/>
      <c r="V120" s="83" t="s">
        <v>377</v>
      </c>
      <c r="W120" s="81">
        <v>43512.17490740741</v>
      </c>
      <c r="X120" s="83" t="s">
        <v>494</v>
      </c>
      <c r="Y120" s="79"/>
      <c r="Z120" s="79"/>
      <c r="AA120" s="85" t="s">
        <v>566</v>
      </c>
      <c r="AB120" s="85" t="s">
        <v>581</v>
      </c>
      <c r="AC120" s="79" t="b">
        <v>0</v>
      </c>
      <c r="AD120" s="79">
        <v>0</v>
      </c>
      <c r="AE120" s="85" t="s">
        <v>593</v>
      </c>
      <c r="AF120" s="79" t="b">
        <v>0</v>
      </c>
      <c r="AG120" s="79" t="s">
        <v>595</v>
      </c>
      <c r="AH120" s="79"/>
      <c r="AI120" s="85" t="s">
        <v>582</v>
      </c>
      <c r="AJ120" s="79" t="b">
        <v>0</v>
      </c>
      <c r="AK120" s="79">
        <v>0</v>
      </c>
      <c r="AL120" s="85" t="s">
        <v>582</v>
      </c>
      <c r="AM120" s="79" t="s">
        <v>602</v>
      </c>
      <c r="AN120" s="79" t="b">
        <v>1</v>
      </c>
      <c r="AO120" s="85" t="s">
        <v>581</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3</v>
      </c>
      <c r="BC120" s="78" t="str">
        <f>REPLACE(INDEX(GroupVertices[Group],MATCH(Edges[[#This Row],[Vertex 2]],GroupVertices[Vertex],0)),1,1,"")</f>
        <v>3</v>
      </c>
      <c r="BD120" s="48"/>
      <c r="BE120" s="49"/>
      <c r="BF120" s="48"/>
      <c r="BG120" s="49"/>
      <c r="BH120" s="48"/>
      <c r="BI120" s="49"/>
      <c r="BJ120" s="48"/>
      <c r="BK120" s="49"/>
      <c r="BL120" s="48"/>
    </row>
    <row r="121" spans="1:64" ht="15">
      <c r="A121" s="64" t="s">
        <v>240</v>
      </c>
      <c r="B121" s="64" t="s">
        <v>273</v>
      </c>
      <c r="C121" s="65" t="s">
        <v>1739</v>
      </c>
      <c r="D121" s="66">
        <v>3</v>
      </c>
      <c r="E121" s="67" t="s">
        <v>132</v>
      </c>
      <c r="F121" s="68">
        <v>35</v>
      </c>
      <c r="G121" s="65"/>
      <c r="H121" s="69"/>
      <c r="I121" s="70"/>
      <c r="J121" s="70"/>
      <c r="K121" s="34" t="s">
        <v>65</v>
      </c>
      <c r="L121" s="77">
        <v>121</v>
      </c>
      <c r="M121" s="77"/>
      <c r="N121" s="72"/>
      <c r="O121" s="79" t="s">
        <v>299</v>
      </c>
      <c r="P121" s="81">
        <v>43184.54109953704</v>
      </c>
      <c r="Q121" s="79" t="s">
        <v>312</v>
      </c>
      <c r="R121" s="79"/>
      <c r="S121" s="79"/>
      <c r="T121" s="79"/>
      <c r="U121" s="79"/>
      <c r="V121" s="83" t="s">
        <v>398</v>
      </c>
      <c r="W121" s="81">
        <v>43184.54109953704</v>
      </c>
      <c r="X121" s="83" t="s">
        <v>455</v>
      </c>
      <c r="Y121" s="79"/>
      <c r="Z121" s="79"/>
      <c r="AA121" s="85" t="s">
        <v>527</v>
      </c>
      <c r="AB121" s="85" t="s">
        <v>572</v>
      </c>
      <c r="AC121" s="79" t="b">
        <v>0</v>
      </c>
      <c r="AD121" s="79">
        <v>139</v>
      </c>
      <c r="AE121" s="85" t="s">
        <v>584</v>
      </c>
      <c r="AF121" s="79" t="b">
        <v>0</v>
      </c>
      <c r="AG121" s="79" t="s">
        <v>595</v>
      </c>
      <c r="AH121" s="79"/>
      <c r="AI121" s="85" t="s">
        <v>582</v>
      </c>
      <c r="AJ121" s="79" t="b">
        <v>0</v>
      </c>
      <c r="AK121" s="79">
        <v>30</v>
      </c>
      <c r="AL121" s="85" t="s">
        <v>582</v>
      </c>
      <c r="AM121" s="79" t="s">
        <v>604</v>
      </c>
      <c r="AN121" s="79" t="b">
        <v>0</v>
      </c>
      <c r="AO121" s="85" t="s">
        <v>572</v>
      </c>
      <c r="AP121" s="79" t="s">
        <v>609</v>
      </c>
      <c r="AQ121" s="79">
        <v>0</v>
      </c>
      <c r="AR121" s="79">
        <v>0</v>
      </c>
      <c r="AS121" s="79"/>
      <c r="AT121" s="79"/>
      <c r="AU121" s="79"/>
      <c r="AV121" s="79"/>
      <c r="AW121" s="79"/>
      <c r="AX121" s="79"/>
      <c r="AY121" s="79"/>
      <c r="AZ121" s="79"/>
      <c r="BA121">
        <v>1</v>
      </c>
      <c r="BB121" s="78" t="str">
        <f>REPLACE(INDEX(GroupVertices[Group],MATCH(Edges[[#This Row],[Vertex 1]],GroupVertices[Vertex],0)),1,1,"")</f>
        <v>3</v>
      </c>
      <c r="BC121" s="78" t="str">
        <f>REPLACE(INDEX(GroupVertices[Group],MATCH(Edges[[#This Row],[Vertex 2]],GroupVertices[Vertex],0)),1,1,"")</f>
        <v>2</v>
      </c>
      <c r="BD121" s="48"/>
      <c r="BE121" s="49"/>
      <c r="BF121" s="48"/>
      <c r="BG121" s="49"/>
      <c r="BH121" s="48"/>
      <c r="BI121" s="49"/>
      <c r="BJ121" s="48"/>
      <c r="BK121" s="49"/>
      <c r="BL121" s="48"/>
    </row>
    <row r="122" spans="1:64" ht="15">
      <c r="A122" s="64" t="s">
        <v>273</v>
      </c>
      <c r="B122" s="64" t="s">
        <v>273</v>
      </c>
      <c r="C122" s="65" t="s">
        <v>1740</v>
      </c>
      <c r="D122" s="66">
        <v>10</v>
      </c>
      <c r="E122" s="67" t="s">
        <v>136</v>
      </c>
      <c r="F122" s="68">
        <v>12</v>
      </c>
      <c r="G122" s="65"/>
      <c r="H122" s="69"/>
      <c r="I122" s="70"/>
      <c r="J122" s="70"/>
      <c r="K122" s="34" t="s">
        <v>65</v>
      </c>
      <c r="L122" s="77">
        <v>122</v>
      </c>
      <c r="M122" s="77"/>
      <c r="N122" s="72"/>
      <c r="O122" s="79" t="s">
        <v>176</v>
      </c>
      <c r="P122" s="81">
        <v>43184.5903587963</v>
      </c>
      <c r="Q122" s="79" t="s">
        <v>344</v>
      </c>
      <c r="R122" s="79"/>
      <c r="S122" s="79"/>
      <c r="T122" s="79"/>
      <c r="U122" s="79"/>
      <c r="V122" s="83" t="s">
        <v>425</v>
      </c>
      <c r="W122" s="81">
        <v>43184.5903587963</v>
      </c>
      <c r="X122" s="83" t="s">
        <v>496</v>
      </c>
      <c r="Y122" s="79"/>
      <c r="Z122" s="79"/>
      <c r="AA122" s="85" t="s">
        <v>568</v>
      </c>
      <c r="AB122" s="79"/>
      <c r="AC122" s="79" t="b">
        <v>0</v>
      </c>
      <c r="AD122" s="79">
        <v>2134</v>
      </c>
      <c r="AE122" s="85" t="s">
        <v>582</v>
      </c>
      <c r="AF122" s="79" t="b">
        <v>0</v>
      </c>
      <c r="AG122" s="79" t="s">
        <v>595</v>
      </c>
      <c r="AH122" s="79"/>
      <c r="AI122" s="85" t="s">
        <v>582</v>
      </c>
      <c r="AJ122" s="79" t="b">
        <v>0</v>
      </c>
      <c r="AK122" s="79">
        <v>282</v>
      </c>
      <c r="AL122" s="85" t="s">
        <v>582</v>
      </c>
      <c r="AM122" s="79" t="s">
        <v>603</v>
      </c>
      <c r="AN122" s="79" t="b">
        <v>0</v>
      </c>
      <c r="AO122" s="85" t="s">
        <v>568</v>
      </c>
      <c r="AP122" s="79" t="s">
        <v>609</v>
      </c>
      <c r="AQ122" s="79">
        <v>0</v>
      </c>
      <c r="AR122" s="79">
        <v>0</v>
      </c>
      <c r="AS122" s="79"/>
      <c r="AT122" s="79"/>
      <c r="AU122" s="79"/>
      <c r="AV122" s="79"/>
      <c r="AW122" s="79"/>
      <c r="AX122" s="79"/>
      <c r="AY122" s="79"/>
      <c r="AZ122" s="79"/>
      <c r="BA122">
        <v>2</v>
      </c>
      <c r="BB122" s="78" t="str">
        <f>REPLACE(INDEX(GroupVertices[Group],MATCH(Edges[[#This Row],[Vertex 1]],GroupVertices[Vertex],0)),1,1,"")</f>
        <v>2</v>
      </c>
      <c r="BC122" s="78" t="str">
        <f>REPLACE(INDEX(GroupVertices[Group],MATCH(Edges[[#This Row],[Vertex 2]],GroupVertices[Vertex],0)),1,1,"")</f>
        <v>2</v>
      </c>
      <c r="BD122" s="48">
        <v>0</v>
      </c>
      <c r="BE122" s="49">
        <v>0</v>
      </c>
      <c r="BF122" s="48">
        <v>0</v>
      </c>
      <c r="BG122" s="49">
        <v>0</v>
      </c>
      <c r="BH122" s="48">
        <v>0</v>
      </c>
      <c r="BI122" s="49">
        <v>0</v>
      </c>
      <c r="BJ122" s="48">
        <v>24</v>
      </c>
      <c r="BK122" s="49">
        <v>100</v>
      </c>
      <c r="BL122" s="48">
        <v>24</v>
      </c>
    </row>
    <row r="123" spans="1:64" ht="15">
      <c r="A123" s="64" t="s">
        <v>273</v>
      </c>
      <c r="B123" s="64" t="s">
        <v>273</v>
      </c>
      <c r="C123" s="65" t="s">
        <v>1740</v>
      </c>
      <c r="D123" s="66">
        <v>10</v>
      </c>
      <c r="E123" s="67" t="s">
        <v>136</v>
      </c>
      <c r="F123" s="68">
        <v>12</v>
      </c>
      <c r="G123" s="65"/>
      <c r="H123" s="69"/>
      <c r="I123" s="70"/>
      <c r="J123" s="70"/>
      <c r="K123" s="34" t="s">
        <v>65</v>
      </c>
      <c r="L123" s="77">
        <v>123</v>
      </c>
      <c r="M123" s="77"/>
      <c r="N123" s="72"/>
      <c r="O123" s="79" t="s">
        <v>176</v>
      </c>
      <c r="P123" s="81">
        <v>43146.672581018516</v>
      </c>
      <c r="Q123" s="79" t="s">
        <v>345</v>
      </c>
      <c r="R123" s="83" t="s">
        <v>357</v>
      </c>
      <c r="S123" s="79" t="s">
        <v>362</v>
      </c>
      <c r="T123" s="79"/>
      <c r="U123" s="79"/>
      <c r="V123" s="83" t="s">
        <v>425</v>
      </c>
      <c r="W123" s="81">
        <v>43146.672581018516</v>
      </c>
      <c r="X123" s="83" t="s">
        <v>497</v>
      </c>
      <c r="Y123" s="79"/>
      <c r="Z123" s="79"/>
      <c r="AA123" s="85" t="s">
        <v>569</v>
      </c>
      <c r="AB123" s="79"/>
      <c r="AC123" s="79" t="b">
        <v>0</v>
      </c>
      <c r="AD123" s="79">
        <v>260694</v>
      </c>
      <c r="AE123" s="85" t="s">
        <v>582</v>
      </c>
      <c r="AF123" s="79" t="b">
        <v>0</v>
      </c>
      <c r="AG123" s="79" t="s">
        <v>595</v>
      </c>
      <c r="AH123" s="79"/>
      <c r="AI123" s="85" t="s">
        <v>582</v>
      </c>
      <c r="AJ123" s="79" t="b">
        <v>0</v>
      </c>
      <c r="AK123" s="79">
        <v>86623</v>
      </c>
      <c r="AL123" s="85" t="s">
        <v>582</v>
      </c>
      <c r="AM123" s="79" t="s">
        <v>603</v>
      </c>
      <c r="AN123" s="79" t="b">
        <v>1</v>
      </c>
      <c r="AO123" s="85" t="s">
        <v>569</v>
      </c>
      <c r="AP123" s="79" t="s">
        <v>609</v>
      </c>
      <c r="AQ123" s="79">
        <v>0</v>
      </c>
      <c r="AR123" s="79">
        <v>0</v>
      </c>
      <c r="AS123" s="79"/>
      <c r="AT123" s="79"/>
      <c r="AU123" s="79"/>
      <c r="AV123" s="79"/>
      <c r="AW123" s="79"/>
      <c r="AX123" s="79"/>
      <c r="AY123" s="79"/>
      <c r="AZ123" s="79"/>
      <c r="BA123">
        <v>2</v>
      </c>
      <c r="BB123" s="78" t="str">
        <f>REPLACE(INDEX(GroupVertices[Group],MATCH(Edges[[#This Row],[Vertex 1]],GroupVertices[Vertex],0)),1,1,"")</f>
        <v>2</v>
      </c>
      <c r="BC123" s="78" t="str">
        <f>REPLACE(INDEX(GroupVertices[Group],MATCH(Edges[[#This Row],[Vertex 2]],GroupVertices[Vertex],0)),1,1,"")</f>
        <v>2</v>
      </c>
      <c r="BD123" s="48">
        <v>0</v>
      </c>
      <c r="BE123" s="49">
        <v>0</v>
      </c>
      <c r="BF123" s="48">
        <v>0</v>
      </c>
      <c r="BG123" s="49">
        <v>0</v>
      </c>
      <c r="BH123" s="48">
        <v>0</v>
      </c>
      <c r="BI123" s="49">
        <v>0</v>
      </c>
      <c r="BJ123" s="48">
        <v>24</v>
      </c>
      <c r="BK123" s="49">
        <v>100</v>
      </c>
      <c r="BL123" s="48">
        <v>24</v>
      </c>
    </row>
    <row r="124" spans="1:64" ht="15">
      <c r="A124" s="64" t="s">
        <v>274</v>
      </c>
      <c r="B124" s="64" t="s">
        <v>273</v>
      </c>
      <c r="C124" s="65" t="s">
        <v>1739</v>
      </c>
      <c r="D124" s="66">
        <v>3</v>
      </c>
      <c r="E124" s="67" t="s">
        <v>132</v>
      </c>
      <c r="F124" s="68">
        <v>35</v>
      </c>
      <c r="G124" s="65"/>
      <c r="H124" s="69"/>
      <c r="I124" s="70"/>
      <c r="J124" s="70"/>
      <c r="K124" s="34" t="s">
        <v>65</v>
      </c>
      <c r="L124" s="77">
        <v>124</v>
      </c>
      <c r="M124" s="77"/>
      <c r="N124" s="72"/>
      <c r="O124" s="79" t="s">
        <v>299</v>
      </c>
      <c r="P124" s="81">
        <v>43512.96065972222</v>
      </c>
      <c r="Q124" s="79" t="s">
        <v>346</v>
      </c>
      <c r="R124" s="83" t="s">
        <v>358</v>
      </c>
      <c r="S124" s="79" t="s">
        <v>362</v>
      </c>
      <c r="T124" s="79"/>
      <c r="U124" s="79"/>
      <c r="V124" s="83" t="s">
        <v>426</v>
      </c>
      <c r="W124" s="81">
        <v>43512.96065972222</v>
      </c>
      <c r="X124" s="83" t="s">
        <v>498</v>
      </c>
      <c r="Y124" s="79"/>
      <c r="Z124" s="79"/>
      <c r="AA124" s="85" t="s">
        <v>570</v>
      </c>
      <c r="AB124" s="85" t="s">
        <v>527</v>
      </c>
      <c r="AC124" s="79" t="b">
        <v>0</v>
      </c>
      <c r="AD124" s="79">
        <v>0</v>
      </c>
      <c r="AE124" s="85" t="s">
        <v>594</v>
      </c>
      <c r="AF124" s="79" t="b">
        <v>0</v>
      </c>
      <c r="AG124" s="79" t="s">
        <v>595</v>
      </c>
      <c r="AH124" s="79"/>
      <c r="AI124" s="85" t="s">
        <v>582</v>
      </c>
      <c r="AJ124" s="79" t="b">
        <v>0</v>
      </c>
      <c r="AK124" s="79">
        <v>0</v>
      </c>
      <c r="AL124" s="85" t="s">
        <v>582</v>
      </c>
      <c r="AM124" s="79" t="s">
        <v>608</v>
      </c>
      <c r="AN124" s="79" t="b">
        <v>1</v>
      </c>
      <c r="AO124" s="85" t="s">
        <v>527</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3</v>
      </c>
      <c r="BC124" s="78" t="str">
        <f>REPLACE(INDEX(GroupVertices[Group],MATCH(Edges[[#This Row],[Vertex 2]],GroupVertices[Vertex],0)),1,1,"")</f>
        <v>2</v>
      </c>
      <c r="BD124" s="48"/>
      <c r="BE124" s="49"/>
      <c r="BF124" s="48"/>
      <c r="BG124" s="49"/>
      <c r="BH124" s="48"/>
      <c r="BI124" s="49"/>
      <c r="BJ124" s="48"/>
      <c r="BK124" s="49"/>
      <c r="BL124" s="48"/>
    </row>
    <row r="125" spans="1:64" ht="15">
      <c r="A125" s="64" t="s">
        <v>240</v>
      </c>
      <c r="B125" s="64" t="s">
        <v>279</v>
      </c>
      <c r="C125" s="65" t="s">
        <v>1739</v>
      </c>
      <c r="D125" s="66">
        <v>3</v>
      </c>
      <c r="E125" s="67" t="s">
        <v>132</v>
      </c>
      <c r="F125" s="68">
        <v>35</v>
      </c>
      <c r="G125" s="65"/>
      <c r="H125" s="69"/>
      <c r="I125" s="70"/>
      <c r="J125" s="70"/>
      <c r="K125" s="34" t="s">
        <v>65</v>
      </c>
      <c r="L125" s="77">
        <v>125</v>
      </c>
      <c r="M125" s="77"/>
      <c r="N125" s="72"/>
      <c r="O125" s="79" t="s">
        <v>299</v>
      </c>
      <c r="P125" s="81">
        <v>43184.54109953704</v>
      </c>
      <c r="Q125" s="79" t="s">
        <v>312</v>
      </c>
      <c r="R125" s="79"/>
      <c r="S125" s="79"/>
      <c r="T125" s="79"/>
      <c r="U125" s="79"/>
      <c r="V125" s="83" t="s">
        <v>398</v>
      </c>
      <c r="W125" s="81">
        <v>43184.54109953704</v>
      </c>
      <c r="X125" s="83" t="s">
        <v>455</v>
      </c>
      <c r="Y125" s="79"/>
      <c r="Z125" s="79"/>
      <c r="AA125" s="85" t="s">
        <v>527</v>
      </c>
      <c r="AB125" s="85" t="s">
        <v>572</v>
      </c>
      <c r="AC125" s="79" t="b">
        <v>0</v>
      </c>
      <c r="AD125" s="79">
        <v>139</v>
      </c>
      <c r="AE125" s="85" t="s">
        <v>584</v>
      </c>
      <c r="AF125" s="79" t="b">
        <v>0</v>
      </c>
      <c r="AG125" s="79" t="s">
        <v>595</v>
      </c>
      <c r="AH125" s="79"/>
      <c r="AI125" s="85" t="s">
        <v>582</v>
      </c>
      <c r="AJ125" s="79" t="b">
        <v>0</v>
      </c>
      <c r="AK125" s="79">
        <v>30</v>
      </c>
      <c r="AL125" s="85" t="s">
        <v>582</v>
      </c>
      <c r="AM125" s="79" t="s">
        <v>604</v>
      </c>
      <c r="AN125" s="79" t="b">
        <v>0</v>
      </c>
      <c r="AO125" s="85" t="s">
        <v>572</v>
      </c>
      <c r="AP125" s="79" t="s">
        <v>609</v>
      </c>
      <c r="AQ125" s="79">
        <v>0</v>
      </c>
      <c r="AR125" s="79">
        <v>0</v>
      </c>
      <c r="AS125" s="79"/>
      <c r="AT125" s="79"/>
      <c r="AU125" s="79"/>
      <c r="AV125" s="79"/>
      <c r="AW125" s="79"/>
      <c r="AX125" s="79"/>
      <c r="AY125" s="79"/>
      <c r="AZ125" s="79"/>
      <c r="BA125">
        <v>1</v>
      </c>
      <c r="BB125" s="78" t="str">
        <f>REPLACE(INDEX(GroupVertices[Group],MATCH(Edges[[#This Row],[Vertex 1]],GroupVertices[Vertex],0)),1,1,"")</f>
        <v>3</v>
      </c>
      <c r="BC125" s="78" t="str">
        <f>REPLACE(INDEX(GroupVertices[Group],MATCH(Edges[[#This Row],[Vertex 2]],GroupVertices[Vertex],0)),1,1,"")</f>
        <v>3</v>
      </c>
      <c r="BD125" s="48"/>
      <c r="BE125" s="49"/>
      <c r="BF125" s="48"/>
      <c r="BG125" s="49"/>
      <c r="BH125" s="48"/>
      <c r="BI125" s="49"/>
      <c r="BJ125" s="48"/>
      <c r="BK125" s="49"/>
      <c r="BL125" s="48"/>
    </row>
    <row r="126" spans="1:64" ht="15">
      <c r="A126" s="64" t="s">
        <v>274</v>
      </c>
      <c r="B126" s="64" t="s">
        <v>279</v>
      </c>
      <c r="C126" s="65" t="s">
        <v>1739</v>
      </c>
      <c r="D126" s="66">
        <v>3</v>
      </c>
      <c r="E126" s="67" t="s">
        <v>132</v>
      </c>
      <c r="F126" s="68">
        <v>35</v>
      </c>
      <c r="G126" s="65"/>
      <c r="H126" s="69"/>
      <c r="I126" s="70"/>
      <c r="J126" s="70"/>
      <c r="K126" s="34" t="s">
        <v>65</v>
      </c>
      <c r="L126" s="77">
        <v>126</v>
      </c>
      <c r="M126" s="77"/>
      <c r="N126" s="72"/>
      <c r="O126" s="79" t="s">
        <v>299</v>
      </c>
      <c r="P126" s="81">
        <v>43512.96065972222</v>
      </c>
      <c r="Q126" s="79" t="s">
        <v>346</v>
      </c>
      <c r="R126" s="83" t="s">
        <v>358</v>
      </c>
      <c r="S126" s="79" t="s">
        <v>362</v>
      </c>
      <c r="T126" s="79"/>
      <c r="U126" s="79"/>
      <c r="V126" s="83" t="s">
        <v>426</v>
      </c>
      <c r="W126" s="81">
        <v>43512.96065972222</v>
      </c>
      <c r="X126" s="83" t="s">
        <v>498</v>
      </c>
      <c r="Y126" s="79"/>
      <c r="Z126" s="79"/>
      <c r="AA126" s="85" t="s">
        <v>570</v>
      </c>
      <c r="AB126" s="85" t="s">
        <v>527</v>
      </c>
      <c r="AC126" s="79" t="b">
        <v>0</v>
      </c>
      <c r="AD126" s="79">
        <v>0</v>
      </c>
      <c r="AE126" s="85" t="s">
        <v>594</v>
      </c>
      <c r="AF126" s="79" t="b">
        <v>0</v>
      </c>
      <c r="AG126" s="79" t="s">
        <v>595</v>
      </c>
      <c r="AH126" s="79"/>
      <c r="AI126" s="85" t="s">
        <v>582</v>
      </c>
      <c r="AJ126" s="79" t="b">
        <v>0</v>
      </c>
      <c r="AK126" s="79">
        <v>0</v>
      </c>
      <c r="AL126" s="85" t="s">
        <v>582</v>
      </c>
      <c r="AM126" s="79" t="s">
        <v>608</v>
      </c>
      <c r="AN126" s="79" t="b">
        <v>1</v>
      </c>
      <c r="AO126" s="85" t="s">
        <v>527</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3</v>
      </c>
      <c r="BD126" s="48"/>
      <c r="BE126" s="49"/>
      <c r="BF126" s="48"/>
      <c r="BG126" s="49"/>
      <c r="BH126" s="48"/>
      <c r="BI126" s="49"/>
      <c r="BJ126" s="48"/>
      <c r="BK126" s="49"/>
      <c r="BL126" s="48"/>
    </row>
    <row r="127" spans="1:64" ht="15">
      <c r="A127" s="64" t="s">
        <v>240</v>
      </c>
      <c r="B127" s="64" t="s">
        <v>280</v>
      </c>
      <c r="C127" s="65" t="s">
        <v>1739</v>
      </c>
      <c r="D127" s="66">
        <v>3</v>
      </c>
      <c r="E127" s="67" t="s">
        <v>132</v>
      </c>
      <c r="F127" s="68">
        <v>35</v>
      </c>
      <c r="G127" s="65"/>
      <c r="H127" s="69"/>
      <c r="I127" s="70"/>
      <c r="J127" s="70"/>
      <c r="K127" s="34" t="s">
        <v>65</v>
      </c>
      <c r="L127" s="77">
        <v>127</v>
      </c>
      <c r="M127" s="77"/>
      <c r="N127" s="72"/>
      <c r="O127" s="79" t="s">
        <v>299</v>
      </c>
      <c r="P127" s="81">
        <v>43184.54109953704</v>
      </c>
      <c r="Q127" s="79" t="s">
        <v>312</v>
      </c>
      <c r="R127" s="79"/>
      <c r="S127" s="79"/>
      <c r="T127" s="79"/>
      <c r="U127" s="79"/>
      <c r="V127" s="83" t="s">
        <v>398</v>
      </c>
      <c r="W127" s="81">
        <v>43184.54109953704</v>
      </c>
      <c r="X127" s="83" t="s">
        <v>455</v>
      </c>
      <c r="Y127" s="79"/>
      <c r="Z127" s="79"/>
      <c r="AA127" s="85" t="s">
        <v>527</v>
      </c>
      <c r="AB127" s="85" t="s">
        <v>572</v>
      </c>
      <c r="AC127" s="79" t="b">
        <v>0</v>
      </c>
      <c r="AD127" s="79">
        <v>139</v>
      </c>
      <c r="AE127" s="85" t="s">
        <v>584</v>
      </c>
      <c r="AF127" s="79" t="b">
        <v>0</v>
      </c>
      <c r="AG127" s="79" t="s">
        <v>595</v>
      </c>
      <c r="AH127" s="79"/>
      <c r="AI127" s="85" t="s">
        <v>582</v>
      </c>
      <c r="AJ127" s="79" t="b">
        <v>0</v>
      </c>
      <c r="AK127" s="79">
        <v>30</v>
      </c>
      <c r="AL127" s="85" t="s">
        <v>582</v>
      </c>
      <c r="AM127" s="79" t="s">
        <v>604</v>
      </c>
      <c r="AN127" s="79" t="b">
        <v>0</v>
      </c>
      <c r="AO127" s="85" t="s">
        <v>572</v>
      </c>
      <c r="AP127" s="79" t="s">
        <v>609</v>
      </c>
      <c r="AQ127" s="79">
        <v>0</v>
      </c>
      <c r="AR127" s="79">
        <v>0</v>
      </c>
      <c r="AS127" s="79"/>
      <c r="AT127" s="79"/>
      <c r="AU127" s="79"/>
      <c r="AV127" s="79"/>
      <c r="AW127" s="79"/>
      <c r="AX127" s="79"/>
      <c r="AY127" s="79"/>
      <c r="AZ127" s="79"/>
      <c r="BA127">
        <v>1</v>
      </c>
      <c r="BB127" s="78" t="str">
        <f>REPLACE(INDEX(GroupVertices[Group],MATCH(Edges[[#This Row],[Vertex 1]],GroupVertices[Vertex],0)),1,1,"")</f>
        <v>3</v>
      </c>
      <c r="BC127" s="78" t="str">
        <f>REPLACE(INDEX(GroupVertices[Group],MATCH(Edges[[#This Row],[Vertex 2]],GroupVertices[Vertex],0)),1,1,"")</f>
        <v>3</v>
      </c>
      <c r="BD127" s="48"/>
      <c r="BE127" s="49"/>
      <c r="BF127" s="48"/>
      <c r="BG127" s="49"/>
      <c r="BH127" s="48"/>
      <c r="BI127" s="49"/>
      <c r="BJ127" s="48"/>
      <c r="BK127" s="49"/>
      <c r="BL127" s="48"/>
    </row>
    <row r="128" spans="1:64" ht="15">
      <c r="A128" s="64" t="s">
        <v>274</v>
      </c>
      <c r="B128" s="64" t="s">
        <v>280</v>
      </c>
      <c r="C128" s="65" t="s">
        <v>1739</v>
      </c>
      <c r="D128" s="66">
        <v>3</v>
      </c>
      <c r="E128" s="67" t="s">
        <v>132</v>
      </c>
      <c r="F128" s="68">
        <v>35</v>
      </c>
      <c r="G128" s="65"/>
      <c r="H128" s="69"/>
      <c r="I128" s="70"/>
      <c r="J128" s="70"/>
      <c r="K128" s="34" t="s">
        <v>65</v>
      </c>
      <c r="L128" s="77">
        <v>128</v>
      </c>
      <c r="M128" s="77"/>
      <c r="N128" s="72"/>
      <c r="O128" s="79" t="s">
        <v>299</v>
      </c>
      <c r="P128" s="81">
        <v>43512.96065972222</v>
      </c>
      <c r="Q128" s="79" t="s">
        <v>346</v>
      </c>
      <c r="R128" s="83" t="s">
        <v>358</v>
      </c>
      <c r="S128" s="79" t="s">
        <v>362</v>
      </c>
      <c r="T128" s="79"/>
      <c r="U128" s="79"/>
      <c r="V128" s="83" t="s">
        <v>426</v>
      </c>
      <c r="W128" s="81">
        <v>43512.96065972222</v>
      </c>
      <c r="X128" s="83" t="s">
        <v>498</v>
      </c>
      <c r="Y128" s="79"/>
      <c r="Z128" s="79"/>
      <c r="AA128" s="85" t="s">
        <v>570</v>
      </c>
      <c r="AB128" s="85" t="s">
        <v>527</v>
      </c>
      <c r="AC128" s="79" t="b">
        <v>0</v>
      </c>
      <c r="AD128" s="79">
        <v>0</v>
      </c>
      <c r="AE128" s="85" t="s">
        <v>594</v>
      </c>
      <c r="AF128" s="79" t="b">
        <v>0</v>
      </c>
      <c r="AG128" s="79" t="s">
        <v>595</v>
      </c>
      <c r="AH128" s="79"/>
      <c r="AI128" s="85" t="s">
        <v>582</v>
      </c>
      <c r="AJ128" s="79" t="b">
        <v>0</v>
      </c>
      <c r="AK128" s="79">
        <v>0</v>
      </c>
      <c r="AL128" s="85" t="s">
        <v>582</v>
      </c>
      <c r="AM128" s="79" t="s">
        <v>608</v>
      </c>
      <c r="AN128" s="79" t="b">
        <v>1</v>
      </c>
      <c r="AO128" s="85" t="s">
        <v>527</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3</v>
      </c>
      <c r="BC128" s="78" t="str">
        <f>REPLACE(INDEX(GroupVertices[Group],MATCH(Edges[[#This Row],[Vertex 2]],GroupVertices[Vertex],0)),1,1,"")</f>
        <v>3</v>
      </c>
      <c r="BD128" s="48"/>
      <c r="BE128" s="49"/>
      <c r="BF128" s="48"/>
      <c r="BG128" s="49"/>
      <c r="BH128" s="48"/>
      <c r="BI128" s="49"/>
      <c r="BJ128" s="48"/>
      <c r="BK128" s="49"/>
      <c r="BL128" s="48"/>
    </row>
    <row r="129" spans="1:64" ht="15">
      <c r="A129" s="64" t="s">
        <v>240</v>
      </c>
      <c r="B129" s="64" t="s">
        <v>281</v>
      </c>
      <c r="C129" s="65" t="s">
        <v>1739</v>
      </c>
      <c r="D129" s="66">
        <v>3</v>
      </c>
      <c r="E129" s="67" t="s">
        <v>132</v>
      </c>
      <c r="F129" s="68">
        <v>35</v>
      </c>
      <c r="G129" s="65"/>
      <c r="H129" s="69"/>
      <c r="I129" s="70"/>
      <c r="J129" s="70"/>
      <c r="K129" s="34" t="s">
        <v>65</v>
      </c>
      <c r="L129" s="77">
        <v>129</v>
      </c>
      <c r="M129" s="77"/>
      <c r="N129" s="72"/>
      <c r="O129" s="79" t="s">
        <v>300</v>
      </c>
      <c r="P129" s="81">
        <v>43184.54109953704</v>
      </c>
      <c r="Q129" s="79" t="s">
        <v>312</v>
      </c>
      <c r="R129" s="79"/>
      <c r="S129" s="79"/>
      <c r="T129" s="79"/>
      <c r="U129" s="79"/>
      <c r="V129" s="83" t="s">
        <v>398</v>
      </c>
      <c r="W129" s="81">
        <v>43184.54109953704</v>
      </c>
      <c r="X129" s="83" t="s">
        <v>455</v>
      </c>
      <c r="Y129" s="79"/>
      <c r="Z129" s="79"/>
      <c r="AA129" s="85" t="s">
        <v>527</v>
      </c>
      <c r="AB129" s="85" t="s">
        <v>572</v>
      </c>
      <c r="AC129" s="79" t="b">
        <v>0</v>
      </c>
      <c r="AD129" s="79">
        <v>139</v>
      </c>
      <c r="AE129" s="85" t="s">
        <v>584</v>
      </c>
      <c r="AF129" s="79" t="b">
        <v>0</v>
      </c>
      <c r="AG129" s="79" t="s">
        <v>595</v>
      </c>
      <c r="AH129" s="79"/>
      <c r="AI129" s="85" t="s">
        <v>582</v>
      </c>
      <c r="AJ129" s="79" t="b">
        <v>0</v>
      </c>
      <c r="AK129" s="79">
        <v>30</v>
      </c>
      <c r="AL129" s="85" t="s">
        <v>582</v>
      </c>
      <c r="AM129" s="79" t="s">
        <v>604</v>
      </c>
      <c r="AN129" s="79" t="b">
        <v>0</v>
      </c>
      <c r="AO129" s="85" t="s">
        <v>572</v>
      </c>
      <c r="AP129" s="79" t="s">
        <v>609</v>
      </c>
      <c r="AQ129" s="79">
        <v>0</v>
      </c>
      <c r="AR129" s="79">
        <v>0</v>
      </c>
      <c r="AS129" s="79"/>
      <c r="AT129" s="79"/>
      <c r="AU129" s="79"/>
      <c r="AV129" s="79"/>
      <c r="AW129" s="79"/>
      <c r="AX129" s="79"/>
      <c r="AY129" s="79"/>
      <c r="AZ129" s="79"/>
      <c r="BA129">
        <v>1</v>
      </c>
      <c r="BB129" s="78" t="str">
        <f>REPLACE(INDEX(GroupVertices[Group],MATCH(Edges[[#This Row],[Vertex 1]],GroupVertices[Vertex],0)),1,1,"")</f>
        <v>3</v>
      </c>
      <c r="BC129" s="78" t="str">
        <f>REPLACE(INDEX(GroupVertices[Group],MATCH(Edges[[#This Row],[Vertex 2]],GroupVertices[Vertex],0)),1,1,"")</f>
        <v>3</v>
      </c>
      <c r="BD129" s="48">
        <v>2</v>
      </c>
      <c r="BE129" s="49">
        <v>4.3478260869565215</v>
      </c>
      <c r="BF129" s="48">
        <v>1</v>
      </c>
      <c r="BG129" s="49">
        <v>2.1739130434782608</v>
      </c>
      <c r="BH129" s="48">
        <v>0</v>
      </c>
      <c r="BI129" s="49">
        <v>0</v>
      </c>
      <c r="BJ129" s="48">
        <v>43</v>
      </c>
      <c r="BK129" s="49">
        <v>93.47826086956522</v>
      </c>
      <c r="BL129" s="48">
        <v>46</v>
      </c>
    </row>
    <row r="130" spans="1:64" ht="15">
      <c r="A130" s="64" t="s">
        <v>274</v>
      </c>
      <c r="B130" s="64" t="s">
        <v>281</v>
      </c>
      <c r="C130" s="65" t="s">
        <v>1739</v>
      </c>
      <c r="D130" s="66">
        <v>3</v>
      </c>
      <c r="E130" s="67" t="s">
        <v>132</v>
      </c>
      <c r="F130" s="68">
        <v>35</v>
      </c>
      <c r="G130" s="65"/>
      <c r="H130" s="69"/>
      <c r="I130" s="70"/>
      <c r="J130" s="70"/>
      <c r="K130" s="34" t="s">
        <v>65</v>
      </c>
      <c r="L130" s="77">
        <v>130</v>
      </c>
      <c r="M130" s="77"/>
      <c r="N130" s="72"/>
      <c r="O130" s="79" t="s">
        <v>299</v>
      </c>
      <c r="P130" s="81">
        <v>43512.96065972222</v>
      </c>
      <c r="Q130" s="79" t="s">
        <v>346</v>
      </c>
      <c r="R130" s="83" t="s">
        <v>358</v>
      </c>
      <c r="S130" s="79" t="s">
        <v>362</v>
      </c>
      <c r="T130" s="79"/>
      <c r="U130" s="79"/>
      <c r="V130" s="83" t="s">
        <v>426</v>
      </c>
      <c r="W130" s="81">
        <v>43512.96065972222</v>
      </c>
      <c r="X130" s="83" t="s">
        <v>498</v>
      </c>
      <c r="Y130" s="79"/>
      <c r="Z130" s="79"/>
      <c r="AA130" s="85" t="s">
        <v>570</v>
      </c>
      <c r="AB130" s="85" t="s">
        <v>527</v>
      </c>
      <c r="AC130" s="79" t="b">
        <v>0</v>
      </c>
      <c r="AD130" s="79">
        <v>0</v>
      </c>
      <c r="AE130" s="85" t="s">
        <v>594</v>
      </c>
      <c r="AF130" s="79" t="b">
        <v>0</v>
      </c>
      <c r="AG130" s="79" t="s">
        <v>595</v>
      </c>
      <c r="AH130" s="79"/>
      <c r="AI130" s="85" t="s">
        <v>582</v>
      </c>
      <c r="AJ130" s="79" t="b">
        <v>0</v>
      </c>
      <c r="AK130" s="79">
        <v>0</v>
      </c>
      <c r="AL130" s="85" t="s">
        <v>582</v>
      </c>
      <c r="AM130" s="79" t="s">
        <v>608</v>
      </c>
      <c r="AN130" s="79" t="b">
        <v>1</v>
      </c>
      <c r="AO130" s="85" t="s">
        <v>527</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3</v>
      </c>
      <c r="BC130" s="78" t="str">
        <f>REPLACE(INDEX(GroupVertices[Group],MATCH(Edges[[#This Row],[Vertex 2]],GroupVertices[Vertex],0)),1,1,"")</f>
        <v>3</v>
      </c>
      <c r="BD130" s="48"/>
      <c r="BE130" s="49"/>
      <c r="BF130" s="48"/>
      <c r="BG130" s="49"/>
      <c r="BH130" s="48"/>
      <c r="BI130" s="49"/>
      <c r="BJ130" s="48"/>
      <c r="BK130" s="49"/>
      <c r="BL130" s="48"/>
    </row>
    <row r="131" spans="1:64" ht="15">
      <c r="A131" s="64" t="s">
        <v>274</v>
      </c>
      <c r="B131" s="64" t="s">
        <v>298</v>
      </c>
      <c r="C131" s="65" t="s">
        <v>1739</v>
      </c>
      <c r="D131" s="66">
        <v>3</v>
      </c>
      <c r="E131" s="67" t="s">
        <v>132</v>
      </c>
      <c r="F131" s="68">
        <v>35</v>
      </c>
      <c r="G131" s="65"/>
      <c r="H131" s="69"/>
      <c r="I131" s="70"/>
      <c r="J131" s="70"/>
      <c r="K131" s="34" t="s">
        <v>65</v>
      </c>
      <c r="L131" s="77">
        <v>131</v>
      </c>
      <c r="M131" s="77"/>
      <c r="N131" s="72"/>
      <c r="O131" s="79" t="s">
        <v>299</v>
      </c>
      <c r="P131" s="81">
        <v>43512.96065972222</v>
      </c>
      <c r="Q131" s="79" t="s">
        <v>346</v>
      </c>
      <c r="R131" s="83" t="s">
        <v>358</v>
      </c>
      <c r="S131" s="79" t="s">
        <v>362</v>
      </c>
      <c r="T131" s="79"/>
      <c r="U131" s="79"/>
      <c r="V131" s="83" t="s">
        <v>426</v>
      </c>
      <c r="W131" s="81">
        <v>43512.96065972222</v>
      </c>
      <c r="X131" s="83" t="s">
        <v>498</v>
      </c>
      <c r="Y131" s="79"/>
      <c r="Z131" s="79"/>
      <c r="AA131" s="85" t="s">
        <v>570</v>
      </c>
      <c r="AB131" s="85" t="s">
        <v>527</v>
      </c>
      <c r="AC131" s="79" t="b">
        <v>0</v>
      </c>
      <c r="AD131" s="79">
        <v>0</v>
      </c>
      <c r="AE131" s="85" t="s">
        <v>594</v>
      </c>
      <c r="AF131" s="79" t="b">
        <v>0</v>
      </c>
      <c r="AG131" s="79" t="s">
        <v>595</v>
      </c>
      <c r="AH131" s="79"/>
      <c r="AI131" s="85" t="s">
        <v>582</v>
      </c>
      <c r="AJ131" s="79" t="b">
        <v>0</v>
      </c>
      <c r="AK131" s="79">
        <v>0</v>
      </c>
      <c r="AL131" s="85" t="s">
        <v>582</v>
      </c>
      <c r="AM131" s="79" t="s">
        <v>608</v>
      </c>
      <c r="AN131" s="79" t="b">
        <v>1</v>
      </c>
      <c r="AO131" s="85" t="s">
        <v>527</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3</v>
      </c>
      <c r="BC131" s="78" t="str">
        <f>REPLACE(INDEX(GroupVertices[Group],MATCH(Edges[[#This Row],[Vertex 2]],GroupVertices[Vertex],0)),1,1,"")</f>
        <v>3</v>
      </c>
      <c r="BD131" s="48">
        <v>0</v>
      </c>
      <c r="BE131" s="49">
        <v>0</v>
      </c>
      <c r="BF131" s="48">
        <v>0</v>
      </c>
      <c r="BG131" s="49">
        <v>0</v>
      </c>
      <c r="BH131" s="48">
        <v>0</v>
      </c>
      <c r="BI131" s="49">
        <v>0</v>
      </c>
      <c r="BJ131" s="48">
        <v>13</v>
      </c>
      <c r="BK131" s="49">
        <v>100</v>
      </c>
      <c r="BL131" s="48">
        <v>13</v>
      </c>
    </row>
    <row r="132" spans="1:64" ht="15">
      <c r="A132" s="64" t="s">
        <v>274</v>
      </c>
      <c r="B132" s="64" t="s">
        <v>240</v>
      </c>
      <c r="C132" s="65" t="s">
        <v>1739</v>
      </c>
      <c r="D132" s="66">
        <v>3</v>
      </c>
      <c r="E132" s="67" t="s">
        <v>132</v>
      </c>
      <c r="F132" s="68">
        <v>35</v>
      </c>
      <c r="G132" s="65"/>
      <c r="H132" s="69"/>
      <c r="I132" s="70"/>
      <c r="J132" s="70"/>
      <c r="K132" s="34" t="s">
        <v>65</v>
      </c>
      <c r="L132" s="77">
        <v>132</v>
      </c>
      <c r="M132" s="77"/>
      <c r="N132" s="72"/>
      <c r="O132" s="79" t="s">
        <v>300</v>
      </c>
      <c r="P132" s="81">
        <v>43512.96065972222</v>
      </c>
      <c r="Q132" s="79" t="s">
        <v>346</v>
      </c>
      <c r="R132" s="83" t="s">
        <v>358</v>
      </c>
      <c r="S132" s="79" t="s">
        <v>362</v>
      </c>
      <c r="T132" s="79"/>
      <c r="U132" s="79"/>
      <c r="V132" s="83" t="s">
        <v>426</v>
      </c>
      <c r="W132" s="81">
        <v>43512.96065972222</v>
      </c>
      <c r="X132" s="83" t="s">
        <v>498</v>
      </c>
      <c r="Y132" s="79"/>
      <c r="Z132" s="79"/>
      <c r="AA132" s="85" t="s">
        <v>570</v>
      </c>
      <c r="AB132" s="85" t="s">
        <v>527</v>
      </c>
      <c r="AC132" s="79" t="b">
        <v>0</v>
      </c>
      <c r="AD132" s="79">
        <v>0</v>
      </c>
      <c r="AE132" s="85" t="s">
        <v>594</v>
      </c>
      <c r="AF132" s="79" t="b">
        <v>0</v>
      </c>
      <c r="AG132" s="79" t="s">
        <v>595</v>
      </c>
      <c r="AH132" s="79"/>
      <c r="AI132" s="85" t="s">
        <v>582</v>
      </c>
      <c r="AJ132" s="79" t="b">
        <v>0</v>
      </c>
      <c r="AK132" s="79">
        <v>0</v>
      </c>
      <c r="AL132" s="85" t="s">
        <v>582</v>
      </c>
      <c r="AM132" s="79" t="s">
        <v>608</v>
      </c>
      <c r="AN132" s="79" t="b">
        <v>1</v>
      </c>
      <c r="AO132" s="85" t="s">
        <v>527</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3</v>
      </c>
      <c r="BC132" s="78" t="str">
        <f>REPLACE(INDEX(GroupVertices[Group],MATCH(Edges[[#This Row],[Vertex 2]],GroupVertices[Vertex],0)),1,1,"")</f>
        <v>3</v>
      </c>
      <c r="BD132" s="48"/>
      <c r="BE132" s="49"/>
      <c r="BF132" s="48"/>
      <c r="BG132" s="49"/>
      <c r="BH132" s="48"/>
      <c r="BI132" s="49"/>
      <c r="BJ132" s="48"/>
      <c r="BK132" s="49"/>
      <c r="BL132"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2"/>
    <dataValidation allowBlank="1" showErrorMessage="1" sqref="N2:N1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2"/>
    <dataValidation allowBlank="1" showInputMessage="1" promptTitle="Edge Color" prompt="To select an optional edge color, right-click and select Select Color on the right-click menu." sqref="C3:C132"/>
    <dataValidation allowBlank="1" showInputMessage="1" promptTitle="Edge Width" prompt="Enter an optional edge width between 1 and 10." errorTitle="Invalid Edge Width" error="The optional edge width must be a whole number between 1 and 10." sqref="D3:D132"/>
    <dataValidation allowBlank="1" showInputMessage="1" promptTitle="Edge Opacity" prompt="Enter an optional edge opacity between 0 (transparent) and 100 (opaque)." errorTitle="Invalid Edge Opacity" error="The optional edge opacity must be a whole number between 0 and 10." sqref="F3:F1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2">
      <formula1>ValidEdgeVisibilities</formula1>
    </dataValidation>
    <dataValidation allowBlank="1" showInputMessage="1" showErrorMessage="1" promptTitle="Vertex 1 Name" prompt="Enter the name of the edge's first vertex." sqref="A3:A132"/>
    <dataValidation allowBlank="1" showInputMessage="1" showErrorMessage="1" promptTitle="Vertex 2 Name" prompt="Enter the name of the edge's second vertex." sqref="B3:B132"/>
    <dataValidation allowBlank="1" showInputMessage="1" showErrorMessage="1" promptTitle="Edge Label" prompt="Enter an optional edge label." errorTitle="Invalid Edge Visibility" error="You have entered an unrecognized edge visibility.  Try selecting from the drop-down list instead." sqref="H3:H1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2"/>
  </dataValidations>
  <hyperlinks>
    <hyperlink ref="R3" r:id="rId1" display="http://snpy.tv/2CcprtL"/>
    <hyperlink ref="R5" r:id="rId2" display="http://snpy.tv/2CcprtL"/>
    <hyperlink ref="R7" r:id="rId3" display="https://www.krik.rs/nikola-petrovic-supruga-vlasnici-dve-nove-vile-vredne-cetiri-miliona-evra/"/>
    <hyperlink ref="R8" r:id="rId4" display="https://www.krik.rs/nikola-petrovic-supruga-vlasnici-dve-nove-vile-vredne-cetiri-miliona-evra/"/>
    <hyperlink ref="R9" r:id="rId5" display="https://www.krik.rs/nikola-petrovic-supruga-vlasnici-dve-nove-vile-vredne-cetiri-miliona-evra/"/>
    <hyperlink ref="R10" r:id="rId6" display="https://www.krik.rs/nikola-petrovic-supruga-vlasnici-dve-nove-vile-vredne-cetiri-miliona-evra/"/>
    <hyperlink ref="R11" r:id="rId7" display="https://www.krik.rs/nikola-petrovic-supruga-vlasnici-dve-nove-vile-vredne-cetiri-miliona-evra/"/>
    <hyperlink ref="R12" r:id="rId8" display="https://www.krik.rs/nikola-petrovic-supruga-vlasnici-dve-nove-vile-vredne-cetiri-miliona-evra/"/>
    <hyperlink ref="R13" r:id="rId9" display="https://www.krik.rs/nikola-petrovic-supruga-vlasnici-dve-nove-vile-vredne-cetiri-miliona-evra/"/>
    <hyperlink ref="R14" r:id="rId10" display="https://www.krik.rs/nikola-petrovic-supruga-vlasnici-dve-nove-vile-vredne-cetiri-miliona-evra/"/>
    <hyperlink ref="R15" r:id="rId11" display="https://www.krik.rs/nikola-petrovic-supruga-vlasnici-dve-nove-vile-vredne-cetiri-miliona-evra/"/>
    <hyperlink ref="R16" r:id="rId12" display="https://www.krik.rs/nikola-petrovic-supruga-vlasnici-dve-nove-vile-vredne-cetiri-miliona-evra/"/>
    <hyperlink ref="R17" r:id="rId13" display="https://www.krik.rs/nikola-petrovic-supruga-vlasnici-dve-nove-vile-vredne-cetiri-miliona-evra/"/>
    <hyperlink ref="R18" r:id="rId14" display="https://www.krik.rs/nikola-petrovic-supruga-vlasnici-dve-nove-vile-vredne-cetiri-miliona-evra/"/>
    <hyperlink ref="R19" r:id="rId15" display="https://www.krik.rs/nikola-petrovic-supruga-vlasnici-dve-nove-vile-vredne-cetiri-miliona-evra/"/>
    <hyperlink ref="R23" r:id="rId16" display="https://www.krik.rs/nikola-petrovic-supruga-vlasnici-dve-nove-vile-vredne-cetiri-miliona-evra/"/>
    <hyperlink ref="R24" r:id="rId17" display="https://www.krik.rs/nikola-petrovic-supruga-vlasnici-dve-nove-vile-vredne-cetiri-miliona-evra/"/>
    <hyperlink ref="R25" r:id="rId18" display="https://www.krik.rs/nikola-petrovic-supruga-vlasnici-dve-nove-vile-vredne-cetiri-miliona-evra/"/>
    <hyperlink ref="R26" r:id="rId19" display="http://rsg.ms/1ea298d"/>
    <hyperlink ref="R82" r:id="rId20" display="https://twitter.com/i/web/status/1095852383803002880"/>
    <hyperlink ref="R83" r:id="rId21" display="https://twitter.com/i/web/status/1095852383803002880"/>
    <hyperlink ref="R84" r:id="rId22" display="https://twitter.com/i/web/status/1095852383803002880"/>
    <hyperlink ref="R85" r:id="rId23" display="https://twitter.com/i/web/status/1095852383803002880"/>
    <hyperlink ref="R86" r:id="rId24" display="https://twitter.com/i/web/status/1095852383803002880"/>
    <hyperlink ref="R87" r:id="rId25" display="https://twitter.com/i/web/status/1095852383803002880"/>
    <hyperlink ref="R88" r:id="rId26" display="https://twitter.com/i/web/status/1095852383803002880"/>
    <hyperlink ref="R89" r:id="rId27" display="https://twitter.com/i/web/status/1001583765506985986"/>
    <hyperlink ref="R93" r:id="rId28" display="https://twitter.com/i/web/status/1096271697421000705"/>
    <hyperlink ref="R94" r:id="rId29" display="https://twitter.com/i/web/status/1096271697421000705"/>
    <hyperlink ref="R96" r:id="rId30" display="https://twitter.com/car_nove/status/964122342464081921"/>
    <hyperlink ref="R97" r:id="rId31" display="https://twitter.com/car_nove/status/964122342464081921"/>
    <hyperlink ref="R99" r:id="rId32" display="https://twitter.com/i/web/status/1096620987959910400"/>
    <hyperlink ref="R100" r:id="rId33" display="http://app.bl.ink/"/>
    <hyperlink ref="R101" r:id="rId34" display="https://twitter.com/i/web/status/1096623169929121792"/>
    <hyperlink ref="R107" r:id="rId35" display="https://twitter.com/i/web/status/1096620987959910400"/>
    <hyperlink ref="R108" r:id="rId36" display="https://twitter.com/i/web/status/1096620987959910400"/>
    <hyperlink ref="R109" r:id="rId37" display="https://twitter.com/i/web/status/1096620987959910400"/>
    <hyperlink ref="R110" r:id="rId38" display="https://twitter.com/i/web/status/1096620987959910400"/>
    <hyperlink ref="R111" r:id="rId39" display="http://app.bl.ink/"/>
    <hyperlink ref="R112" r:id="rId40" display="http://app.bl.ink/"/>
    <hyperlink ref="R113" r:id="rId41" display="http://app.bl.ink/"/>
    <hyperlink ref="R114" r:id="rId42" display="http://app.bl.ink/"/>
    <hyperlink ref="R115" r:id="rId43" display="http://app.bl.ink/"/>
    <hyperlink ref="R116" r:id="rId44" display="https://twitter.com/i/web/status/1096623169929121792"/>
    <hyperlink ref="R117" r:id="rId45" display="https://twitter.com/i/web/status/1096623169929121792"/>
    <hyperlink ref="R118" r:id="rId46" display="https://twitter.com/i/web/status/1096623169929121792"/>
    <hyperlink ref="R119" r:id="rId47" display="https://twitter.com/i/web/status/1096623169929121792"/>
    <hyperlink ref="R120" r:id="rId48" display="https://twitter.com/i/web/status/1096623169929121792"/>
    <hyperlink ref="R123" r:id="rId49" display="https://twitter.com/i/web/status/964169563070980096"/>
    <hyperlink ref="R124" r:id="rId50" display="https://twitter.com/i/web/status/1096907918274973696"/>
    <hyperlink ref="R126" r:id="rId51" display="https://twitter.com/i/web/status/1096907918274973696"/>
    <hyperlink ref="R128" r:id="rId52" display="https://twitter.com/i/web/status/1096907918274973696"/>
    <hyperlink ref="R130" r:id="rId53" display="https://twitter.com/i/web/status/1096907918274973696"/>
    <hyperlink ref="R131" r:id="rId54" display="https://twitter.com/i/web/status/1096907918274973696"/>
    <hyperlink ref="R132" r:id="rId55" display="https://twitter.com/i/web/status/1096907918274973696"/>
    <hyperlink ref="U26" r:id="rId56" display="https://pbs.twimg.com/tweet_video_thumb/DyFiYtTVAAIRpkK.jpg"/>
    <hyperlink ref="U32" r:id="rId57" display="https://pbs.twimg.com/media/Dygo3z-UYAADM0L.jpg"/>
    <hyperlink ref="U55" r:id="rId58" display="https://pbs.twimg.com/media/Dy6B95TX4AE7WKC.jpg"/>
    <hyperlink ref="U57" r:id="rId59" display="https://pbs.twimg.com/ext_tw_video_thumb/1093212425309089792/pu/img/NjF4kVjcs6A5sTds.jpg"/>
    <hyperlink ref="U58" r:id="rId60" display="https://pbs.twimg.com/ext_tw_video_thumb/1093212425309089792/pu/img/NjF4kVjcs6A5sTds.jpg"/>
    <hyperlink ref="U80" r:id="rId61" display="https://pbs.twimg.com/tweet_video_thumb/DzPPrPWXgAE5YBA.jpg"/>
    <hyperlink ref="V3" r:id="rId62" display="http://pbs.twimg.com/profile_images/1040086382964862976/KEKqKBgT_normal.jpg"/>
    <hyperlink ref="V4" r:id="rId63" display="http://pbs.twimg.com/profile_images/1091901900411293701/w9F_Bm9I_normal.jpg"/>
    <hyperlink ref="V5" r:id="rId64" display="http://pbs.twimg.com/profile_images/1040086382964862976/KEKqKBgT_normal.jpg"/>
    <hyperlink ref="V6" r:id="rId65" display="http://pbs.twimg.com/profile_images/1091901900411293701/w9F_Bm9I_normal.jpg"/>
    <hyperlink ref="V7" r:id="rId66" display="http://pbs.twimg.com/profile_images/1079346569013587968/rfMSp417_normal.jpg"/>
    <hyperlink ref="V8" r:id="rId67" display="http://abs.twimg.com/sticky/default_profile_images/default_profile_normal.png"/>
    <hyperlink ref="V9" r:id="rId68" display="http://pbs.twimg.com/profile_images/913685315314966529/zMFTWGQ2_normal.jpg"/>
    <hyperlink ref="V10" r:id="rId69" display="http://pbs.twimg.com/profile_images/479187811690508289/KfaVTz1U_normal.jpeg"/>
    <hyperlink ref="V11" r:id="rId70" display="http://pbs.twimg.com/profile_images/835534810714112001/BjsIZPQH_normal.jpg"/>
    <hyperlink ref="V12" r:id="rId71" display="http://pbs.twimg.com/profile_images/639820185268973568/JgsEz5oV_normal.png"/>
    <hyperlink ref="V13" r:id="rId72" display="http://abs.twimg.com/sticky/default_profile_images/default_profile_normal.png"/>
    <hyperlink ref="V14" r:id="rId73" display="http://pbs.twimg.com/profile_images/1082421947303108613/YwuP2L_S_normal.jpg"/>
    <hyperlink ref="V15" r:id="rId74" display="http://pbs.twimg.com/profile_images/585074885916930048/MJpM_PC7_normal.jpg"/>
    <hyperlink ref="V16" r:id="rId75" display="http://pbs.twimg.com/profile_images/636565318371049472/Yb6leiEK_normal.jpg"/>
    <hyperlink ref="V17" r:id="rId76" display="http://pbs.twimg.com/profile_images/1583513337/255042_10150204588549475_511244474_7321247_4925223_n_normal.jpg"/>
    <hyperlink ref="V18" r:id="rId77" display="http://pbs.twimg.com/profile_images/611453686049411072/aWe_JUSo_normal.jpg"/>
    <hyperlink ref="V19" r:id="rId78" display="http://abs.twimg.com/sticky/default_profile_images/default_profile_normal.png"/>
    <hyperlink ref="V20" r:id="rId79" display="http://pbs.twimg.com/profile_images/1086196118822637568/lTx_cFnB_normal.jpg"/>
    <hyperlink ref="V21" r:id="rId80" display="http://pbs.twimg.com/profile_images/1095916095419105280/cLCyD7k8_normal.jpg"/>
    <hyperlink ref="V22" r:id="rId81" display="http://pbs.twimg.com/profile_images/1013733778525696000/77jrQ0wq_normal.jpg"/>
    <hyperlink ref="V23" r:id="rId82" display="http://pbs.twimg.com/profile_images/920947224330342400/bbbs8iC-_normal.jpg"/>
    <hyperlink ref="V24" r:id="rId83" display="http://pbs.twimg.com/profile_images/947508388287647744/cb7bR9yl_normal.jpg"/>
    <hyperlink ref="V25" r:id="rId84" display="http://pbs.twimg.com/profile_images/987349679867420673/z8HtcJpS_normal.jpg"/>
    <hyperlink ref="V26" r:id="rId85" display="https://pbs.twimg.com/tweet_video_thumb/DyFiYtTVAAIRpkK.jpg"/>
    <hyperlink ref="V27" r:id="rId86" display="http://pbs.twimg.com/profile_images/1047987368274288641/_Qk6tStL_normal.jpg"/>
    <hyperlink ref="V28" r:id="rId87" display="http://pbs.twimg.com/profile_images/1055742183150678016/f5314Ygu_normal.jpg"/>
    <hyperlink ref="V29" r:id="rId88" display="http://pbs.twimg.com/profile_images/1055742183150678016/f5314Ygu_normal.jpg"/>
    <hyperlink ref="V30" r:id="rId89" display="http://pbs.twimg.com/profile_images/1055938807474896896/5lbKaHJt_normal.jpg"/>
    <hyperlink ref="V31" r:id="rId90" display="http://pbs.twimg.com/profile_images/1092062848572899329/fv2hcrjG_normal.jpg"/>
    <hyperlink ref="V32" r:id="rId91" display="https://pbs.twimg.com/media/Dygo3z-UYAADM0L.jpg"/>
    <hyperlink ref="V33" r:id="rId92" display="http://pbs.twimg.com/profile_images/890018086295752705/dzkf4kje_normal.jpg"/>
    <hyperlink ref="V34" r:id="rId93" display="http://pbs.twimg.com/profile_images/971936827543351296/Ju7jlta-_normal.jpg"/>
    <hyperlink ref="V35" r:id="rId94" display="http://pbs.twimg.com/profile_images/709841010784915456/CZ3Ep0Em_normal.jpg"/>
    <hyperlink ref="V36" r:id="rId95" display="http://pbs.twimg.com/profile_images/709841010784915456/CZ3Ep0Em_normal.jpg"/>
    <hyperlink ref="V37" r:id="rId96" display="http://pbs.twimg.com/profile_images/709841010784915456/CZ3Ep0Em_normal.jpg"/>
    <hyperlink ref="V38" r:id="rId97" display="http://pbs.twimg.com/profile_images/709841010784915456/CZ3Ep0Em_normal.jpg"/>
    <hyperlink ref="V39" r:id="rId98" display="http://pbs.twimg.com/profile_images/709841010784915456/CZ3Ep0Em_normal.jpg"/>
    <hyperlink ref="V40" r:id="rId99" display="http://pbs.twimg.com/profile_images/709841010784915456/CZ3Ep0Em_normal.jpg"/>
    <hyperlink ref="V41" r:id="rId100" display="http://pbs.twimg.com/profile_images/1082419655967428610/9PK8nqmb_normal.jpg"/>
    <hyperlink ref="V42" r:id="rId101" display="http://pbs.twimg.com/profile_images/1093725133330661377/G540z2M-_normal.jpg"/>
    <hyperlink ref="V43" r:id="rId102" display="http://pbs.twimg.com/profile_images/788855872567074816/9YubLRI-_normal.jpg"/>
    <hyperlink ref="V44" r:id="rId103" display="http://pbs.twimg.com/profile_images/788855872567074816/9YubLRI-_normal.jpg"/>
    <hyperlink ref="V45" r:id="rId104" display="http://pbs.twimg.com/profile_images/954685117984919553/apAKRyuK_normal.jpg"/>
    <hyperlink ref="V46" r:id="rId105" display="http://pbs.twimg.com/profile_images/954685117984919553/apAKRyuK_normal.jpg"/>
    <hyperlink ref="V47" r:id="rId106" display="http://pbs.twimg.com/profile_images/652074270110171136/8uPz7LBi_normal.jpg"/>
    <hyperlink ref="V48" r:id="rId107" display="http://pbs.twimg.com/profile_images/652074270110171136/8uPz7LBi_normal.jpg"/>
    <hyperlink ref="V49" r:id="rId108" display="http://pbs.twimg.com/profile_images/907708271816998913/khH5zlVX_normal.jpg"/>
    <hyperlink ref="V50" r:id="rId109" display="http://pbs.twimg.com/profile_images/907708271816998913/khH5zlVX_normal.jpg"/>
    <hyperlink ref="V51" r:id="rId110" display="http://pbs.twimg.com/profile_images/656913559914467328/j7X9I6KT_normal.jpg"/>
    <hyperlink ref="V52" r:id="rId111" display="http://pbs.twimg.com/profile_images/656913559914467328/j7X9I6KT_normal.jpg"/>
    <hyperlink ref="V53" r:id="rId112" display="http://pbs.twimg.com/profile_images/1087279222274617344/scxp7sI1_normal.jpg"/>
    <hyperlink ref="V54" r:id="rId113" display="http://pbs.twimg.com/profile_images/1087279222274617344/scxp7sI1_normal.jpg"/>
    <hyperlink ref="V55" r:id="rId114" display="https://pbs.twimg.com/media/Dy6B95TX4AE7WKC.jpg"/>
    <hyperlink ref="V56" r:id="rId115" display="http://pbs.twimg.com/profile_images/830163229540282368/atWj66Ng_normal.jpg"/>
    <hyperlink ref="V57" r:id="rId116" display="https://pbs.twimg.com/ext_tw_video_thumb/1093212425309089792/pu/img/NjF4kVjcs6A5sTds.jpg"/>
    <hyperlink ref="V58" r:id="rId117" display="https://pbs.twimg.com/ext_tw_video_thumb/1093212425309089792/pu/img/NjF4kVjcs6A5sTds.jpg"/>
    <hyperlink ref="V59" r:id="rId118" display="http://pbs.twimg.com/profile_images/1023312393567436801/cpOp5sgz_normal.jpg"/>
    <hyperlink ref="V60" r:id="rId119" display="http://pbs.twimg.com/profile_images/1023312393567436801/cpOp5sgz_normal.jpg"/>
    <hyperlink ref="V61" r:id="rId120" display="http://pbs.twimg.com/profile_images/1023312393567436801/cpOp5sgz_normal.jpg"/>
    <hyperlink ref="V62" r:id="rId121" display="http://pbs.twimg.com/profile_images/764525272179834881/ePajCYf4_normal.jpg"/>
    <hyperlink ref="V63" r:id="rId122" display="http://pbs.twimg.com/profile_images/1091004038840270848/OkCBR4te_normal.jpg"/>
    <hyperlink ref="V64" r:id="rId123" display="http://pbs.twimg.com/profile_images/1073542700199219200/8udq16xG_normal.jpg"/>
    <hyperlink ref="V65" r:id="rId124" display="http://pbs.twimg.com/profile_images/1073542700199219200/8udq16xG_normal.jpg"/>
    <hyperlink ref="V66" r:id="rId125" display="http://pbs.twimg.com/profile_images/1083055762761568256/2tLInWLe_normal.jpg"/>
    <hyperlink ref="V67" r:id="rId126" display="http://pbs.twimg.com/profile_images/1094374278471077888/8SxUYls2_normal.jpg"/>
    <hyperlink ref="V68" r:id="rId127" display="http://pbs.twimg.com/profile_images/1072632912393199617/dLMxN1Z7_normal.jpg"/>
    <hyperlink ref="V69" r:id="rId128" display="http://pbs.twimg.com/profile_images/1094374278471077888/8SxUYls2_normal.jpg"/>
    <hyperlink ref="V70" r:id="rId129" display="http://pbs.twimg.com/profile_images/1091763912222101505/gwEpY-UI_normal.jpg"/>
    <hyperlink ref="V71" r:id="rId130" display="http://pbs.twimg.com/profile_images/1094374278471077888/8SxUYls2_normal.jpg"/>
    <hyperlink ref="V72" r:id="rId131" display="http://pbs.twimg.com/profile_images/1079750940109012992/8nzqjYoe_normal.jpg"/>
    <hyperlink ref="V73" r:id="rId132" display="http://pbs.twimg.com/profile_images/1094374278471077888/8SxUYls2_normal.jpg"/>
    <hyperlink ref="V74" r:id="rId133" display="http://pbs.twimg.com/profile_images/1079750940109012992/8nzqjYoe_normal.jpg"/>
    <hyperlink ref="V75" r:id="rId134" display="http://pbs.twimg.com/profile_images/1094374278471077888/8SxUYls2_normal.jpg"/>
    <hyperlink ref="V76" r:id="rId135" display="http://pbs.twimg.com/profile_images/1094374278471077888/8SxUYls2_normal.jpg"/>
    <hyperlink ref="V77" r:id="rId136" display="http://pbs.twimg.com/profile_images/1094374278471077888/8SxUYls2_normal.jpg"/>
    <hyperlink ref="V78" r:id="rId137" display="http://pbs.twimg.com/profile_images/1094374278471077888/8SxUYls2_normal.jpg"/>
    <hyperlink ref="V79" r:id="rId138" display="http://pbs.twimg.com/profile_images/1094374278471077888/8SxUYls2_normal.jpg"/>
    <hyperlink ref="V80" r:id="rId139" display="https://pbs.twimg.com/tweet_video_thumb/DzPPrPWXgAE5YBA.jpg"/>
    <hyperlink ref="V81" r:id="rId140" display="http://pbs.twimg.com/profile_images/1094374278471077888/8SxUYls2_normal.jpg"/>
    <hyperlink ref="V82" r:id="rId141" display="http://pbs.twimg.com/profile_images/631867254401994752/5C99ApqG_normal.jpg"/>
    <hyperlink ref="V83" r:id="rId142" display="http://pbs.twimg.com/profile_images/631867254401994752/5C99ApqG_normal.jpg"/>
    <hyperlink ref="V84" r:id="rId143" display="http://pbs.twimg.com/profile_images/631867254401994752/5C99ApqG_normal.jpg"/>
    <hyperlink ref="V85" r:id="rId144" display="http://pbs.twimg.com/profile_images/631867254401994752/5C99ApqG_normal.jpg"/>
    <hyperlink ref="V86" r:id="rId145" display="http://pbs.twimg.com/profile_images/631867254401994752/5C99ApqG_normal.jpg"/>
    <hyperlink ref="V87" r:id="rId146" display="http://pbs.twimg.com/profile_images/631867254401994752/5C99ApqG_normal.jpg"/>
    <hyperlink ref="V88" r:id="rId147" display="http://pbs.twimg.com/profile_images/631867254401994752/5C99ApqG_normal.jpg"/>
    <hyperlink ref="V89" r:id="rId148" display="http://pbs.twimg.com/profile_images/1050098504515899392/h6RzXCGt_normal.jpg"/>
    <hyperlink ref="V90" r:id="rId149" display="http://pbs.twimg.com/profile_images/1095800366585794560/btqBBLzH_normal.jpg"/>
    <hyperlink ref="V91" r:id="rId150" display="http://pbs.twimg.com/profile_images/1095800366585794560/btqBBLzH_normal.jpg"/>
    <hyperlink ref="V92" r:id="rId151" display="http://pbs.twimg.com/profile_images/1095800366585794560/btqBBLzH_normal.jpg"/>
    <hyperlink ref="V93" r:id="rId152" display="http://abs.twimg.com/sticky/default_profile_images/default_profile_normal.png"/>
    <hyperlink ref="V94" r:id="rId153" display="http://abs.twimg.com/sticky/default_profile_images/default_profile_normal.png"/>
    <hyperlink ref="V95" r:id="rId154" display="http://pbs.twimg.com/profile_images/1091371401565618176/0K8Dhq4X_normal.jpg"/>
    <hyperlink ref="V96" r:id="rId155" display="http://pbs.twimg.com/profile_images/1032283914725937152/xJPnjR1z_normal.jpg"/>
    <hyperlink ref="V97" r:id="rId156" display="http://pbs.twimg.com/profile_images/1053050161050669056/jWNTlLh9_normal.jpg"/>
    <hyperlink ref="V98" r:id="rId157" display="http://pbs.twimg.com/profile_images/1089426037535109120/Sb51eWqW_normal.jpg"/>
    <hyperlink ref="V99" r:id="rId158" display="http://abs.twimg.com/sticky/default_profile_images/default_profile_normal.png"/>
    <hyperlink ref="V100" r:id="rId159" display="http://abs.twimg.com/sticky/default_profile_images/default_profile_normal.png"/>
    <hyperlink ref="V101" r:id="rId160" display="http://abs.twimg.com/sticky/default_profile_images/default_profile_normal.png"/>
    <hyperlink ref="V102" r:id="rId161" display="http://abs.twimg.com/sticky/default_profile_images/default_profile_normal.png"/>
    <hyperlink ref="V103" r:id="rId162" display="http://abs.twimg.com/sticky/default_profile_images/default_profile_normal.png"/>
    <hyperlink ref="V104" r:id="rId163" display="http://abs.twimg.com/sticky/default_profile_images/default_profile_normal.png"/>
    <hyperlink ref="V105" r:id="rId164" display="http://abs.twimg.com/sticky/default_profile_images/default_profile_normal.png"/>
    <hyperlink ref="V106" r:id="rId165" display="http://abs.twimg.com/sticky/default_profile_images/default_profile_normal.png"/>
    <hyperlink ref="V107" r:id="rId166" display="http://abs.twimg.com/sticky/default_profile_images/default_profile_normal.png"/>
    <hyperlink ref="V108" r:id="rId167" display="http://abs.twimg.com/sticky/default_profile_images/default_profile_normal.png"/>
    <hyperlink ref="V109" r:id="rId168" display="http://abs.twimg.com/sticky/default_profile_images/default_profile_normal.png"/>
    <hyperlink ref="V110" r:id="rId169" display="http://abs.twimg.com/sticky/default_profile_images/default_profile_normal.png"/>
    <hyperlink ref="V111" r:id="rId170" display="http://abs.twimg.com/sticky/default_profile_images/default_profile_normal.png"/>
    <hyperlink ref="V112" r:id="rId171" display="http://abs.twimg.com/sticky/default_profile_images/default_profile_normal.png"/>
    <hyperlink ref="V113" r:id="rId172" display="http://abs.twimg.com/sticky/default_profile_images/default_profile_normal.png"/>
    <hyperlink ref="V114" r:id="rId173" display="http://abs.twimg.com/sticky/default_profile_images/default_profile_normal.png"/>
    <hyperlink ref="V115" r:id="rId174" display="http://abs.twimg.com/sticky/default_profile_images/default_profile_normal.png"/>
    <hyperlink ref="V116" r:id="rId175" display="http://abs.twimg.com/sticky/default_profile_images/default_profile_normal.png"/>
    <hyperlink ref="V117" r:id="rId176" display="http://abs.twimg.com/sticky/default_profile_images/default_profile_normal.png"/>
    <hyperlink ref="V118" r:id="rId177" display="http://abs.twimg.com/sticky/default_profile_images/default_profile_normal.png"/>
    <hyperlink ref="V119" r:id="rId178" display="http://abs.twimg.com/sticky/default_profile_images/default_profile_normal.png"/>
    <hyperlink ref="V120" r:id="rId179" display="http://abs.twimg.com/sticky/default_profile_images/default_profile_normal.png"/>
    <hyperlink ref="V121" r:id="rId180" display="http://pbs.twimg.com/profile_images/971936827543351296/Ju7jlta-_normal.jpg"/>
    <hyperlink ref="V122" r:id="rId181" display="http://pbs.twimg.com/profile_images/971858661168599040/t8T3IPTh_normal.jpg"/>
    <hyperlink ref="V123" r:id="rId182" display="http://pbs.twimg.com/profile_images/971858661168599040/t8T3IPTh_normal.jpg"/>
    <hyperlink ref="V124" r:id="rId183" display="http://pbs.twimg.com/profile_images/1080275462499250177/P25NNVPC_normal.jpg"/>
    <hyperlink ref="V125" r:id="rId184" display="http://pbs.twimg.com/profile_images/971936827543351296/Ju7jlta-_normal.jpg"/>
    <hyperlink ref="V126" r:id="rId185" display="http://pbs.twimg.com/profile_images/1080275462499250177/P25NNVPC_normal.jpg"/>
    <hyperlink ref="V127" r:id="rId186" display="http://pbs.twimg.com/profile_images/971936827543351296/Ju7jlta-_normal.jpg"/>
    <hyperlink ref="V128" r:id="rId187" display="http://pbs.twimg.com/profile_images/1080275462499250177/P25NNVPC_normal.jpg"/>
    <hyperlink ref="V129" r:id="rId188" display="http://pbs.twimg.com/profile_images/971936827543351296/Ju7jlta-_normal.jpg"/>
    <hyperlink ref="V130" r:id="rId189" display="http://pbs.twimg.com/profile_images/1080275462499250177/P25NNVPC_normal.jpg"/>
    <hyperlink ref="V131" r:id="rId190" display="http://pbs.twimg.com/profile_images/1080275462499250177/P25NNVPC_normal.jpg"/>
    <hyperlink ref="V132" r:id="rId191" display="http://pbs.twimg.com/profile_images/1080275462499250177/P25NNVPC_normal.jpg"/>
    <hyperlink ref="X3" r:id="rId192" display="https://twitter.com/#!/rosemarycnn/status/966596012881031168"/>
    <hyperlink ref="X4" r:id="rId193" display="https://twitter.com/#!/elizabe44177035/status/1091904131344879617"/>
    <hyperlink ref="X5" r:id="rId194" display="https://twitter.com/#!/rosemarycnn/status/966596012881031168"/>
    <hyperlink ref="X6" r:id="rId195" display="https://twitter.com/#!/elizabe44177035/status/1091904131344879617"/>
    <hyperlink ref="X7" r:id="rId196" display="https://twitter.com/#!/stevanoccrp/status/1092009315089764352"/>
    <hyperlink ref="X8" r:id="rId197" display="https://twitter.com/#!/daniela04120570/status/1092010663403311105"/>
    <hyperlink ref="X9" r:id="rId198" display="https://twitter.com/#!/dvogled/status/1092012209021116421"/>
    <hyperlink ref="X10" r:id="rId199" display="https://twitter.com/#!/nikolamkiric/status/1092022796383858688"/>
    <hyperlink ref="X11" r:id="rId200" display="https://twitter.com/#!/_jelvas/status/1092044362605830144"/>
    <hyperlink ref="X12" r:id="rId201" display="https://twitter.com/#!/krikrs/status/1092061288992251905"/>
    <hyperlink ref="X13" r:id="rId202" display="https://twitter.com/#!/leptiricms/status/1092065104869371905"/>
    <hyperlink ref="X14" r:id="rId203" display="https://twitter.com/#!/darkodumic/status/1092065951418380294"/>
    <hyperlink ref="X15" r:id="rId204" display="https://twitter.com/#!/lillyblu357/status/1092067068478922752"/>
    <hyperlink ref="X16" r:id="rId205" display="https://twitter.com/#!/pajce4/status/1092068642207006720"/>
    <hyperlink ref="X17" r:id="rId206" display="https://twitter.com/#!/nolefp/status/1092091652393422848"/>
    <hyperlink ref="X18" r:id="rId207" display="https://twitter.com/#!/olivera1331/status/1092120581523296256"/>
    <hyperlink ref="X19" r:id="rId208" display="https://twitter.com/#!/lazovicml/status/1092138178943877120"/>
    <hyperlink ref="X20" r:id="rId209" display="https://twitter.com/#!/sundaefire/status/1092170403278024704"/>
    <hyperlink ref="X21" r:id="rId210" display="https://twitter.com/#!/empyrealarrows/status/1092171312271892480"/>
    <hyperlink ref="X22" r:id="rId211" display="https://twitter.com/#!/dimourgos/status/1092180790669135873"/>
    <hyperlink ref="X23" r:id="rId212" display="https://twitter.com/#!/draganapeco/status/1092357565214789632"/>
    <hyperlink ref="X24" r:id="rId213" display="https://twitter.com/#!/karapandza/status/1091993680054050817"/>
    <hyperlink ref="X25" r:id="rId214" display="https://twitter.com/#!/jelradivojevic/status/1092363084260364294"/>
    <hyperlink ref="X26" r:id="rId215" display="https://twitter.com/#!/rockstargames/status/1090263954645966850"/>
    <hyperlink ref="X27" r:id="rId216" display="https://twitter.com/#!/tsg_nove/status/1092412445342130176"/>
    <hyperlink ref="X28" r:id="rId217" display="https://twitter.com/#!/carrara_car/status/1092473773272563712"/>
    <hyperlink ref="X29" r:id="rId218" display="https://twitter.com/#!/carrara_car/status/1092473773272563712"/>
    <hyperlink ref="X30" r:id="rId219" display="https://twitter.com/#!/iknowuman/status/1092597282023854080"/>
    <hyperlink ref="X31" r:id="rId220" display="https://twitter.com/#!/enenlice/status/1092597960762888192"/>
    <hyperlink ref="X32" r:id="rId221" display="https://twitter.com/#!/tulhip/status/1092168551673212928"/>
    <hyperlink ref="X33" r:id="rId222" display="https://twitter.com/#!/nekyua/status/1092637235151654912"/>
    <hyperlink ref="X34" r:id="rId223" display="https://twitter.com/#!/hope_persists/status/977892653806292992"/>
    <hyperlink ref="X35" r:id="rId224" display="https://twitter.com/#!/everflo_q_opi/status/1092775983348936704"/>
    <hyperlink ref="X36" r:id="rId225" display="https://twitter.com/#!/everflo_q_opi/status/1092775983348936704"/>
    <hyperlink ref="X37" r:id="rId226" display="https://twitter.com/#!/everflo_q_opi/status/1092775983348936704"/>
    <hyperlink ref="X38" r:id="rId227" display="https://twitter.com/#!/everflo_q_opi/status/1092775983348936704"/>
    <hyperlink ref="X39" r:id="rId228" display="https://twitter.com/#!/everflo_q_opi/status/1092775983348936704"/>
    <hyperlink ref="X40" r:id="rId229" display="https://twitter.com/#!/everflo_q_opi/status/1092775983348936704"/>
    <hyperlink ref="X41" r:id="rId230" display="https://twitter.com/#!/13th_pig/status/1093595418125053952"/>
    <hyperlink ref="X42" r:id="rId231" display="https://twitter.com/#!/dontwearit0ut/status/1093750400199655424"/>
    <hyperlink ref="X43" r:id="rId232" display="https://twitter.com/#!/diamondgold84/status/1093850516398985216"/>
    <hyperlink ref="X44" r:id="rId233" display="https://twitter.com/#!/diamondgold84/status/1093850516398985216"/>
    <hyperlink ref="X45" r:id="rId234" display="https://twitter.com/#!/merilinmonro1/status/1093852659499614209"/>
    <hyperlink ref="X46" r:id="rId235" display="https://twitter.com/#!/merilinmonro1/status/1093852659499614209"/>
    <hyperlink ref="X47" r:id="rId236" display="https://twitter.com/#!/31astraaa/status/1093854501608529920"/>
    <hyperlink ref="X48" r:id="rId237" display="https://twitter.com/#!/31astraaa/status/1093854501608529920"/>
    <hyperlink ref="X49" r:id="rId238" display="https://twitter.com/#!/vladvladikus/status/1093857125552529411"/>
    <hyperlink ref="X50" r:id="rId239" display="https://twitter.com/#!/vladvladikus/status/1093857125552529411"/>
    <hyperlink ref="X51" r:id="rId240" display="https://twitter.com/#!/vitkocxi/status/1093866562472296449"/>
    <hyperlink ref="X52" r:id="rId241" display="https://twitter.com/#!/vitkocxi/status/1093866562472296449"/>
    <hyperlink ref="X53" r:id="rId242" display="https://twitter.com/#!/dragcebradic/status/1093874411009130506"/>
    <hyperlink ref="X54" r:id="rId243" display="https://twitter.com/#!/dragcebradic/status/1093874411009130506"/>
    <hyperlink ref="X55" r:id="rId244" display="https://twitter.com/#!/daniluacl/status/1093954669473398790"/>
    <hyperlink ref="X56" r:id="rId245" display="https://twitter.com/#!/mrak/status/1094219350750519297"/>
    <hyperlink ref="X57" r:id="rId246" display="https://twitter.com/#!/kwilli1046/status/1094211169932451841"/>
    <hyperlink ref="X58" r:id="rId247" display="https://twitter.com/#!/nove_joshan1007/status/1094396641681956864"/>
    <hyperlink ref="X59" r:id="rId248" display="https://twitter.com/#!/dc_vetadvocate/status/1094973614150033408"/>
    <hyperlink ref="X60" r:id="rId249" display="https://twitter.com/#!/dc_vetadvocate/status/1094973614150033408"/>
    <hyperlink ref="X61" r:id="rId250" display="https://twitter.com/#!/dc_vetadvocate/status/1094973614150033408"/>
    <hyperlink ref="X62" r:id="rId251" display="https://twitter.com/#!/grofodvaljeva/status/1093837448097001472"/>
    <hyperlink ref="X63" r:id="rId252" display="https://twitter.com/#!/datividimslova/status/1093837822111428608"/>
    <hyperlink ref="X64" r:id="rId253" display="https://twitter.com/#!/aleksandratasi8/status/1095632818661703680"/>
    <hyperlink ref="X65" r:id="rId254" display="https://twitter.com/#!/aleksandratasi8/status/1095632818661703680"/>
    <hyperlink ref="X66" r:id="rId255" display="https://twitter.com/#!/lernrts/status/1093566804226650113"/>
    <hyperlink ref="X67" r:id="rId256" display="https://twitter.com/#!/i_dont_car_x/status/1093582722231160833"/>
    <hyperlink ref="X68" r:id="rId257" display="https://twitter.com/#!/camzzlolo97/status/1093564342170275846"/>
    <hyperlink ref="X69" r:id="rId258" display="https://twitter.com/#!/i_dont_car_x/status/1093582810261139456"/>
    <hyperlink ref="X70" r:id="rId259" display="https://twitter.com/#!/votes58/status/1093568153949487105"/>
    <hyperlink ref="X71" r:id="rId260" display="https://twitter.com/#!/i_dont_car_x/status/1093582873670619136"/>
    <hyperlink ref="X72" r:id="rId261" display="https://twitter.com/#!/vernica45837557/status/1093564427541057536"/>
    <hyperlink ref="X73" r:id="rId262" display="https://twitter.com/#!/i_dont_car_x/status/1093582918713266178"/>
    <hyperlink ref="X74" r:id="rId263" display="https://twitter.com/#!/vernica45837557/status/1093564427541057536"/>
    <hyperlink ref="X75" r:id="rId264" display="https://twitter.com/#!/i_dont_car_x/status/1093582722231160833"/>
    <hyperlink ref="X76" r:id="rId265" display="https://twitter.com/#!/i_dont_car_x/status/1093582810261139456"/>
    <hyperlink ref="X77" r:id="rId266" display="https://twitter.com/#!/i_dont_car_x/status/1093582873670619136"/>
    <hyperlink ref="X78" r:id="rId267" display="https://twitter.com/#!/i_dont_car_x/status/1093582918713266178"/>
    <hyperlink ref="X79" r:id="rId268" display="https://twitter.com/#!/i_dont_car_x/status/1093582918713266178"/>
    <hyperlink ref="X80" r:id="rId269" display="https://twitter.com/#!/mafialaurenjbr/status/1095447509240025089"/>
    <hyperlink ref="X81" r:id="rId270" display="https://twitter.com/#!/i_dont_car_x/status/1095675191068426240"/>
    <hyperlink ref="X82" r:id="rId271" display="https://twitter.com/#!/mahibrihim/status/1095852383803002880"/>
    <hyperlink ref="X83" r:id="rId272" display="https://twitter.com/#!/mahibrihim/status/1095852383803002880"/>
    <hyperlink ref="X84" r:id="rId273" display="https://twitter.com/#!/mahibrihim/status/1095852383803002880"/>
    <hyperlink ref="X85" r:id="rId274" display="https://twitter.com/#!/mahibrihim/status/1095852383803002880"/>
    <hyperlink ref="X86" r:id="rId275" display="https://twitter.com/#!/mahibrihim/status/1095852383803002880"/>
    <hyperlink ref="X87" r:id="rId276" display="https://twitter.com/#!/mahibrihim/status/1095852383803002880"/>
    <hyperlink ref="X88" r:id="rId277" display="https://twitter.com/#!/mahibrihim/status/1095852383803002880"/>
    <hyperlink ref="X89" r:id="rId278" display="https://twitter.com/#!/donaldnorcross/status/1001583765506985986"/>
    <hyperlink ref="X90" r:id="rId279" display="https://twitter.com/#!/endguns2019/status/1095994293003739136"/>
    <hyperlink ref="X91" r:id="rId280" display="https://twitter.com/#!/endguns2019/status/1095994293003739136"/>
    <hyperlink ref="X92" r:id="rId281" display="https://twitter.com/#!/endguns2019/status/1096085339540738049"/>
    <hyperlink ref="X93" r:id="rId282" display="https://twitter.com/#!/sesaycalvin/status/1096271697421000705"/>
    <hyperlink ref="X94" r:id="rId283" display="https://twitter.com/#!/sesaycalvin/status/1096271697421000705"/>
    <hyperlink ref="X95" r:id="rId284" display="https://twitter.com/#!/mr_kirpister/status/1096411833806848001"/>
    <hyperlink ref="X96" r:id="rId285" display="https://twitter.com/#!/noellealvernaz/status/1096380734355525632"/>
    <hyperlink ref="X97" r:id="rId286" display="https://twitter.com/#!/shakker__/status/1096429990617497600"/>
    <hyperlink ref="X98" r:id="rId287" display="https://twitter.com/#!/tara_kathryn_/status/1096541463566041092"/>
    <hyperlink ref="X99" r:id="rId288" display="https://twitter.com/#!/b5308bj/status/1096620987959910400"/>
    <hyperlink ref="X100" r:id="rId289" display="https://twitter.com/#!/b5308bj/status/1096622639576215552"/>
    <hyperlink ref="X101" r:id="rId290" display="https://twitter.com/#!/b5308bj/status/1096623169929121792"/>
    <hyperlink ref="X102" r:id="rId291" display="https://twitter.com/#!/b5308bj/status/1096620512971800576"/>
    <hyperlink ref="X103" r:id="rId292" display="https://twitter.com/#!/b5308bj/status/1096620512971800576"/>
    <hyperlink ref="X104" r:id="rId293" display="https://twitter.com/#!/b5308bj/status/1096620512971800576"/>
    <hyperlink ref="X105" r:id="rId294" display="https://twitter.com/#!/b5308bj/status/1096620512971800576"/>
    <hyperlink ref="X106" r:id="rId295" display="https://twitter.com/#!/b5308bj/status/1096620512971800576"/>
    <hyperlink ref="X107" r:id="rId296" display="https://twitter.com/#!/b5308bj/status/1096620987959910400"/>
    <hyperlink ref="X108" r:id="rId297" display="https://twitter.com/#!/b5308bj/status/1096620987959910400"/>
    <hyperlink ref="X109" r:id="rId298" display="https://twitter.com/#!/b5308bj/status/1096620987959910400"/>
    <hyperlink ref="X110" r:id="rId299" display="https://twitter.com/#!/b5308bj/status/1096620987959910400"/>
    <hyperlink ref="X111" r:id="rId300" display="https://twitter.com/#!/b5308bj/status/1096622639576215552"/>
    <hyperlink ref="X112" r:id="rId301" display="https://twitter.com/#!/b5308bj/status/1096622639576215552"/>
    <hyperlink ref="X113" r:id="rId302" display="https://twitter.com/#!/b5308bj/status/1096622639576215552"/>
    <hyperlink ref="X114" r:id="rId303" display="https://twitter.com/#!/b5308bj/status/1096622639576215552"/>
    <hyperlink ref="X115" r:id="rId304" display="https://twitter.com/#!/b5308bj/status/1096622639576215552"/>
    <hyperlink ref="X116" r:id="rId305" display="https://twitter.com/#!/b5308bj/status/1096623169929121792"/>
    <hyperlink ref="X117" r:id="rId306" display="https://twitter.com/#!/b5308bj/status/1096623169929121792"/>
    <hyperlink ref="X118" r:id="rId307" display="https://twitter.com/#!/b5308bj/status/1096623169929121792"/>
    <hyperlink ref="X119" r:id="rId308" display="https://twitter.com/#!/b5308bj/status/1096623169929121792"/>
    <hyperlink ref="X120" r:id="rId309" display="https://twitter.com/#!/b5308bj/status/1096623169929121792"/>
    <hyperlink ref="X121" r:id="rId310" display="https://twitter.com/#!/hope_persists/status/977892653806292992"/>
    <hyperlink ref="X122" r:id="rId311" display="https://twitter.com/#!/car_nove/status/977910505582026752"/>
    <hyperlink ref="X123" r:id="rId312" display="https://twitter.com/#!/car_nove/status/964169563070980096"/>
    <hyperlink ref="X124" r:id="rId313" display="https://twitter.com/#!/codebluebbq/status/1096907918274973696"/>
    <hyperlink ref="X125" r:id="rId314" display="https://twitter.com/#!/hope_persists/status/977892653806292992"/>
    <hyperlink ref="X126" r:id="rId315" display="https://twitter.com/#!/codebluebbq/status/1096907918274973696"/>
    <hyperlink ref="X127" r:id="rId316" display="https://twitter.com/#!/hope_persists/status/977892653806292992"/>
    <hyperlink ref="X128" r:id="rId317" display="https://twitter.com/#!/codebluebbq/status/1096907918274973696"/>
    <hyperlink ref="X129" r:id="rId318" display="https://twitter.com/#!/hope_persists/status/977892653806292992"/>
    <hyperlink ref="X130" r:id="rId319" display="https://twitter.com/#!/codebluebbq/status/1096907918274973696"/>
    <hyperlink ref="X131" r:id="rId320" display="https://twitter.com/#!/codebluebbq/status/1096907918274973696"/>
    <hyperlink ref="X132" r:id="rId321" display="https://twitter.com/#!/codebluebbq/status/1096907918274973696"/>
  </hyperlinks>
  <printOptions/>
  <pageMargins left="0.7" right="0.7" top="0.75" bottom="0.75" header="0.3" footer="0.3"/>
  <pageSetup horizontalDpi="600" verticalDpi="600" orientation="portrait" r:id="rId325"/>
  <legacyDrawing r:id="rId323"/>
  <tableParts>
    <tablePart r:id="rId32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1589</v>
      </c>
      <c r="B1" s="13" t="s">
        <v>1666</v>
      </c>
      <c r="C1" s="13" t="s">
        <v>1667</v>
      </c>
      <c r="D1" s="13" t="s">
        <v>144</v>
      </c>
      <c r="E1" s="13" t="s">
        <v>1669</v>
      </c>
      <c r="F1" s="13" t="s">
        <v>1670</v>
      </c>
      <c r="G1" s="13" t="s">
        <v>1671</v>
      </c>
    </row>
    <row r="2" spans="1:7" ht="15">
      <c r="A2" s="78" t="s">
        <v>1286</v>
      </c>
      <c r="B2" s="78">
        <v>15</v>
      </c>
      <c r="C2" s="121">
        <v>0.011045655375552283</v>
      </c>
      <c r="D2" s="78" t="s">
        <v>1668</v>
      </c>
      <c r="E2" s="78"/>
      <c r="F2" s="78"/>
      <c r="G2" s="78"/>
    </row>
    <row r="3" spans="1:7" ht="15">
      <c r="A3" s="78" t="s">
        <v>1287</v>
      </c>
      <c r="B3" s="78">
        <v>12</v>
      </c>
      <c r="C3" s="121">
        <v>0.008836524300441826</v>
      </c>
      <c r="D3" s="78" t="s">
        <v>1668</v>
      </c>
      <c r="E3" s="78"/>
      <c r="F3" s="78"/>
      <c r="G3" s="78"/>
    </row>
    <row r="4" spans="1:7" ht="15">
      <c r="A4" s="78" t="s">
        <v>1288</v>
      </c>
      <c r="B4" s="78">
        <v>0</v>
      </c>
      <c r="C4" s="121">
        <v>0</v>
      </c>
      <c r="D4" s="78" t="s">
        <v>1668</v>
      </c>
      <c r="E4" s="78"/>
      <c r="F4" s="78"/>
      <c r="G4" s="78"/>
    </row>
    <row r="5" spans="1:7" ht="15">
      <c r="A5" s="78" t="s">
        <v>1289</v>
      </c>
      <c r="B5" s="78">
        <v>1331</v>
      </c>
      <c r="C5" s="121">
        <v>0.9801178203240059</v>
      </c>
      <c r="D5" s="78" t="s">
        <v>1668</v>
      </c>
      <c r="E5" s="78"/>
      <c r="F5" s="78"/>
      <c r="G5" s="78"/>
    </row>
    <row r="6" spans="1:7" ht="15">
      <c r="A6" s="78" t="s">
        <v>1290</v>
      </c>
      <c r="B6" s="78">
        <v>1358</v>
      </c>
      <c r="C6" s="121">
        <v>1</v>
      </c>
      <c r="D6" s="78" t="s">
        <v>1668</v>
      </c>
      <c r="E6" s="78"/>
      <c r="F6" s="78"/>
      <c r="G6" s="78"/>
    </row>
    <row r="7" spans="1:7" ht="15">
      <c r="A7" s="84" t="s">
        <v>1291</v>
      </c>
      <c r="B7" s="84">
        <v>75</v>
      </c>
      <c r="C7" s="122">
        <v>0.03381200842192572</v>
      </c>
      <c r="D7" s="84" t="s">
        <v>1668</v>
      </c>
      <c r="E7" s="84" t="b">
        <v>0</v>
      </c>
      <c r="F7" s="84" t="b">
        <v>0</v>
      </c>
      <c r="G7" s="84" t="b">
        <v>0</v>
      </c>
    </row>
    <row r="8" spans="1:7" ht="15">
      <c r="A8" s="84" t="s">
        <v>1292</v>
      </c>
      <c r="B8" s="84">
        <v>64</v>
      </c>
      <c r="C8" s="122">
        <v>0.04102610488873601</v>
      </c>
      <c r="D8" s="84" t="s">
        <v>1668</v>
      </c>
      <c r="E8" s="84" t="b">
        <v>0</v>
      </c>
      <c r="F8" s="84" t="b">
        <v>0</v>
      </c>
      <c r="G8" s="84" t="b">
        <v>0</v>
      </c>
    </row>
    <row r="9" spans="1:7" ht="15">
      <c r="A9" s="84" t="s">
        <v>1293</v>
      </c>
      <c r="B9" s="84">
        <v>37</v>
      </c>
      <c r="C9" s="122">
        <v>0.01049836955591572</v>
      </c>
      <c r="D9" s="84" t="s">
        <v>1668</v>
      </c>
      <c r="E9" s="84" t="b">
        <v>0</v>
      </c>
      <c r="F9" s="84" t="b">
        <v>0</v>
      </c>
      <c r="G9" s="84" t="b">
        <v>0</v>
      </c>
    </row>
    <row r="10" spans="1:7" ht="15">
      <c r="A10" s="84" t="s">
        <v>1294</v>
      </c>
      <c r="B10" s="84">
        <v>22</v>
      </c>
      <c r="C10" s="122">
        <v>0.01111679680412107</v>
      </c>
      <c r="D10" s="84" t="s">
        <v>1668</v>
      </c>
      <c r="E10" s="84" t="b">
        <v>0</v>
      </c>
      <c r="F10" s="84" t="b">
        <v>0</v>
      </c>
      <c r="G10" s="84" t="b">
        <v>0</v>
      </c>
    </row>
    <row r="11" spans="1:7" ht="15">
      <c r="A11" s="84" t="s">
        <v>1295</v>
      </c>
      <c r="B11" s="84">
        <v>18</v>
      </c>
      <c r="C11" s="122">
        <v>0.01595252185069184</v>
      </c>
      <c r="D11" s="84" t="s">
        <v>1668</v>
      </c>
      <c r="E11" s="84" t="b">
        <v>0</v>
      </c>
      <c r="F11" s="84" t="b">
        <v>0</v>
      </c>
      <c r="G11" s="84" t="b">
        <v>0</v>
      </c>
    </row>
    <row r="12" spans="1:7" ht="15">
      <c r="A12" s="84" t="s">
        <v>273</v>
      </c>
      <c r="B12" s="84">
        <v>17</v>
      </c>
      <c r="C12" s="122">
        <v>0.010458312832091173</v>
      </c>
      <c r="D12" s="84" t="s">
        <v>1668</v>
      </c>
      <c r="E12" s="84" t="b">
        <v>0</v>
      </c>
      <c r="F12" s="84" t="b">
        <v>0</v>
      </c>
      <c r="G12" s="84" t="b">
        <v>0</v>
      </c>
    </row>
    <row r="13" spans="1:7" ht="15">
      <c r="A13" s="84" t="s">
        <v>1297</v>
      </c>
      <c r="B13" s="84">
        <v>16</v>
      </c>
      <c r="C13" s="122">
        <v>0.010256526222184002</v>
      </c>
      <c r="D13" s="84" t="s">
        <v>1668</v>
      </c>
      <c r="E13" s="84" t="b">
        <v>0</v>
      </c>
      <c r="F13" s="84" t="b">
        <v>0</v>
      </c>
      <c r="G13" s="84" t="b">
        <v>0</v>
      </c>
    </row>
    <row r="14" spans="1:7" ht="15">
      <c r="A14" s="84" t="s">
        <v>1298</v>
      </c>
      <c r="B14" s="84">
        <v>16</v>
      </c>
      <c r="C14" s="122">
        <v>0.010256526222184002</v>
      </c>
      <c r="D14" s="84" t="s">
        <v>1668</v>
      </c>
      <c r="E14" s="84" t="b">
        <v>0</v>
      </c>
      <c r="F14" s="84" t="b">
        <v>0</v>
      </c>
      <c r="G14" s="84" t="b">
        <v>0</v>
      </c>
    </row>
    <row r="15" spans="1:7" ht="15">
      <c r="A15" s="84" t="s">
        <v>1299</v>
      </c>
      <c r="B15" s="84">
        <v>16</v>
      </c>
      <c r="C15" s="122">
        <v>0.010256526222184002</v>
      </c>
      <c r="D15" s="84" t="s">
        <v>1668</v>
      </c>
      <c r="E15" s="84" t="b">
        <v>0</v>
      </c>
      <c r="F15" s="84" t="b">
        <v>0</v>
      </c>
      <c r="G15" s="84" t="b">
        <v>0</v>
      </c>
    </row>
    <row r="16" spans="1:7" ht="15">
      <c r="A16" s="84" t="s">
        <v>1300</v>
      </c>
      <c r="B16" s="84">
        <v>16</v>
      </c>
      <c r="C16" s="122">
        <v>0.010256526222184002</v>
      </c>
      <c r="D16" s="84" t="s">
        <v>1668</v>
      </c>
      <c r="E16" s="84" t="b">
        <v>0</v>
      </c>
      <c r="F16" s="84" t="b">
        <v>0</v>
      </c>
      <c r="G16" s="84" t="b">
        <v>0</v>
      </c>
    </row>
    <row r="17" spans="1:7" ht="15">
      <c r="A17" s="84" t="s">
        <v>231</v>
      </c>
      <c r="B17" s="84">
        <v>15</v>
      </c>
      <c r="C17" s="122">
        <v>0.010028084946647505</v>
      </c>
      <c r="D17" s="84" t="s">
        <v>1668</v>
      </c>
      <c r="E17" s="84" t="b">
        <v>0</v>
      </c>
      <c r="F17" s="84" t="b">
        <v>0</v>
      </c>
      <c r="G17" s="84" t="b">
        <v>0</v>
      </c>
    </row>
    <row r="18" spans="1:7" ht="15">
      <c r="A18" s="84" t="s">
        <v>1264</v>
      </c>
      <c r="B18" s="84">
        <v>10</v>
      </c>
      <c r="C18" s="122">
        <v>0.008413469052318632</v>
      </c>
      <c r="D18" s="84" t="s">
        <v>1668</v>
      </c>
      <c r="E18" s="84" t="b">
        <v>0</v>
      </c>
      <c r="F18" s="84" t="b">
        <v>0</v>
      </c>
      <c r="G18" s="84" t="b">
        <v>0</v>
      </c>
    </row>
    <row r="19" spans="1:7" ht="15">
      <c r="A19" s="84" t="s">
        <v>1265</v>
      </c>
      <c r="B19" s="84">
        <v>10</v>
      </c>
      <c r="C19" s="122">
        <v>0.008413469052318632</v>
      </c>
      <c r="D19" s="84" t="s">
        <v>1668</v>
      </c>
      <c r="E19" s="84" t="b">
        <v>0</v>
      </c>
      <c r="F19" s="84" t="b">
        <v>0</v>
      </c>
      <c r="G19" s="84" t="b">
        <v>0</v>
      </c>
    </row>
    <row r="20" spans="1:7" ht="15">
      <c r="A20" s="84" t="s">
        <v>1317</v>
      </c>
      <c r="B20" s="84">
        <v>10</v>
      </c>
      <c r="C20" s="122">
        <v>0.008862512139273243</v>
      </c>
      <c r="D20" s="84" t="s">
        <v>1668</v>
      </c>
      <c r="E20" s="84" t="b">
        <v>0</v>
      </c>
      <c r="F20" s="84" t="b">
        <v>0</v>
      </c>
      <c r="G20" s="84" t="b">
        <v>0</v>
      </c>
    </row>
    <row r="21" spans="1:7" ht="15">
      <c r="A21" s="84" t="s">
        <v>1266</v>
      </c>
      <c r="B21" s="84">
        <v>9</v>
      </c>
      <c r="C21" s="122">
        <v>0.00797626092534592</v>
      </c>
      <c r="D21" s="84" t="s">
        <v>1668</v>
      </c>
      <c r="E21" s="84" t="b">
        <v>0</v>
      </c>
      <c r="F21" s="84" t="b">
        <v>0</v>
      </c>
      <c r="G21" s="84" t="b">
        <v>0</v>
      </c>
    </row>
    <row r="22" spans="1:7" ht="15">
      <c r="A22" s="84" t="s">
        <v>256</v>
      </c>
      <c r="B22" s="84">
        <v>9</v>
      </c>
      <c r="C22" s="122">
        <v>0.00797626092534592</v>
      </c>
      <c r="D22" s="84" t="s">
        <v>1668</v>
      </c>
      <c r="E22" s="84" t="b">
        <v>0</v>
      </c>
      <c r="F22" s="84" t="b">
        <v>0</v>
      </c>
      <c r="G22" s="84" t="b">
        <v>0</v>
      </c>
    </row>
    <row r="23" spans="1:7" ht="15">
      <c r="A23" s="84" t="s">
        <v>1318</v>
      </c>
      <c r="B23" s="84">
        <v>9</v>
      </c>
      <c r="C23" s="122">
        <v>0.00797626092534592</v>
      </c>
      <c r="D23" s="84" t="s">
        <v>1668</v>
      </c>
      <c r="E23" s="84" t="b">
        <v>0</v>
      </c>
      <c r="F23" s="84" t="b">
        <v>0</v>
      </c>
      <c r="G23" s="84" t="b">
        <v>0</v>
      </c>
    </row>
    <row r="24" spans="1:7" ht="15">
      <c r="A24" s="84" t="s">
        <v>1319</v>
      </c>
      <c r="B24" s="84">
        <v>9</v>
      </c>
      <c r="C24" s="122">
        <v>0.00797626092534592</v>
      </c>
      <c r="D24" s="84" t="s">
        <v>1668</v>
      </c>
      <c r="E24" s="84" t="b">
        <v>0</v>
      </c>
      <c r="F24" s="84" t="b">
        <v>0</v>
      </c>
      <c r="G24" s="84" t="b">
        <v>0</v>
      </c>
    </row>
    <row r="25" spans="1:7" ht="15">
      <c r="A25" s="84" t="s">
        <v>1320</v>
      </c>
      <c r="B25" s="84">
        <v>9</v>
      </c>
      <c r="C25" s="122">
        <v>0.00797626092534592</v>
      </c>
      <c r="D25" s="84" t="s">
        <v>1668</v>
      </c>
      <c r="E25" s="84" t="b">
        <v>0</v>
      </c>
      <c r="F25" s="84" t="b">
        <v>0</v>
      </c>
      <c r="G25" s="84" t="b">
        <v>0</v>
      </c>
    </row>
    <row r="26" spans="1:7" ht="15">
      <c r="A26" s="84" t="s">
        <v>1321</v>
      </c>
      <c r="B26" s="84">
        <v>9</v>
      </c>
      <c r="C26" s="122">
        <v>0.00797626092534592</v>
      </c>
      <c r="D26" s="84" t="s">
        <v>1668</v>
      </c>
      <c r="E26" s="84" t="b">
        <v>0</v>
      </c>
      <c r="F26" s="84" t="b">
        <v>0</v>
      </c>
      <c r="G26" s="84" t="b">
        <v>0</v>
      </c>
    </row>
    <row r="27" spans="1:7" ht="15">
      <c r="A27" s="84" t="s">
        <v>1322</v>
      </c>
      <c r="B27" s="84">
        <v>9</v>
      </c>
      <c r="C27" s="122">
        <v>0.00797626092534592</v>
      </c>
      <c r="D27" s="84" t="s">
        <v>1668</v>
      </c>
      <c r="E27" s="84" t="b">
        <v>0</v>
      </c>
      <c r="F27" s="84" t="b">
        <v>0</v>
      </c>
      <c r="G27" s="84" t="b">
        <v>0</v>
      </c>
    </row>
    <row r="28" spans="1:7" ht="15">
      <c r="A28" s="84" t="s">
        <v>1590</v>
      </c>
      <c r="B28" s="84">
        <v>9</v>
      </c>
      <c r="C28" s="122">
        <v>0.00797626092534592</v>
      </c>
      <c r="D28" s="84" t="s">
        <v>1668</v>
      </c>
      <c r="E28" s="84" t="b">
        <v>0</v>
      </c>
      <c r="F28" s="84" t="b">
        <v>0</v>
      </c>
      <c r="G28" s="84" t="b">
        <v>0</v>
      </c>
    </row>
    <row r="29" spans="1:7" ht="15">
      <c r="A29" s="84" t="s">
        <v>1591</v>
      </c>
      <c r="B29" s="84">
        <v>9</v>
      </c>
      <c r="C29" s="122">
        <v>0.00797626092534592</v>
      </c>
      <c r="D29" s="84" t="s">
        <v>1668</v>
      </c>
      <c r="E29" s="84" t="b">
        <v>0</v>
      </c>
      <c r="F29" s="84" t="b">
        <v>0</v>
      </c>
      <c r="G29" s="84" t="b">
        <v>0</v>
      </c>
    </row>
    <row r="30" spans="1:7" ht="15">
      <c r="A30" s="84" t="s">
        <v>1592</v>
      </c>
      <c r="B30" s="84">
        <v>9</v>
      </c>
      <c r="C30" s="122">
        <v>0.00797626092534592</v>
      </c>
      <c r="D30" s="84" t="s">
        <v>1668</v>
      </c>
      <c r="E30" s="84" t="b">
        <v>0</v>
      </c>
      <c r="F30" s="84" t="b">
        <v>0</v>
      </c>
      <c r="G30" s="84" t="b">
        <v>0</v>
      </c>
    </row>
    <row r="31" spans="1:7" ht="15">
      <c r="A31" s="84" t="s">
        <v>1593</v>
      </c>
      <c r="B31" s="84">
        <v>9</v>
      </c>
      <c r="C31" s="122">
        <v>0.00797626092534592</v>
      </c>
      <c r="D31" s="84" t="s">
        <v>1668</v>
      </c>
      <c r="E31" s="84" t="b">
        <v>0</v>
      </c>
      <c r="F31" s="84" t="b">
        <v>0</v>
      </c>
      <c r="G31" s="84" t="b">
        <v>0</v>
      </c>
    </row>
    <row r="32" spans="1:7" ht="15">
      <c r="A32" s="84" t="s">
        <v>1594</v>
      </c>
      <c r="B32" s="84">
        <v>9</v>
      </c>
      <c r="C32" s="122">
        <v>0.00797626092534592</v>
      </c>
      <c r="D32" s="84" t="s">
        <v>1668</v>
      </c>
      <c r="E32" s="84" t="b">
        <v>0</v>
      </c>
      <c r="F32" s="84" t="b">
        <v>0</v>
      </c>
      <c r="G32" s="84" t="b">
        <v>0</v>
      </c>
    </row>
    <row r="33" spans="1:7" ht="15">
      <c r="A33" s="84" t="s">
        <v>1595</v>
      </c>
      <c r="B33" s="84">
        <v>9</v>
      </c>
      <c r="C33" s="122">
        <v>0.00797626092534592</v>
      </c>
      <c r="D33" s="84" t="s">
        <v>1668</v>
      </c>
      <c r="E33" s="84" t="b">
        <v>0</v>
      </c>
      <c r="F33" s="84" t="b">
        <v>0</v>
      </c>
      <c r="G33" s="84" t="b">
        <v>0</v>
      </c>
    </row>
    <row r="34" spans="1:7" ht="15">
      <c r="A34" s="84" t="s">
        <v>1596</v>
      </c>
      <c r="B34" s="84">
        <v>9</v>
      </c>
      <c r="C34" s="122">
        <v>0.00797626092534592</v>
      </c>
      <c r="D34" s="84" t="s">
        <v>1668</v>
      </c>
      <c r="E34" s="84" t="b">
        <v>0</v>
      </c>
      <c r="F34" s="84" t="b">
        <v>0</v>
      </c>
      <c r="G34" s="84" t="b">
        <v>0</v>
      </c>
    </row>
    <row r="35" spans="1:7" ht="15">
      <c r="A35" s="84" t="s">
        <v>1597</v>
      </c>
      <c r="B35" s="84">
        <v>9</v>
      </c>
      <c r="C35" s="122">
        <v>0.00797626092534592</v>
      </c>
      <c r="D35" s="84" t="s">
        <v>1668</v>
      </c>
      <c r="E35" s="84" t="b">
        <v>0</v>
      </c>
      <c r="F35" s="84" t="b">
        <v>0</v>
      </c>
      <c r="G35" s="84" t="b">
        <v>0</v>
      </c>
    </row>
    <row r="36" spans="1:7" ht="15">
      <c r="A36" s="84" t="s">
        <v>287</v>
      </c>
      <c r="B36" s="84">
        <v>8</v>
      </c>
      <c r="C36" s="122">
        <v>0.007491599681564866</v>
      </c>
      <c r="D36" s="84" t="s">
        <v>1668</v>
      </c>
      <c r="E36" s="84" t="b">
        <v>0</v>
      </c>
      <c r="F36" s="84" t="b">
        <v>0</v>
      </c>
      <c r="G36" s="84" t="b">
        <v>0</v>
      </c>
    </row>
    <row r="37" spans="1:7" ht="15">
      <c r="A37" s="84" t="s">
        <v>255</v>
      </c>
      <c r="B37" s="84">
        <v>8</v>
      </c>
      <c r="C37" s="122">
        <v>0.007491599681564866</v>
      </c>
      <c r="D37" s="84" t="s">
        <v>1668</v>
      </c>
      <c r="E37" s="84" t="b">
        <v>0</v>
      </c>
      <c r="F37" s="84" t="b">
        <v>0</v>
      </c>
      <c r="G37" s="84" t="b">
        <v>0</v>
      </c>
    </row>
    <row r="38" spans="1:7" ht="15">
      <c r="A38" s="84" t="s">
        <v>1598</v>
      </c>
      <c r="B38" s="84">
        <v>8</v>
      </c>
      <c r="C38" s="122">
        <v>0.007491599681564866</v>
      </c>
      <c r="D38" s="84" t="s">
        <v>1668</v>
      </c>
      <c r="E38" s="84" t="b">
        <v>0</v>
      </c>
      <c r="F38" s="84" t="b">
        <v>0</v>
      </c>
      <c r="G38" s="84" t="b">
        <v>0</v>
      </c>
    </row>
    <row r="39" spans="1:7" ht="15">
      <c r="A39" s="84" t="s">
        <v>281</v>
      </c>
      <c r="B39" s="84">
        <v>7</v>
      </c>
      <c r="C39" s="122">
        <v>0.00695352423446426</v>
      </c>
      <c r="D39" s="84" t="s">
        <v>1668</v>
      </c>
      <c r="E39" s="84" t="b">
        <v>0</v>
      </c>
      <c r="F39" s="84" t="b">
        <v>0</v>
      </c>
      <c r="G39" s="84" t="b">
        <v>0</v>
      </c>
    </row>
    <row r="40" spans="1:7" ht="15">
      <c r="A40" s="84" t="s">
        <v>280</v>
      </c>
      <c r="B40" s="84">
        <v>7</v>
      </c>
      <c r="C40" s="122">
        <v>0.00695352423446426</v>
      </c>
      <c r="D40" s="84" t="s">
        <v>1668</v>
      </c>
      <c r="E40" s="84" t="b">
        <v>0</v>
      </c>
      <c r="F40" s="84" t="b">
        <v>0</v>
      </c>
      <c r="G40" s="84" t="b">
        <v>0</v>
      </c>
    </row>
    <row r="41" spans="1:7" ht="15">
      <c r="A41" s="84" t="s">
        <v>279</v>
      </c>
      <c r="B41" s="84">
        <v>7</v>
      </c>
      <c r="C41" s="122">
        <v>0.00695352423446426</v>
      </c>
      <c r="D41" s="84" t="s">
        <v>1668</v>
      </c>
      <c r="E41" s="84" t="b">
        <v>0</v>
      </c>
      <c r="F41" s="84" t="b">
        <v>0</v>
      </c>
      <c r="G41" s="84" t="b">
        <v>0</v>
      </c>
    </row>
    <row r="42" spans="1:7" ht="15">
      <c r="A42" s="84" t="s">
        <v>1599</v>
      </c>
      <c r="B42" s="84">
        <v>6</v>
      </c>
      <c r="C42" s="122">
        <v>0.009163704616882947</v>
      </c>
      <c r="D42" s="84" t="s">
        <v>1668</v>
      </c>
      <c r="E42" s="84" t="b">
        <v>0</v>
      </c>
      <c r="F42" s="84" t="b">
        <v>0</v>
      </c>
      <c r="G42" s="84" t="b">
        <v>0</v>
      </c>
    </row>
    <row r="43" spans="1:7" ht="15">
      <c r="A43" s="84" t="s">
        <v>240</v>
      </c>
      <c r="B43" s="84">
        <v>5</v>
      </c>
      <c r="C43" s="122">
        <v>0.005683819882704857</v>
      </c>
      <c r="D43" s="84" t="s">
        <v>1668</v>
      </c>
      <c r="E43" s="84" t="b">
        <v>0</v>
      </c>
      <c r="F43" s="84" t="b">
        <v>0</v>
      </c>
      <c r="G43" s="84" t="b">
        <v>0</v>
      </c>
    </row>
    <row r="44" spans="1:7" ht="15">
      <c r="A44" s="84" t="s">
        <v>1600</v>
      </c>
      <c r="B44" s="84">
        <v>5</v>
      </c>
      <c r="C44" s="122">
        <v>0.005683819882704857</v>
      </c>
      <c r="D44" s="84" t="s">
        <v>1668</v>
      </c>
      <c r="E44" s="84" t="b">
        <v>0</v>
      </c>
      <c r="F44" s="84" t="b">
        <v>0</v>
      </c>
      <c r="G44" s="84" t="b">
        <v>0</v>
      </c>
    </row>
    <row r="45" spans="1:7" ht="15">
      <c r="A45" s="84" t="s">
        <v>1331</v>
      </c>
      <c r="B45" s="84">
        <v>5</v>
      </c>
      <c r="C45" s="122">
        <v>0.005683819882704857</v>
      </c>
      <c r="D45" s="84" t="s">
        <v>1668</v>
      </c>
      <c r="E45" s="84" t="b">
        <v>0</v>
      </c>
      <c r="F45" s="84" t="b">
        <v>0</v>
      </c>
      <c r="G45" s="84" t="b">
        <v>0</v>
      </c>
    </row>
    <row r="46" spans="1:7" ht="15">
      <c r="A46" s="84" t="s">
        <v>1332</v>
      </c>
      <c r="B46" s="84">
        <v>5</v>
      </c>
      <c r="C46" s="122">
        <v>0.005683819882704857</v>
      </c>
      <c r="D46" s="84" t="s">
        <v>1668</v>
      </c>
      <c r="E46" s="84" t="b">
        <v>0</v>
      </c>
      <c r="F46" s="84" t="b">
        <v>0</v>
      </c>
      <c r="G46" s="84" t="b">
        <v>0</v>
      </c>
    </row>
    <row r="47" spans="1:7" ht="15">
      <c r="A47" s="84" t="s">
        <v>1333</v>
      </c>
      <c r="B47" s="84">
        <v>5</v>
      </c>
      <c r="C47" s="122">
        <v>0.005683819882704857</v>
      </c>
      <c r="D47" s="84" t="s">
        <v>1668</v>
      </c>
      <c r="E47" s="84" t="b">
        <v>0</v>
      </c>
      <c r="F47" s="84" t="b">
        <v>0</v>
      </c>
      <c r="G47" s="84" t="b">
        <v>0</v>
      </c>
    </row>
    <row r="48" spans="1:7" ht="15">
      <c r="A48" s="84" t="s">
        <v>1334</v>
      </c>
      <c r="B48" s="84">
        <v>5</v>
      </c>
      <c r="C48" s="122">
        <v>0.005683819882704857</v>
      </c>
      <c r="D48" s="84" t="s">
        <v>1668</v>
      </c>
      <c r="E48" s="84" t="b">
        <v>1</v>
      </c>
      <c r="F48" s="84" t="b">
        <v>0</v>
      </c>
      <c r="G48" s="84" t="b">
        <v>0</v>
      </c>
    </row>
    <row r="49" spans="1:7" ht="15">
      <c r="A49" s="84" t="s">
        <v>1335</v>
      </c>
      <c r="B49" s="84">
        <v>5</v>
      </c>
      <c r="C49" s="122">
        <v>0.005683819882704857</v>
      </c>
      <c r="D49" s="84" t="s">
        <v>1668</v>
      </c>
      <c r="E49" s="84" t="b">
        <v>0</v>
      </c>
      <c r="F49" s="84" t="b">
        <v>1</v>
      </c>
      <c r="G49" s="84" t="b">
        <v>0</v>
      </c>
    </row>
    <row r="50" spans="1:7" ht="15">
      <c r="A50" s="84" t="s">
        <v>1336</v>
      </c>
      <c r="B50" s="84">
        <v>5</v>
      </c>
      <c r="C50" s="122">
        <v>0.005683819882704857</v>
      </c>
      <c r="D50" s="84" t="s">
        <v>1668</v>
      </c>
      <c r="E50" s="84" t="b">
        <v>0</v>
      </c>
      <c r="F50" s="84" t="b">
        <v>0</v>
      </c>
      <c r="G50" s="84" t="b">
        <v>0</v>
      </c>
    </row>
    <row r="51" spans="1:7" ht="15">
      <c r="A51" s="84" t="s">
        <v>1337</v>
      </c>
      <c r="B51" s="84">
        <v>5</v>
      </c>
      <c r="C51" s="122">
        <v>0.005683819882704857</v>
      </c>
      <c r="D51" s="84" t="s">
        <v>1668</v>
      </c>
      <c r="E51" s="84" t="b">
        <v>0</v>
      </c>
      <c r="F51" s="84" t="b">
        <v>0</v>
      </c>
      <c r="G51" s="84" t="b">
        <v>0</v>
      </c>
    </row>
    <row r="52" spans="1:7" ht="15">
      <c r="A52" s="84" t="s">
        <v>1338</v>
      </c>
      <c r="B52" s="84">
        <v>5</v>
      </c>
      <c r="C52" s="122">
        <v>0.005683819882704857</v>
      </c>
      <c r="D52" s="84" t="s">
        <v>1668</v>
      </c>
      <c r="E52" s="84" t="b">
        <v>0</v>
      </c>
      <c r="F52" s="84" t="b">
        <v>0</v>
      </c>
      <c r="G52" s="84" t="b">
        <v>0</v>
      </c>
    </row>
    <row r="53" spans="1:7" ht="15">
      <c r="A53" s="84" t="s">
        <v>1339</v>
      </c>
      <c r="B53" s="84">
        <v>5</v>
      </c>
      <c r="C53" s="122">
        <v>0.005683819882704857</v>
      </c>
      <c r="D53" s="84" t="s">
        <v>1668</v>
      </c>
      <c r="E53" s="84" t="b">
        <v>0</v>
      </c>
      <c r="F53" s="84" t="b">
        <v>0</v>
      </c>
      <c r="G53" s="84" t="b">
        <v>0</v>
      </c>
    </row>
    <row r="54" spans="1:7" ht="15">
      <c r="A54" s="84" t="s">
        <v>1601</v>
      </c>
      <c r="B54" s="84">
        <v>5</v>
      </c>
      <c r="C54" s="122">
        <v>0.005683819882704857</v>
      </c>
      <c r="D54" s="84" t="s">
        <v>1668</v>
      </c>
      <c r="E54" s="84" t="b">
        <v>0</v>
      </c>
      <c r="F54" s="84" t="b">
        <v>0</v>
      </c>
      <c r="G54" s="84" t="b">
        <v>0</v>
      </c>
    </row>
    <row r="55" spans="1:7" ht="15">
      <c r="A55" s="84" t="s">
        <v>1602</v>
      </c>
      <c r="B55" s="84">
        <v>5</v>
      </c>
      <c r="C55" s="122">
        <v>0.005683819882704857</v>
      </c>
      <c r="D55" s="84" t="s">
        <v>1668</v>
      </c>
      <c r="E55" s="84" t="b">
        <v>0</v>
      </c>
      <c r="F55" s="84" t="b">
        <v>0</v>
      </c>
      <c r="G55" s="84" t="b">
        <v>0</v>
      </c>
    </row>
    <row r="56" spans="1:7" ht="15">
      <c r="A56" s="84" t="s">
        <v>1603</v>
      </c>
      <c r="B56" s="84">
        <v>5</v>
      </c>
      <c r="C56" s="122">
        <v>0.005683819882704857</v>
      </c>
      <c r="D56" s="84" t="s">
        <v>1668</v>
      </c>
      <c r="E56" s="84" t="b">
        <v>0</v>
      </c>
      <c r="F56" s="84" t="b">
        <v>0</v>
      </c>
      <c r="G56" s="84" t="b">
        <v>0</v>
      </c>
    </row>
    <row r="57" spans="1:7" ht="15">
      <c r="A57" s="84" t="s">
        <v>1604</v>
      </c>
      <c r="B57" s="84">
        <v>4</v>
      </c>
      <c r="C57" s="122">
        <v>0.0049274681260188654</v>
      </c>
      <c r="D57" s="84" t="s">
        <v>1668</v>
      </c>
      <c r="E57" s="84" t="b">
        <v>0</v>
      </c>
      <c r="F57" s="84" t="b">
        <v>0</v>
      </c>
      <c r="G57" s="84" t="b">
        <v>0</v>
      </c>
    </row>
    <row r="58" spans="1:7" ht="15">
      <c r="A58" s="84" t="s">
        <v>1302</v>
      </c>
      <c r="B58" s="84">
        <v>4</v>
      </c>
      <c r="C58" s="122">
        <v>0.0049274681260188654</v>
      </c>
      <c r="D58" s="84" t="s">
        <v>1668</v>
      </c>
      <c r="E58" s="84" t="b">
        <v>0</v>
      </c>
      <c r="F58" s="84" t="b">
        <v>0</v>
      </c>
      <c r="G58" s="84" t="b">
        <v>0</v>
      </c>
    </row>
    <row r="59" spans="1:7" ht="15">
      <c r="A59" s="84" t="s">
        <v>1303</v>
      </c>
      <c r="B59" s="84">
        <v>4</v>
      </c>
      <c r="C59" s="122">
        <v>0.0049274681260188654</v>
      </c>
      <c r="D59" s="84" t="s">
        <v>1668</v>
      </c>
      <c r="E59" s="84" t="b">
        <v>0</v>
      </c>
      <c r="F59" s="84" t="b">
        <v>0</v>
      </c>
      <c r="G59" s="84" t="b">
        <v>0</v>
      </c>
    </row>
    <row r="60" spans="1:7" ht="15">
      <c r="A60" s="84" t="s">
        <v>1304</v>
      </c>
      <c r="B60" s="84">
        <v>4</v>
      </c>
      <c r="C60" s="122">
        <v>0.0049274681260188654</v>
      </c>
      <c r="D60" s="84" t="s">
        <v>1668</v>
      </c>
      <c r="E60" s="84" t="b">
        <v>0</v>
      </c>
      <c r="F60" s="84" t="b">
        <v>0</v>
      </c>
      <c r="G60" s="84" t="b">
        <v>0</v>
      </c>
    </row>
    <row r="61" spans="1:7" ht="15">
      <c r="A61" s="84" t="s">
        <v>1305</v>
      </c>
      <c r="B61" s="84">
        <v>4</v>
      </c>
      <c r="C61" s="122">
        <v>0.0049274681260188654</v>
      </c>
      <c r="D61" s="84" t="s">
        <v>1668</v>
      </c>
      <c r="E61" s="84" t="b">
        <v>0</v>
      </c>
      <c r="F61" s="84" t="b">
        <v>0</v>
      </c>
      <c r="G61" s="84" t="b">
        <v>0</v>
      </c>
    </row>
    <row r="62" spans="1:7" ht="15">
      <c r="A62" s="84" t="s">
        <v>1306</v>
      </c>
      <c r="B62" s="84">
        <v>4</v>
      </c>
      <c r="C62" s="122">
        <v>0.0049274681260188654</v>
      </c>
      <c r="D62" s="84" t="s">
        <v>1668</v>
      </c>
      <c r="E62" s="84" t="b">
        <v>0</v>
      </c>
      <c r="F62" s="84" t="b">
        <v>0</v>
      </c>
      <c r="G62" s="84" t="b">
        <v>0</v>
      </c>
    </row>
    <row r="63" spans="1:7" ht="15">
      <c r="A63" s="84" t="s">
        <v>599</v>
      </c>
      <c r="B63" s="84">
        <v>4</v>
      </c>
      <c r="C63" s="122">
        <v>0.0049274681260188654</v>
      </c>
      <c r="D63" s="84" t="s">
        <v>1668</v>
      </c>
      <c r="E63" s="84" t="b">
        <v>0</v>
      </c>
      <c r="F63" s="84" t="b">
        <v>0</v>
      </c>
      <c r="G63" s="84" t="b">
        <v>0</v>
      </c>
    </row>
    <row r="64" spans="1:7" ht="15">
      <c r="A64" s="84" t="s">
        <v>238</v>
      </c>
      <c r="B64" s="84">
        <v>4</v>
      </c>
      <c r="C64" s="122">
        <v>0.0049274681260188654</v>
      </c>
      <c r="D64" s="84" t="s">
        <v>1668</v>
      </c>
      <c r="E64" s="84" t="b">
        <v>0</v>
      </c>
      <c r="F64" s="84" t="b">
        <v>0</v>
      </c>
      <c r="G64" s="84" t="b">
        <v>0</v>
      </c>
    </row>
    <row r="65" spans="1:7" ht="15">
      <c r="A65" s="84" t="s">
        <v>1605</v>
      </c>
      <c r="B65" s="84">
        <v>4</v>
      </c>
      <c r="C65" s="122">
        <v>0.0049274681260188654</v>
      </c>
      <c r="D65" s="84" t="s">
        <v>1668</v>
      </c>
      <c r="E65" s="84" t="b">
        <v>0</v>
      </c>
      <c r="F65" s="84" t="b">
        <v>0</v>
      </c>
      <c r="G65" s="84" t="b">
        <v>0</v>
      </c>
    </row>
    <row r="66" spans="1:7" ht="15">
      <c r="A66" s="84" t="s">
        <v>1312</v>
      </c>
      <c r="B66" s="84">
        <v>3</v>
      </c>
      <c r="C66" s="122">
        <v>0.004063428582075385</v>
      </c>
      <c r="D66" s="84" t="s">
        <v>1668</v>
      </c>
      <c r="E66" s="84" t="b">
        <v>0</v>
      </c>
      <c r="F66" s="84" t="b">
        <v>0</v>
      </c>
      <c r="G66" s="84" t="b">
        <v>0</v>
      </c>
    </row>
    <row r="67" spans="1:7" ht="15">
      <c r="A67" s="84" t="s">
        <v>1313</v>
      </c>
      <c r="B67" s="84">
        <v>3</v>
      </c>
      <c r="C67" s="122">
        <v>0.004063428582075385</v>
      </c>
      <c r="D67" s="84" t="s">
        <v>1668</v>
      </c>
      <c r="E67" s="84" t="b">
        <v>0</v>
      </c>
      <c r="F67" s="84" t="b">
        <v>0</v>
      </c>
      <c r="G67" s="84" t="b">
        <v>0</v>
      </c>
    </row>
    <row r="68" spans="1:7" ht="15">
      <c r="A68" s="84" t="s">
        <v>1606</v>
      </c>
      <c r="B68" s="84">
        <v>3</v>
      </c>
      <c r="C68" s="122">
        <v>0.004063428582075385</v>
      </c>
      <c r="D68" s="84" t="s">
        <v>1668</v>
      </c>
      <c r="E68" s="84" t="b">
        <v>0</v>
      </c>
      <c r="F68" s="84" t="b">
        <v>0</v>
      </c>
      <c r="G68" s="84" t="b">
        <v>0</v>
      </c>
    </row>
    <row r="69" spans="1:7" ht="15">
      <c r="A69" s="84" t="s">
        <v>1314</v>
      </c>
      <c r="B69" s="84">
        <v>3</v>
      </c>
      <c r="C69" s="122">
        <v>0.004063428582075385</v>
      </c>
      <c r="D69" s="84" t="s">
        <v>1668</v>
      </c>
      <c r="E69" s="84" t="b">
        <v>0</v>
      </c>
      <c r="F69" s="84" t="b">
        <v>0</v>
      </c>
      <c r="G69" s="84" t="b">
        <v>0</v>
      </c>
    </row>
    <row r="70" spans="1:7" ht="15">
      <c r="A70" s="84" t="s">
        <v>1307</v>
      </c>
      <c r="B70" s="84">
        <v>3</v>
      </c>
      <c r="C70" s="122">
        <v>0.004063428582075385</v>
      </c>
      <c r="D70" s="84" t="s">
        <v>1668</v>
      </c>
      <c r="E70" s="84" t="b">
        <v>0</v>
      </c>
      <c r="F70" s="84" t="b">
        <v>0</v>
      </c>
      <c r="G70" s="84" t="b">
        <v>0</v>
      </c>
    </row>
    <row r="71" spans="1:7" ht="15">
      <c r="A71" s="84" t="s">
        <v>1308</v>
      </c>
      <c r="B71" s="84">
        <v>3</v>
      </c>
      <c r="C71" s="122">
        <v>0.004063428582075385</v>
      </c>
      <c r="D71" s="84" t="s">
        <v>1668</v>
      </c>
      <c r="E71" s="84" t="b">
        <v>0</v>
      </c>
      <c r="F71" s="84" t="b">
        <v>0</v>
      </c>
      <c r="G71" s="84" t="b">
        <v>0</v>
      </c>
    </row>
    <row r="72" spans="1:7" ht="15">
      <c r="A72" s="84" t="s">
        <v>1309</v>
      </c>
      <c r="B72" s="84">
        <v>3</v>
      </c>
      <c r="C72" s="122">
        <v>0.004063428582075385</v>
      </c>
      <c r="D72" s="84" t="s">
        <v>1668</v>
      </c>
      <c r="E72" s="84" t="b">
        <v>0</v>
      </c>
      <c r="F72" s="84" t="b">
        <v>0</v>
      </c>
      <c r="G72" s="84" t="b">
        <v>0</v>
      </c>
    </row>
    <row r="73" spans="1:7" ht="15">
      <c r="A73" s="84" t="s">
        <v>1310</v>
      </c>
      <c r="B73" s="84">
        <v>3</v>
      </c>
      <c r="C73" s="122">
        <v>0.004063428582075385</v>
      </c>
      <c r="D73" s="84" t="s">
        <v>1668</v>
      </c>
      <c r="E73" s="84" t="b">
        <v>0</v>
      </c>
      <c r="F73" s="84" t="b">
        <v>0</v>
      </c>
      <c r="G73" s="84" t="b">
        <v>0</v>
      </c>
    </row>
    <row r="74" spans="1:7" ht="15">
      <c r="A74" s="84" t="s">
        <v>1607</v>
      </c>
      <c r="B74" s="84">
        <v>3</v>
      </c>
      <c r="C74" s="122">
        <v>0.004063428582075385</v>
      </c>
      <c r="D74" s="84" t="s">
        <v>1668</v>
      </c>
      <c r="E74" s="84" t="b">
        <v>0</v>
      </c>
      <c r="F74" s="84" t="b">
        <v>0</v>
      </c>
      <c r="G74" s="84" t="b">
        <v>0</v>
      </c>
    </row>
    <row r="75" spans="1:7" ht="15">
      <c r="A75" s="84" t="s">
        <v>1608</v>
      </c>
      <c r="B75" s="84">
        <v>3</v>
      </c>
      <c r="C75" s="122">
        <v>0.004063428582075385</v>
      </c>
      <c r="D75" s="84" t="s">
        <v>1668</v>
      </c>
      <c r="E75" s="84" t="b">
        <v>0</v>
      </c>
      <c r="F75" s="84" t="b">
        <v>0</v>
      </c>
      <c r="G75" s="84" t="b">
        <v>0</v>
      </c>
    </row>
    <row r="76" spans="1:7" ht="15">
      <c r="A76" s="84" t="s">
        <v>1609</v>
      </c>
      <c r="B76" s="84">
        <v>3</v>
      </c>
      <c r="C76" s="122">
        <v>0.004063428582075385</v>
      </c>
      <c r="D76" s="84" t="s">
        <v>1668</v>
      </c>
      <c r="E76" s="84" t="b">
        <v>0</v>
      </c>
      <c r="F76" s="84" t="b">
        <v>0</v>
      </c>
      <c r="G76" s="84" t="b">
        <v>0</v>
      </c>
    </row>
    <row r="77" spans="1:7" ht="15">
      <c r="A77" s="84" t="s">
        <v>1610</v>
      </c>
      <c r="B77" s="84">
        <v>3</v>
      </c>
      <c r="C77" s="122">
        <v>0.004063428582075385</v>
      </c>
      <c r="D77" s="84" t="s">
        <v>1668</v>
      </c>
      <c r="E77" s="84" t="b">
        <v>0</v>
      </c>
      <c r="F77" s="84" t="b">
        <v>0</v>
      </c>
      <c r="G77" s="84" t="b">
        <v>0</v>
      </c>
    </row>
    <row r="78" spans="1:7" ht="15">
      <c r="A78" s="84" t="s">
        <v>1611</v>
      </c>
      <c r="B78" s="84">
        <v>3</v>
      </c>
      <c r="C78" s="122">
        <v>0.004063428582075385</v>
      </c>
      <c r="D78" s="84" t="s">
        <v>1668</v>
      </c>
      <c r="E78" s="84" t="b">
        <v>0</v>
      </c>
      <c r="F78" s="84" t="b">
        <v>0</v>
      </c>
      <c r="G78" s="84" t="b">
        <v>0</v>
      </c>
    </row>
    <row r="79" spans="1:7" ht="15">
      <c r="A79" s="84" t="s">
        <v>1612</v>
      </c>
      <c r="B79" s="84">
        <v>3</v>
      </c>
      <c r="C79" s="122">
        <v>0.004063428582075385</v>
      </c>
      <c r="D79" s="84" t="s">
        <v>1668</v>
      </c>
      <c r="E79" s="84" t="b">
        <v>0</v>
      </c>
      <c r="F79" s="84" t="b">
        <v>0</v>
      </c>
      <c r="G79" s="84" t="b">
        <v>0</v>
      </c>
    </row>
    <row r="80" spans="1:7" ht="15">
      <c r="A80" s="84" t="s">
        <v>1315</v>
      </c>
      <c r="B80" s="84">
        <v>3</v>
      </c>
      <c r="C80" s="122">
        <v>0.004581852308441474</v>
      </c>
      <c r="D80" s="84" t="s">
        <v>1668</v>
      </c>
      <c r="E80" s="84" t="b">
        <v>0</v>
      </c>
      <c r="F80" s="84" t="b">
        <v>0</v>
      </c>
      <c r="G80" s="84" t="b">
        <v>0</v>
      </c>
    </row>
    <row r="81" spans="1:7" ht="15">
      <c r="A81" s="84" t="s">
        <v>297</v>
      </c>
      <c r="B81" s="84">
        <v>2</v>
      </c>
      <c r="C81" s="122">
        <v>0.003054568205627649</v>
      </c>
      <c r="D81" s="84" t="s">
        <v>1668</v>
      </c>
      <c r="E81" s="84" t="b">
        <v>0</v>
      </c>
      <c r="F81" s="84" t="b">
        <v>0</v>
      </c>
      <c r="G81" s="84" t="b">
        <v>0</v>
      </c>
    </row>
    <row r="82" spans="1:7" ht="15">
      <c r="A82" s="84" t="s">
        <v>1613</v>
      </c>
      <c r="B82" s="84">
        <v>2</v>
      </c>
      <c r="C82" s="122">
        <v>0.003645402348245865</v>
      </c>
      <c r="D82" s="84" t="s">
        <v>1668</v>
      </c>
      <c r="E82" s="84" t="b">
        <v>1</v>
      </c>
      <c r="F82" s="84" t="b">
        <v>0</v>
      </c>
      <c r="G82" s="84" t="b">
        <v>0</v>
      </c>
    </row>
    <row r="83" spans="1:7" ht="15">
      <c r="A83" s="84" t="s">
        <v>1342</v>
      </c>
      <c r="B83" s="84">
        <v>2</v>
      </c>
      <c r="C83" s="122">
        <v>0.003054568205627649</v>
      </c>
      <c r="D83" s="84" t="s">
        <v>1668</v>
      </c>
      <c r="E83" s="84" t="b">
        <v>0</v>
      </c>
      <c r="F83" s="84" t="b">
        <v>0</v>
      </c>
      <c r="G83" s="84" t="b">
        <v>0</v>
      </c>
    </row>
    <row r="84" spans="1:7" ht="15">
      <c r="A84" s="84" t="s">
        <v>1614</v>
      </c>
      <c r="B84" s="84">
        <v>2</v>
      </c>
      <c r="C84" s="122">
        <v>0.003645402348245865</v>
      </c>
      <c r="D84" s="84" t="s">
        <v>1668</v>
      </c>
      <c r="E84" s="84" t="b">
        <v>0</v>
      </c>
      <c r="F84" s="84" t="b">
        <v>0</v>
      </c>
      <c r="G84" s="84" t="b">
        <v>0</v>
      </c>
    </row>
    <row r="85" spans="1:7" ht="15">
      <c r="A85" s="84" t="s">
        <v>1615</v>
      </c>
      <c r="B85" s="84">
        <v>2</v>
      </c>
      <c r="C85" s="122">
        <v>0.003645402348245865</v>
      </c>
      <c r="D85" s="84" t="s">
        <v>1668</v>
      </c>
      <c r="E85" s="84" t="b">
        <v>0</v>
      </c>
      <c r="F85" s="84" t="b">
        <v>0</v>
      </c>
      <c r="G85" s="84" t="b">
        <v>0</v>
      </c>
    </row>
    <row r="86" spans="1:7" ht="15">
      <c r="A86" s="84" t="s">
        <v>1616</v>
      </c>
      <c r="B86" s="84">
        <v>2</v>
      </c>
      <c r="C86" s="122">
        <v>0.003645402348245865</v>
      </c>
      <c r="D86" s="84" t="s">
        <v>1668</v>
      </c>
      <c r="E86" s="84" t="b">
        <v>1</v>
      </c>
      <c r="F86" s="84" t="b">
        <v>0</v>
      </c>
      <c r="G86" s="84" t="b">
        <v>0</v>
      </c>
    </row>
    <row r="87" spans="1:7" ht="15">
      <c r="A87" s="84" t="s">
        <v>1617</v>
      </c>
      <c r="B87" s="84">
        <v>2</v>
      </c>
      <c r="C87" s="122">
        <v>0.003054568205627649</v>
      </c>
      <c r="D87" s="84" t="s">
        <v>1668</v>
      </c>
      <c r="E87" s="84" t="b">
        <v>1</v>
      </c>
      <c r="F87" s="84" t="b">
        <v>0</v>
      </c>
      <c r="G87" s="84" t="b">
        <v>0</v>
      </c>
    </row>
    <row r="88" spans="1:7" ht="15">
      <c r="A88" s="84" t="s">
        <v>368</v>
      </c>
      <c r="B88" s="84">
        <v>2</v>
      </c>
      <c r="C88" s="122">
        <v>0.003054568205627649</v>
      </c>
      <c r="D88" s="84" t="s">
        <v>1668</v>
      </c>
      <c r="E88" s="84" t="b">
        <v>0</v>
      </c>
      <c r="F88" s="84" t="b">
        <v>0</v>
      </c>
      <c r="G88" s="84" t="b">
        <v>0</v>
      </c>
    </row>
    <row r="89" spans="1:7" ht="15">
      <c r="A89" s="84" t="s">
        <v>1618</v>
      </c>
      <c r="B89" s="84">
        <v>2</v>
      </c>
      <c r="C89" s="122">
        <v>0.003054568205627649</v>
      </c>
      <c r="D89" s="84" t="s">
        <v>1668</v>
      </c>
      <c r="E89" s="84" t="b">
        <v>0</v>
      </c>
      <c r="F89" s="84" t="b">
        <v>0</v>
      </c>
      <c r="G89" s="84" t="b">
        <v>0</v>
      </c>
    </row>
    <row r="90" spans="1:7" ht="15">
      <c r="A90" s="84" t="s">
        <v>1619</v>
      </c>
      <c r="B90" s="84">
        <v>2</v>
      </c>
      <c r="C90" s="122">
        <v>0.003054568205627649</v>
      </c>
      <c r="D90" s="84" t="s">
        <v>1668</v>
      </c>
      <c r="E90" s="84" t="b">
        <v>0</v>
      </c>
      <c r="F90" s="84" t="b">
        <v>0</v>
      </c>
      <c r="G90" s="84" t="b">
        <v>0</v>
      </c>
    </row>
    <row r="91" spans="1:7" ht="15">
      <c r="A91" s="84" t="s">
        <v>1620</v>
      </c>
      <c r="B91" s="84">
        <v>2</v>
      </c>
      <c r="C91" s="122">
        <v>0.003054568205627649</v>
      </c>
      <c r="D91" s="84" t="s">
        <v>1668</v>
      </c>
      <c r="E91" s="84" t="b">
        <v>0</v>
      </c>
      <c r="F91" s="84" t="b">
        <v>0</v>
      </c>
      <c r="G91" s="84" t="b">
        <v>0</v>
      </c>
    </row>
    <row r="92" spans="1:7" ht="15">
      <c r="A92" s="84" t="s">
        <v>1621</v>
      </c>
      <c r="B92" s="84">
        <v>2</v>
      </c>
      <c r="C92" s="122">
        <v>0.003054568205627649</v>
      </c>
      <c r="D92" s="84" t="s">
        <v>1668</v>
      </c>
      <c r="E92" s="84" t="b">
        <v>0</v>
      </c>
      <c r="F92" s="84" t="b">
        <v>0</v>
      </c>
      <c r="G92" s="84" t="b">
        <v>0</v>
      </c>
    </row>
    <row r="93" spans="1:7" ht="15">
      <c r="A93" s="84" t="s">
        <v>1622</v>
      </c>
      <c r="B93" s="84">
        <v>2</v>
      </c>
      <c r="C93" s="122">
        <v>0.003054568205627649</v>
      </c>
      <c r="D93" s="84" t="s">
        <v>1668</v>
      </c>
      <c r="E93" s="84" t="b">
        <v>0</v>
      </c>
      <c r="F93" s="84" t="b">
        <v>0</v>
      </c>
      <c r="G93" s="84" t="b">
        <v>0</v>
      </c>
    </row>
    <row r="94" spans="1:7" ht="15">
      <c r="A94" s="84" t="s">
        <v>1324</v>
      </c>
      <c r="B94" s="84">
        <v>2</v>
      </c>
      <c r="C94" s="122">
        <v>0.003054568205627649</v>
      </c>
      <c r="D94" s="84" t="s">
        <v>1668</v>
      </c>
      <c r="E94" s="84" t="b">
        <v>0</v>
      </c>
      <c r="F94" s="84" t="b">
        <v>0</v>
      </c>
      <c r="G94" s="84" t="b">
        <v>0</v>
      </c>
    </row>
    <row r="95" spans="1:7" ht="15">
      <c r="A95" s="84" t="s">
        <v>1325</v>
      </c>
      <c r="B95" s="84">
        <v>2</v>
      </c>
      <c r="C95" s="122">
        <v>0.003054568205627649</v>
      </c>
      <c r="D95" s="84" t="s">
        <v>1668</v>
      </c>
      <c r="E95" s="84" t="b">
        <v>0</v>
      </c>
      <c r="F95" s="84" t="b">
        <v>0</v>
      </c>
      <c r="G95" s="84" t="b">
        <v>0</v>
      </c>
    </row>
    <row r="96" spans="1:7" ht="15">
      <c r="A96" s="84" t="s">
        <v>1326</v>
      </c>
      <c r="B96" s="84">
        <v>2</v>
      </c>
      <c r="C96" s="122">
        <v>0.003054568205627649</v>
      </c>
      <c r="D96" s="84" t="s">
        <v>1668</v>
      </c>
      <c r="E96" s="84" t="b">
        <v>0</v>
      </c>
      <c r="F96" s="84" t="b">
        <v>0</v>
      </c>
      <c r="G96" s="84" t="b">
        <v>0</v>
      </c>
    </row>
    <row r="97" spans="1:7" ht="15">
      <c r="A97" s="84" t="s">
        <v>1327</v>
      </c>
      <c r="B97" s="84">
        <v>2</v>
      </c>
      <c r="C97" s="122">
        <v>0.003054568205627649</v>
      </c>
      <c r="D97" s="84" t="s">
        <v>1668</v>
      </c>
      <c r="E97" s="84" t="b">
        <v>0</v>
      </c>
      <c r="F97" s="84" t="b">
        <v>0</v>
      </c>
      <c r="G97" s="84" t="b">
        <v>0</v>
      </c>
    </row>
    <row r="98" spans="1:7" ht="15">
      <c r="A98" s="84" t="s">
        <v>1328</v>
      </c>
      <c r="B98" s="84">
        <v>2</v>
      </c>
      <c r="C98" s="122">
        <v>0.003054568205627649</v>
      </c>
      <c r="D98" s="84" t="s">
        <v>1668</v>
      </c>
      <c r="E98" s="84" t="b">
        <v>0</v>
      </c>
      <c r="F98" s="84" t="b">
        <v>0</v>
      </c>
      <c r="G98" s="84" t="b">
        <v>0</v>
      </c>
    </row>
    <row r="99" spans="1:7" ht="15">
      <c r="A99" s="84" t="s">
        <v>1623</v>
      </c>
      <c r="B99" s="84">
        <v>2</v>
      </c>
      <c r="C99" s="122">
        <v>0.003054568205627649</v>
      </c>
      <c r="D99" s="84" t="s">
        <v>1668</v>
      </c>
      <c r="E99" s="84" t="b">
        <v>0</v>
      </c>
      <c r="F99" s="84" t="b">
        <v>0</v>
      </c>
      <c r="G99" s="84" t="b">
        <v>0</v>
      </c>
    </row>
    <row r="100" spans="1:7" ht="15">
      <c r="A100" s="84" t="s">
        <v>1624</v>
      </c>
      <c r="B100" s="84">
        <v>2</v>
      </c>
      <c r="C100" s="122">
        <v>0.003054568205627649</v>
      </c>
      <c r="D100" s="84" t="s">
        <v>1668</v>
      </c>
      <c r="E100" s="84" t="b">
        <v>0</v>
      </c>
      <c r="F100" s="84" t="b">
        <v>0</v>
      </c>
      <c r="G100" s="84" t="b">
        <v>0</v>
      </c>
    </row>
    <row r="101" spans="1:7" ht="15">
      <c r="A101" s="84" t="s">
        <v>1625</v>
      </c>
      <c r="B101" s="84">
        <v>2</v>
      </c>
      <c r="C101" s="122">
        <v>0.003054568205627649</v>
      </c>
      <c r="D101" s="84" t="s">
        <v>1668</v>
      </c>
      <c r="E101" s="84" t="b">
        <v>0</v>
      </c>
      <c r="F101" s="84" t="b">
        <v>0</v>
      </c>
      <c r="G101" s="84" t="b">
        <v>0</v>
      </c>
    </row>
    <row r="102" spans="1:7" ht="15">
      <c r="A102" s="84" t="s">
        <v>1626</v>
      </c>
      <c r="B102" s="84">
        <v>2</v>
      </c>
      <c r="C102" s="122">
        <v>0.003054568205627649</v>
      </c>
      <c r="D102" s="84" t="s">
        <v>1668</v>
      </c>
      <c r="E102" s="84" t="b">
        <v>0</v>
      </c>
      <c r="F102" s="84" t="b">
        <v>0</v>
      </c>
      <c r="G102" s="84" t="b">
        <v>0</v>
      </c>
    </row>
    <row r="103" spans="1:7" ht="15">
      <c r="A103" s="84" t="s">
        <v>288</v>
      </c>
      <c r="B103" s="84">
        <v>2</v>
      </c>
      <c r="C103" s="122">
        <v>0.003054568205627649</v>
      </c>
      <c r="D103" s="84" t="s">
        <v>1668</v>
      </c>
      <c r="E103" s="84" t="b">
        <v>0</v>
      </c>
      <c r="F103" s="84" t="b">
        <v>0</v>
      </c>
      <c r="G103" s="84" t="b">
        <v>0</v>
      </c>
    </row>
    <row r="104" spans="1:7" ht="15">
      <c r="A104" s="84" t="s">
        <v>1344</v>
      </c>
      <c r="B104" s="84">
        <v>2</v>
      </c>
      <c r="C104" s="122">
        <v>0.003054568205627649</v>
      </c>
      <c r="D104" s="84" t="s">
        <v>1668</v>
      </c>
      <c r="E104" s="84" t="b">
        <v>0</v>
      </c>
      <c r="F104" s="84" t="b">
        <v>0</v>
      </c>
      <c r="G104" s="84" t="b">
        <v>0</v>
      </c>
    </row>
    <row r="105" spans="1:7" ht="15">
      <c r="A105" s="84" t="s">
        <v>1345</v>
      </c>
      <c r="B105" s="84">
        <v>2</v>
      </c>
      <c r="C105" s="122">
        <v>0.003054568205627649</v>
      </c>
      <c r="D105" s="84" t="s">
        <v>1668</v>
      </c>
      <c r="E105" s="84" t="b">
        <v>0</v>
      </c>
      <c r="F105" s="84" t="b">
        <v>0</v>
      </c>
      <c r="G105" s="84" t="b">
        <v>0</v>
      </c>
    </row>
    <row r="106" spans="1:7" ht="15">
      <c r="A106" s="84" t="s">
        <v>1346</v>
      </c>
      <c r="B106" s="84">
        <v>2</v>
      </c>
      <c r="C106" s="122">
        <v>0.003054568205627649</v>
      </c>
      <c r="D106" s="84" t="s">
        <v>1668</v>
      </c>
      <c r="E106" s="84" t="b">
        <v>0</v>
      </c>
      <c r="F106" s="84" t="b">
        <v>0</v>
      </c>
      <c r="G106" s="84" t="b">
        <v>0</v>
      </c>
    </row>
    <row r="107" spans="1:7" ht="15">
      <c r="A107" s="84" t="s">
        <v>1347</v>
      </c>
      <c r="B107" s="84">
        <v>2</v>
      </c>
      <c r="C107" s="122">
        <v>0.003054568205627649</v>
      </c>
      <c r="D107" s="84" t="s">
        <v>1668</v>
      </c>
      <c r="E107" s="84" t="b">
        <v>0</v>
      </c>
      <c r="F107" s="84" t="b">
        <v>0</v>
      </c>
      <c r="G107" s="84" t="b">
        <v>0</v>
      </c>
    </row>
    <row r="108" spans="1:7" ht="15">
      <c r="A108" s="84" t="s">
        <v>1348</v>
      </c>
      <c r="B108" s="84">
        <v>2</v>
      </c>
      <c r="C108" s="122">
        <v>0.003054568205627649</v>
      </c>
      <c r="D108" s="84" t="s">
        <v>1668</v>
      </c>
      <c r="E108" s="84" t="b">
        <v>0</v>
      </c>
      <c r="F108" s="84" t="b">
        <v>0</v>
      </c>
      <c r="G108" s="84" t="b">
        <v>0</v>
      </c>
    </row>
    <row r="109" spans="1:7" ht="15">
      <c r="A109" s="84" t="s">
        <v>1349</v>
      </c>
      <c r="B109" s="84">
        <v>2</v>
      </c>
      <c r="C109" s="122">
        <v>0.003054568205627649</v>
      </c>
      <c r="D109" s="84" t="s">
        <v>1668</v>
      </c>
      <c r="E109" s="84" t="b">
        <v>0</v>
      </c>
      <c r="F109" s="84" t="b">
        <v>0</v>
      </c>
      <c r="G109" s="84" t="b">
        <v>0</v>
      </c>
    </row>
    <row r="110" spans="1:7" ht="15">
      <c r="A110" s="84" t="s">
        <v>1350</v>
      </c>
      <c r="B110" s="84">
        <v>2</v>
      </c>
      <c r="C110" s="122">
        <v>0.003054568205627649</v>
      </c>
      <c r="D110" s="84" t="s">
        <v>1668</v>
      </c>
      <c r="E110" s="84" t="b">
        <v>0</v>
      </c>
      <c r="F110" s="84" t="b">
        <v>0</v>
      </c>
      <c r="G110" s="84" t="b">
        <v>0</v>
      </c>
    </row>
    <row r="111" spans="1:7" ht="15">
      <c r="A111" s="84" t="s">
        <v>1351</v>
      </c>
      <c r="B111" s="84">
        <v>2</v>
      </c>
      <c r="C111" s="122">
        <v>0.003054568205627649</v>
      </c>
      <c r="D111" s="84" t="s">
        <v>1668</v>
      </c>
      <c r="E111" s="84" t="b">
        <v>0</v>
      </c>
      <c r="F111" s="84" t="b">
        <v>0</v>
      </c>
      <c r="G111" s="84" t="b">
        <v>0</v>
      </c>
    </row>
    <row r="112" spans="1:7" ht="15">
      <c r="A112" s="84" t="s">
        <v>1352</v>
      </c>
      <c r="B112" s="84">
        <v>2</v>
      </c>
      <c r="C112" s="122">
        <v>0.003054568205627649</v>
      </c>
      <c r="D112" s="84" t="s">
        <v>1668</v>
      </c>
      <c r="E112" s="84" t="b">
        <v>0</v>
      </c>
      <c r="F112" s="84" t="b">
        <v>0</v>
      </c>
      <c r="G112" s="84" t="b">
        <v>0</v>
      </c>
    </row>
    <row r="113" spans="1:7" ht="15">
      <c r="A113" s="84" t="s">
        <v>1627</v>
      </c>
      <c r="B113" s="84">
        <v>2</v>
      </c>
      <c r="C113" s="122">
        <v>0.003054568205627649</v>
      </c>
      <c r="D113" s="84" t="s">
        <v>1668</v>
      </c>
      <c r="E113" s="84" t="b">
        <v>0</v>
      </c>
      <c r="F113" s="84" t="b">
        <v>0</v>
      </c>
      <c r="G113" s="84" t="b">
        <v>0</v>
      </c>
    </row>
    <row r="114" spans="1:7" ht="15">
      <c r="A114" s="84" t="s">
        <v>1628</v>
      </c>
      <c r="B114" s="84">
        <v>2</v>
      </c>
      <c r="C114" s="122">
        <v>0.003054568205627649</v>
      </c>
      <c r="D114" s="84" t="s">
        <v>1668</v>
      </c>
      <c r="E114" s="84" t="b">
        <v>0</v>
      </c>
      <c r="F114" s="84" t="b">
        <v>0</v>
      </c>
      <c r="G114" s="84" t="b">
        <v>0</v>
      </c>
    </row>
    <row r="115" spans="1:7" ht="15">
      <c r="A115" s="84" t="s">
        <v>1629</v>
      </c>
      <c r="B115" s="84">
        <v>2</v>
      </c>
      <c r="C115" s="122">
        <v>0.003054568205627649</v>
      </c>
      <c r="D115" s="84" t="s">
        <v>1668</v>
      </c>
      <c r="E115" s="84" t="b">
        <v>0</v>
      </c>
      <c r="F115" s="84" t="b">
        <v>0</v>
      </c>
      <c r="G115" s="84" t="b">
        <v>0</v>
      </c>
    </row>
    <row r="116" spans="1:7" ht="15">
      <c r="A116" s="84" t="s">
        <v>1630</v>
      </c>
      <c r="B116" s="84">
        <v>2</v>
      </c>
      <c r="C116" s="122">
        <v>0.003054568205627649</v>
      </c>
      <c r="D116" s="84" t="s">
        <v>1668</v>
      </c>
      <c r="E116" s="84" t="b">
        <v>0</v>
      </c>
      <c r="F116" s="84" t="b">
        <v>0</v>
      </c>
      <c r="G116" s="84" t="b">
        <v>0</v>
      </c>
    </row>
    <row r="117" spans="1:7" ht="15">
      <c r="A117" s="84" t="s">
        <v>1631</v>
      </c>
      <c r="B117" s="84">
        <v>2</v>
      </c>
      <c r="C117" s="122">
        <v>0.003054568205627649</v>
      </c>
      <c r="D117" s="84" t="s">
        <v>1668</v>
      </c>
      <c r="E117" s="84" t="b">
        <v>0</v>
      </c>
      <c r="F117" s="84" t="b">
        <v>0</v>
      </c>
      <c r="G117" s="84" t="b">
        <v>0</v>
      </c>
    </row>
    <row r="118" spans="1:7" ht="15">
      <c r="A118" s="84" t="s">
        <v>1632</v>
      </c>
      <c r="B118" s="84">
        <v>2</v>
      </c>
      <c r="C118" s="122">
        <v>0.003054568205627649</v>
      </c>
      <c r="D118" s="84" t="s">
        <v>1668</v>
      </c>
      <c r="E118" s="84" t="b">
        <v>0</v>
      </c>
      <c r="F118" s="84" t="b">
        <v>0</v>
      </c>
      <c r="G118" s="84" t="b">
        <v>0</v>
      </c>
    </row>
    <row r="119" spans="1:7" ht="15">
      <c r="A119" s="84" t="s">
        <v>1633</v>
      </c>
      <c r="B119" s="84">
        <v>2</v>
      </c>
      <c r="C119" s="122">
        <v>0.003054568205627649</v>
      </c>
      <c r="D119" s="84" t="s">
        <v>1668</v>
      </c>
      <c r="E119" s="84" t="b">
        <v>0</v>
      </c>
      <c r="F119" s="84" t="b">
        <v>0</v>
      </c>
      <c r="G119" s="84" t="b">
        <v>0</v>
      </c>
    </row>
    <row r="120" spans="1:7" ht="15">
      <c r="A120" s="84" t="s">
        <v>1634</v>
      </c>
      <c r="B120" s="84">
        <v>2</v>
      </c>
      <c r="C120" s="122">
        <v>0.003054568205627649</v>
      </c>
      <c r="D120" s="84" t="s">
        <v>1668</v>
      </c>
      <c r="E120" s="84" t="b">
        <v>0</v>
      </c>
      <c r="F120" s="84" t="b">
        <v>0</v>
      </c>
      <c r="G120" s="84" t="b">
        <v>0</v>
      </c>
    </row>
    <row r="121" spans="1:7" ht="15">
      <c r="A121" s="84" t="s">
        <v>1361</v>
      </c>
      <c r="B121" s="84">
        <v>2</v>
      </c>
      <c r="C121" s="122">
        <v>0.003645402348245865</v>
      </c>
      <c r="D121" s="84" t="s">
        <v>1668</v>
      </c>
      <c r="E121" s="84" t="b">
        <v>0</v>
      </c>
      <c r="F121" s="84" t="b">
        <v>0</v>
      </c>
      <c r="G121" s="84" t="b">
        <v>0</v>
      </c>
    </row>
    <row r="122" spans="1:7" ht="15">
      <c r="A122" s="84" t="s">
        <v>278</v>
      </c>
      <c r="B122" s="84">
        <v>2</v>
      </c>
      <c r="C122" s="122">
        <v>0.003054568205627649</v>
      </c>
      <c r="D122" s="84" t="s">
        <v>1668</v>
      </c>
      <c r="E122" s="84" t="b">
        <v>0</v>
      </c>
      <c r="F122" s="84" t="b">
        <v>0</v>
      </c>
      <c r="G122" s="84" t="b">
        <v>0</v>
      </c>
    </row>
    <row r="123" spans="1:7" ht="15">
      <c r="A123" s="84" t="s">
        <v>1635</v>
      </c>
      <c r="B123" s="84">
        <v>2</v>
      </c>
      <c r="C123" s="122">
        <v>0.003054568205627649</v>
      </c>
      <c r="D123" s="84" t="s">
        <v>1668</v>
      </c>
      <c r="E123" s="84" t="b">
        <v>0</v>
      </c>
      <c r="F123" s="84" t="b">
        <v>0</v>
      </c>
      <c r="G123" s="84" t="b">
        <v>0</v>
      </c>
    </row>
    <row r="124" spans="1:7" ht="15">
      <c r="A124" s="84" t="s">
        <v>1636</v>
      </c>
      <c r="B124" s="84">
        <v>2</v>
      </c>
      <c r="C124" s="122">
        <v>0.003054568205627649</v>
      </c>
      <c r="D124" s="84" t="s">
        <v>1668</v>
      </c>
      <c r="E124" s="84" t="b">
        <v>0</v>
      </c>
      <c r="F124" s="84" t="b">
        <v>0</v>
      </c>
      <c r="G124" s="84" t="b">
        <v>0</v>
      </c>
    </row>
    <row r="125" spans="1:7" ht="15">
      <c r="A125" s="84" t="s">
        <v>1637</v>
      </c>
      <c r="B125" s="84">
        <v>2</v>
      </c>
      <c r="C125" s="122">
        <v>0.003054568205627649</v>
      </c>
      <c r="D125" s="84" t="s">
        <v>1668</v>
      </c>
      <c r="E125" s="84" t="b">
        <v>0</v>
      </c>
      <c r="F125" s="84" t="b">
        <v>0</v>
      </c>
      <c r="G125" s="84" t="b">
        <v>0</v>
      </c>
    </row>
    <row r="126" spans="1:7" ht="15">
      <c r="A126" s="84" t="s">
        <v>1638</v>
      </c>
      <c r="B126" s="84">
        <v>2</v>
      </c>
      <c r="C126" s="122">
        <v>0.003054568205627649</v>
      </c>
      <c r="D126" s="84" t="s">
        <v>1668</v>
      </c>
      <c r="E126" s="84" t="b">
        <v>0</v>
      </c>
      <c r="F126" s="84" t="b">
        <v>0</v>
      </c>
      <c r="G126" s="84" t="b">
        <v>0</v>
      </c>
    </row>
    <row r="127" spans="1:7" ht="15">
      <c r="A127" s="84" t="s">
        <v>1639</v>
      </c>
      <c r="B127" s="84">
        <v>2</v>
      </c>
      <c r="C127" s="122">
        <v>0.003054568205627649</v>
      </c>
      <c r="D127" s="84" t="s">
        <v>1668</v>
      </c>
      <c r="E127" s="84" t="b">
        <v>0</v>
      </c>
      <c r="F127" s="84" t="b">
        <v>0</v>
      </c>
      <c r="G127" s="84" t="b">
        <v>0</v>
      </c>
    </row>
    <row r="128" spans="1:7" ht="15">
      <c r="A128" s="84" t="s">
        <v>1640</v>
      </c>
      <c r="B128" s="84">
        <v>2</v>
      </c>
      <c r="C128" s="122">
        <v>0.003054568205627649</v>
      </c>
      <c r="D128" s="84" t="s">
        <v>1668</v>
      </c>
      <c r="E128" s="84" t="b">
        <v>0</v>
      </c>
      <c r="F128" s="84" t="b">
        <v>0</v>
      </c>
      <c r="G128" s="84" t="b">
        <v>0</v>
      </c>
    </row>
    <row r="129" spans="1:7" ht="15">
      <c r="A129" s="84" t="s">
        <v>1641</v>
      </c>
      <c r="B129" s="84">
        <v>2</v>
      </c>
      <c r="C129" s="122">
        <v>0.003054568205627649</v>
      </c>
      <c r="D129" s="84" t="s">
        <v>1668</v>
      </c>
      <c r="E129" s="84" t="b">
        <v>0</v>
      </c>
      <c r="F129" s="84" t="b">
        <v>0</v>
      </c>
      <c r="G129" s="84" t="b">
        <v>0</v>
      </c>
    </row>
    <row r="130" spans="1:7" ht="15">
      <c r="A130" s="84" t="s">
        <v>1642</v>
      </c>
      <c r="B130" s="84">
        <v>2</v>
      </c>
      <c r="C130" s="122">
        <v>0.003054568205627649</v>
      </c>
      <c r="D130" s="84" t="s">
        <v>1668</v>
      </c>
      <c r="E130" s="84" t="b">
        <v>0</v>
      </c>
      <c r="F130" s="84" t="b">
        <v>0</v>
      </c>
      <c r="G130" s="84" t="b">
        <v>0</v>
      </c>
    </row>
    <row r="131" spans="1:7" ht="15">
      <c r="A131" s="84" t="s">
        <v>1643</v>
      </c>
      <c r="B131" s="84">
        <v>2</v>
      </c>
      <c r="C131" s="122">
        <v>0.003054568205627649</v>
      </c>
      <c r="D131" s="84" t="s">
        <v>1668</v>
      </c>
      <c r="E131" s="84" t="b">
        <v>0</v>
      </c>
      <c r="F131" s="84" t="b">
        <v>0</v>
      </c>
      <c r="G131" s="84" t="b">
        <v>0</v>
      </c>
    </row>
    <row r="132" spans="1:7" ht="15">
      <c r="A132" s="84" t="s">
        <v>1644</v>
      </c>
      <c r="B132" s="84">
        <v>2</v>
      </c>
      <c r="C132" s="122">
        <v>0.003054568205627649</v>
      </c>
      <c r="D132" s="84" t="s">
        <v>1668</v>
      </c>
      <c r="E132" s="84" t="b">
        <v>0</v>
      </c>
      <c r="F132" s="84" t="b">
        <v>0</v>
      </c>
      <c r="G132" s="84" t="b">
        <v>0</v>
      </c>
    </row>
    <row r="133" spans="1:7" ht="15">
      <c r="A133" s="84" t="s">
        <v>1645</v>
      </c>
      <c r="B133" s="84">
        <v>2</v>
      </c>
      <c r="C133" s="122">
        <v>0.003054568205627649</v>
      </c>
      <c r="D133" s="84" t="s">
        <v>1668</v>
      </c>
      <c r="E133" s="84" t="b">
        <v>0</v>
      </c>
      <c r="F133" s="84" t="b">
        <v>0</v>
      </c>
      <c r="G133" s="84" t="b">
        <v>0</v>
      </c>
    </row>
    <row r="134" spans="1:7" ht="15">
      <c r="A134" s="84" t="s">
        <v>1646</v>
      </c>
      <c r="B134" s="84">
        <v>2</v>
      </c>
      <c r="C134" s="122">
        <v>0.003054568205627649</v>
      </c>
      <c r="D134" s="84" t="s">
        <v>1668</v>
      </c>
      <c r="E134" s="84" t="b">
        <v>0</v>
      </c>
      <c r="F134" s="84" t="b">
        <v>0</v>
      </c>
      <c r="G134" s="84" t="b">
        <v>0</v>
      </c>
    </row>
    <row r="135" spans="1:7" ht="15">
      <c r="A135" s="84" t="s">
        <v>1647</v>
      </c>
      <c r="B135" s="84">
        <v>2</v>
      </c>
      <c r="C135" s="122">
        <v>0.003054568205627649</v>
      </c>
      <c r="D135" s="84" t="s">
        <v>1668</v>
      </c>
      <c r="E135" s="84" t="b">
        <v>0</v>
      </c>
      <c r="F135" s="84" t="b">
        <v>0</v>
      </c>
      <c r="G135" s="84" t="b">
        <v>0</v>
      </c>
    </row>
    <row r="136" spans="1:7" ht="15">
      <c r="A136" s="84" t="s">
        <v>1648</v>
      </c>
      <c r="B136" s="84">
        <v>2</v>
      </c>
      <c r="C136" s="122">
        <v>0.003054568205627649</v>
      </c>
      <c r="D136" s="84" t="s">
        <v>1668</v>
      </c>
      <c r="E136" s="84" t="b">
        <v>0</v>
      </c>
      <c r="F136" s="84" t="b">
        <v>0</v>
      </c>
      <c r="G136" s="84" t="b">
        <v>0</v>
      </c>
    </row>
    <row r="137" spans="1:7" ht="15">
      <c r="A137" s="84" t="s">
        <v>1649</v>
      </c>
      <c r="B137" s="84">
        <v>2</v>
      </c>
      <c r="C137" s="122">
        <v>0.003054568205627649</v>
      </c>
      <c r="D137" s="84" t="s">
        <v>1668</v>
      </c>
      <c r="E137" s="84" t="b">
        <v>0</v>
      </c>
      <c r="F137" s="84" t="b">
        <v>0</v>
      </c>
      <c r="G137" s="84" t="b">
        <v>0</v>
      </c>
    </row>
    <row r="138" spans="1:7" ht="15">
      <c r="A138" s="84" t="s">
        <v>1650</v>
      </c>
      <c r="B138" s="84">
        <v>2</v>
      </c>
      <c r="C138" s="122">
        <v>0.003054568205627649</v>
      </c>
      <c r="D138" s="84" t="s">
        <v>1668</v>
      </c>
      <c r="E138" s="84" t="b">
        <v>0</v>
      </c>
      <c r="F138" s="84" t="b">
        <v>0</v>
      </c>
      <c r="G138" s="84" t="b">
        <v>0</v>
      </c>
    </row>
    <row r="139" spans="1:7" ht="15">
      <c r="A139" s="84" t="s">
        <v>1651</v>
      </c>
      <c r="B139" s="84">
        <v>2</v>
      </c>
      <c r="C139" s="122">
        <v>0.003054568205627649</v>
      </c>
      <c r="D139" s="84" t="s">
        <v>1668</v>
      </c>
      <c r="E139" s="84" t="b">
        <v>0</v>
      </c>
      <c r="F139" s="84" t="b">
        <v>0</v>
      </c>
      <c r="G139" s="84" t="b">
        <v>0</v>
      </c>
    </row>
    <row r="140" spans="1:7" ht="15">
      <c r="A140" s="84" t="s">
        <v>1652</v>
      </c>
      <c r="B140" s="84">
        <v>2</v>
      </c>
      <c r="C140" s="122">
        <v>0.003054568205627649</v>
      </c>
      <c r="D140" s="84" t="s">
        <v>1668</v>
      </c>
      <c r="E140" s="84" t="b">
        <v>0</v>
      </c>
      <c r="F140" s="84" t="b">
        <v>0</v>
      </c>
      <c r="G140" s="84" t="b">
        <v>0</v>
      </c>
    </row>
    <row r="141" spans="1:7" ht="15">
      <c r="A141" s="84" t="s">
        <v>1653</v>
      </c>
      <c r="B141" s="84">
        <v>2</v>
      </c>
      <c r="C141" s="122">
        <v>0.003054568205627649</v>
      </c>
      <c r="D141" s="84" t="s">
        <v>1668</v>
      </c>
      <c r="E141" s="84" t="b">
        <v>0</v>
      </c>
      <c r="F141" s="84" t="b">
        <v>0</v>
      </c>
      <c r="G141" s="84" t="b">
        <v>0</v>
      </c>
    </row>
    <row r="142" spans="1:7" ht="15">
      <c r="A142" s="84" t="s">
        <v>1654</v>
      </c>
      <c r="B142" s="84">
        <v>2</v>
      </c>
      <c r="C142" s="122">
        <v>0.003054568205627649</v>
      </c>
      <c r="D142" s="84" t="s">
        <v>1668</v>
      </c>
      <c r="E142" s="84" t="b">
        <v>0</v>
      </c>
      <c r="F142" s="84" t="b">
        <v>0</v>
      </c>
      <c r="G142" s="84" t="b">
        <v>0</v>
      </c>
    </row>
    <row r="143" spans="1:7" ht="15">
      <c r="A143" s="84" t="s">
        <v>1655</v>
      </c>
      <c r="B143" s="84">
        <v>2</v>
      </c>
      <c r="C143" s="122">
        <v>0.003054568205627649</v>
      </c>
      <c r="D143" s="84" t="s">
        <v>1668</v>
      </c>
      <c r="E143" s="84" t="b">
        <v>0</v>
      </c>
      <c r="F143" s="84" t="b">
        <v>0</v>
      </c>
      <c r="G143" s="84" t="b">
        <v>0</v>
      </c>
    </row>
    <row r="144" spans="1:7" ht="15">
      <c r="A144" s="84" t="s">
        <v>1656</v>
      </c>
      <c r="B144" s="84">
        <v>2</v>
      </c>
      <c r="C144" s="122">
        <v>0.003054568205627649</v>
      </c>
      <c r="D144" s="84" t="s">
        <v>1668</v>
      </c>
      <c r="E144" s="84" t="b">
        <v>0</v>
      </c>
      <c r="F144" s="84" t="b">
        <v>0</v>
      </c>
      <c r="G144" s="84" t="b">
        <v>0</v>
      </c>
    </row>
    <row r="145" spans="1:7" ht="15">
      <c r="A145" s="84" t="s">
        <v>1657</v>
      </c>
      <c r="B145" s="84">
        <v>2</v>
      </c>
      <c r="C145" s="122">
        <v>0.003054568205627649</v>
      </c>
      <c r="D145" s="84" t="s">
        <v>1668</v>
      </c>
      <c r="E145" s="84" t="b">
        <v>0</v>
      </c>
      <c r="F145" s="84" t="b">
        <v>0</v>
      </c>
      <c r="G145" s="84" t="b">
        <v>0</v>
      </c>
    </row>
    <row r="146" spans="1:7" ht="15">
      <c r="A146" s="84" t="s">
        <v>1658</v>
      </c>
      <c r="B146" s="84">
        <v>2</v>
      </c>
      <c r="C146" s="122">
        <v>0.003054568205627649</v>
      </c>
      <c r="D146" s="84" t="s">
        <v>1668</v>
      </c>
      <c r="E146" s="84" t="b">
        <v>0</v>
      </c>
      <c r="F146" s="84" t="b">
        <v>0</v>
      </c>
      <c r="G146" s="84" t="b">
        <v>0</v>
      </c>
    </row>
    <row r="147" spans="1:7" ht="15">
      <c r="A147" s="84" t="s">
        <v>1659</v>
      </c>
      <c r="B147" s="84">
        <v>2</v>
      </c>
      <c r="C147" s="122">
        <v>0.003054568205627649</v>
      </c>
      <c r="D147" s="84" t="s">
        <v>1668</v>
      </c>
      <c r="E147" s="84" t="b">
        <v>0</v>
      </c>
      <c r="F147" s="84" t="b">
        <v>0</v>
      </c>
      <c r="G147" s="84" t="b">
        <v>0</v>
      </c>
    </row>
    <row r="148" spans="1:7" ht="15">
      <c r="A148" s="84" t="s">
        <v>1660</v>
      </c>
      <c r="B148" s="84">
        <v>2</v>
      </c>
      <c r="C148" s="122">
        <v>0.003054568205627649</v>
      </c>
      <c r="D148" s="84" t="s">
        <v>1668</v>
      </c>
      <c r="E148" s="84" t="b">
        <v>0</v>
      </c>
      <c r="F148" s="84" t="b">
        <v>0</v>
      </c>
      <c r="G148" s="84" t="b">
        <v>0</v>
      </c>
    </row>
    <row r="149" spans="1:7" ht="15">
      <c r="A149" s="84" t="s">
        <v>1267</v>
      </c>
      <c r="B149" s="84">
        <v>2</v>
      </c>
      <c r="C149" s="122">
        <v>0.003054568205627649</v>
      </c>
      <c r="D149" s="84" t="s">
        <v>1668</v>
      </c>
      <c r="E149" s="84" t="b">
        <v>0</v>
      </c>
      <c r="F149" s="84" t="b">
        <v>0</v>
      </c>
      <c r="G149" s="84" t="b">
        <v>0</v>
      </c>
    </row>
    <row r="150" spans="1:7" ht="15">
      <c r="A150" s="84" t="s">
        <v>1661</v>
      </c>
      <c r="B150" s="84">
        <v>2</v>
      </c>
      <c r="C150" s="122">
        <v>0.003054568205627649</v>
      </c>
      <c r="D150" s="84" t="s">
        <v>1668</v>
      </c>
      <c r="E150" s="84" t="b">
        <v>0</v>
      </c>
      <c r="F150" s="84" t="b">
        <v>0</v>
      </c>
      <c r="G150" s="84" t="b">
        <v>0</v>
      </c>
    </row>
    <row r="151" spans="1:7" ht="15">
      <c r="A151" s="84" t="s">
        <v>1662</v>
      </c>
      <c r="B151" s="84">
        <v>2</v>
      </c>
      <c r="C151" s="122">
        <v>0.003054568205627649</v>
      </c>
      <c r="D151" s="84" t="s">
        <v>1668</v>
      </c>
      <c r="E151" s="84" t="b">
        <v>0</v>
      </c>
      <c r="F151" s="84" t="b">
        <v>0</v>
      </c>
      <c r="G151" s="84" t="b">
        <v>0</v>
      </c>
    </row>
    <row r="152" spans="1:7" ht="15">
      <c r="A152" s="84" t="s">
        <v>1663</v>
      </c>
      <c r="B152" s="84">
        <v>2</v>
      </c>
      <c r="C152" s="122">
        <v>0.003054568205627649</v>
      </c>
      <c r="D152" s="84" t="s">
        <v>1668</v>
      </c>
      <c r="E152" s="84" t="b">
        <v>0</v>
      </c>
      <c r="F152" s="84" t="b">
        <v>0</v>
      </c>
      <c r="G152" s="84" t="b">
        <v>0</v>
      </c>
    </row>
    <row r="153" spans="1:7" ht="15">
      <c r="A153" s="84" t="s">
        <v>1268</v>
      </c>
      <c r="B153" s="84">
        <v>2</v>
      </c>
      <c r="C153" s="122">
        <v>0.003054568205627649</v>
      </c>
      <c r="D153" s="84" t="s">
        <v>1668</v>
      </c>
      <c r="E153" s="84" t="b">
        <v>0</v>
      </c>
      <c r="F153" s="84" t="b">
        <v>0</v>
      </c>
      <c r="G153" s="84" t="b">
        <v>0</v>
      </c>
    </row>
    <row r="154" spans="1:7" ht="15">
      <c r="A154" s="84" t="s">
        <v>1269</v>
      </c>
      <c r="B154" s="84">
        <v>2</v>
      </c>
      <c r="C154" s="122">
        <v>0.003054568205627649</v>
      </c>
      <c r="D154" s="84" t="s">
        <v>1668</v>
      </c>
      <c r="E154" s="84" t="b">
        <v>0</v>
      </c>
      <c r="F154" s="84" t="b">
        <v>0</v>
      </c>
      <c r="G154" s="84" t="b">
        <v>0</v>
      </c>
    </row>
    <row r="155" spans="1:7" ht="15">
      <c r="A155" s="84" t="s">
        <v>275</v>
      </c>
      <c r="B155" s="84">
        <v>2</v>
      </c>
      <c r="C155" s="122">
        <v>0.003054568205627649</v>
      </c>
      <c r="D155" s="84" t="s">
        <v>1668</v>
      </c>
      <c r="E155" s="84" t="b">
        <v>0</v>
      </c>
      <c r="F155" s="84" t="b">
        <v>0</v>
      </c>
      <c r="G155" s="84" t="b">
        <v>0</v>
      </c>
    </row>
    <row r="156" spans="1:7" ht="15">
      <c r="A156" s="84" t="s">
        <v>1664</v>
      </c>
      <c r="B156" s="84">
        <v>2</v>
      </c>
      <c r="C156" s="122">
        <v>0.003054568205627649</v>
      </c>
      <c r="D156" s="84" t="s">
        <v>1668</v>
      </c>
      <c r="E156" s="84" t="b">
        <v>0</v>
      </c>
      <c r="F156" s="84" t="b">
        <v>0</v>
      </c>
      <c r="G156" s="84" t="b">
        <v>0</v>
      </c>
    </row>
    <row r="157" spans="1:7" ht="15">
      <c r="A157" s="84" t="s">
        <v>1665</v>
      </c>
      <c r="B157" s="84">
        <v>2</v>
      </c>
      <c r="C157" s="122">
        <v>0.003054568205627649</v>
      </c>
      <c r="D157" s="84" t="s">
        <v>1668</v>
      </c>
      <c r="E157" s="84" t="b">
        <v>0</v>
      </c>
      <c r="F157" s="84" t="b">
        <v>0</v>
      </c>
      <c r="G157" s="84" t="b">
        <v>0</v>
      </c>
    </row>
    <row r="158" spans="1:7" ht="15">
      <c r="A158" s="84" t="s">
        <v>1292</v>
      </c>
      <c r="B158" s="84">
        <v>64</v>
      </c>
      <c r="C158" s="122">
        <v>0</v>
      </c>
      <c r="D158" s="84" t="s">
        <v>1186</v>
      </c>
      <c r="E158" s="84" t="b">
        <v>0</v>
      </c>
      <c r="F158" s="84" t="b">
        <v>0</v>
      </c>
      <c r="G158" s="84" t="b">
        <v>0</v>
      </c>
    </row>
    <row r="159" spans="1:7" ht="15">
      <c r="A159" s="84" t="s">
        <v>1291</v>
      </c>
      <c r="B159" s="84">
        <v>64</v>
      </c>
      <c r="C159" s="122">
        <v>0</v>
      </c>
      <c r="D159" s="84" t="s">
        <v>1186</v>
      </c>
      <c r="E159" s="84" t="b">
        <v>0</v>
      </c>
      <c r="F159" s="84" t="b">
        <v>0</v>
      </c>
      <c r="G159" s="84" t="b">
        <v>0</v>
      </c>
    </row>
    <row r="160" spans="1:7" ht="15">
      <c r="A160" s="84" t="s">
        <v>1297</v>
      </c>
      <c r="B160" s="84">
        <v>16</v>
      </c>
      <c r="C160" s="122">
        <v>0</v>
      </c>
      <c r="D160" s="84" t="s">
        <v>1186</v>
      </c>
      <c r="E160" s="84" t="b">
        <v>0</v>
      </c>
      <c r="F160" s="84" t="b">
        <v>0</v>
      </c>
      <c r="G160" s="84" t="b">
        <v>0</v>
      </c>
    </row>
    <row r="161" spans="1:7" ht="15">
      <c r="A161" s="84" t="s">
        <v>1298</v>
      </c>
      <c r="B161" s="84">
        <v>16</v>
      </c>
      <c r="C161" s="122">
        <v>0</v>
      </c>
      <c r="D161" s="84" t="s">
        <v>1186</v>
      </c>
      <c r="E161" s="84" t="b">
        <v>0</v>
      </c>
      <c r="F161" s="84" t="b">
        <v>0</v>
      </c>
      <c r="G161" s="84" t="b">
        <v>0</v>
      </c>
    </row>
    <row r="162" spans="1:7" ht="15">
      <c r="A162" s="84" t="s">
        <v>1299</v>
      </c>
      <c r="B162" s="84">
        <v>16</v>
      </c>
      <c r="C162" s="122">
        <v>0</v>
      </c>
      <c r="D162" s="84" t="s">
        <v>1186</v>
      </c>
      <c r="E162" s="84" t="b">
        <v>0</v>
      </c>
      <c r="F162" s="84" t="b">
        <v>0</v>
      </c>
      <c r="G162" s="84" t="b">
        <v>0</v>
      </c>
    </row>
    <row r="163" spans="1:7" ht="15">
      <c r="A163" s="84" t="s">
        <v>1293</v>
      </c>
      <c r="B163" s="84">
        <v>16</v>
      </c>
      <c r="C163" s="122">
        <v>0</v>
      </c>
      <c r="D163" s="84" t="s">
        <v>1186</v>
      </c>
      <c r="E163" s="84" t="b">
        <v>0</v>
      </c>
      <c r="F163" s="84" t="b">
        <v>0</v>
      </c>
      <c r="G163" s="84" t="b">
        <v>0</v>
      </c>
    </row>
    <row r="164" spans="1:7" ht="15">
      <c r="A164" s="84" t="s">
        <v>1300</v>
      </c>
      <c r="B164" s="84">
        <v>16</v>
      </c>
      <c r="C164" s="122">
        <v>0</v>
      </c>
      <c r="D164" s="84" t="s">
        <v>1186</v>
      </c>
      <c r="E164" s="84" t="b">
        <v>0</v>
      </c>
      <c r="F164" s="84" t="b">
        <v>0</v>
      </c>
      <c r="G164" s="84" t="b">
        <v>0</v>
      </c>
    </row>
    <row r="165" spans="1:7" ht="15">
      <c r="A165" s="84" t="s">
        <v>231</v>
      </c>
      <c r="B165" s="84">
        <v>15</v>
      </c>
      <c r="C165" s="122">
        <v>0.001885340152482749</v>
      </c>
      <c r="D165" s="84" t="s">
        <v>1186</v>
      </c>
      <c r="E165" s="84" t="b">
        <v>0</v>
      </c>
      <c r="F165" s="84" t="b">
        <v>0</v>
      </c>
      <c r="G165" s="84" t="b">
        <v>0</v>
      </c>
    </row>
    <row r="166" spans="1:7" ht="15">
      <c r="A166" s="84" t="s">
        <v>273</v>
      </c>
      <c r="B166" s="84">
        <v>9</v>
      </c>
      <c r="C166" s="122">
        <v>0.007162093181367513</v>
      </c>
      <c r="D166" s="84" t="s">
        <v>1187</v>
      </c>
      <c r="E166" s="84" t="b">
        <v>0</v>
      </c>
      <c r="F166" s="84" t="b">
        <v>0</v>
      </c>
      <c r="G166" s="84" t="b">
        <v>0</v>
      </c>
    </row>
    <row r="167" spans="1:7" ht="15">
      <c r="A167" s="84" t="s">
        <v>1302</v>
      </c>
      <c r="B167" s="84">
        <v>4</v>
      </c>
      <c r="C167" s="122">
        <v>0.012155955534258916</v>
      </c>
      <c r="D167" s="84" t="s">
        <v>1187</v>
      </c>
      <c r="E167" s="84" t="b">
        <v>0</v>
      </c>
      <c r="F167" s="84" t="b">
        <v>0</v>
      </c>
      <c r="G167" s="84" t="b">
        <v>0</v>
      </c>
    </row>
    <row r="168" spans="1:7" ht="15">
      <c r="A168" s="84" t="s">
        <v>1303</v>
      </c>
      <c r="B168" s="84">
        <v>4</v>
      </c>
      <c r="C168" s="122">
        <v>0.012155955534258916</v>
      </c>
      <c r="D168" s="84" t="s">
        <v>1187</v>
      </c>
      <c r="E168" s="84" t="b">
        <v>0</v>
      </c>
      <c r="F168" s="84" t="b">
        <v>0</v>
      </c>
      <c r="G168" s="84" t="b">
        <v>0</v>
      </c>
    </row>
    <row r="169" spans="1:7" ht="15">
      <c r="A169" s="84" t="s">
        <v>1304</v>
      </c>
      <c r="B169" s="84">
        <v>4</v>
      </c>
      <c r="C169" s="122">
        <v>0.012155955534258916</v>
      </c>
      <c r="D169" s="84" t="s">
        <v>1187</v>
      </c>
      <c r="E169" s="84" t="b">
        <v>0</v>
      </c>
      <c r="F169" s="84" t="b">
        <v>0</v>
      </c>
      <c r="G169" s="84" t="b">
        <v>0</v>
      </c>
    </row>
    <row r="170" spans="1:7" ht="15">
      <c r="A170" s="84" t="s">
        <v>1305</v>
      </c>
      <c r="B170" s="84">
        <v>4</v>
      </c>
      <c r="C170" s="122">
        <v>0.012155955534258916</v>
      </c>
      <c r="D170" s="84" t="s">
        <v>1187</v>
      </c>
      <c r="E170" s="84" t="b">
        <v>0</v>
      </c>
      <c r="F170" s="84" t="b">
        <v>0</v>
      </c>
      <c r="G170" s="84" t="b">
        <v>0</v>
      </c>
    </row>
    <row r="171" spans="1:7" ht="15">
      <c r="A171" s="84" t="s">
        <v>1306</v>
      </c>
      <c r="B171" s="84">
        <v>4</v>
      </c>
      <c r="C171" s="122">
        <v>0.012155955534258916</v>
      </c>
      <c r="D171" s="84" t="s">
        <v>1187</v>
      </c>
      <c r="E171" s="84" t="b">
        <v>0</v>
      </c>
      <c r="F171" s="84" t="b">
        <v>0</v>
      </c>
      <c r="G171" s="84" t="b">
        <v>0</v>
      </c>
    </row>
    <row r="172" spans="1:7" ht="15">
      <c r="A172" s="84" t="s">
        <v>1307</v>
      </c>
      <c r="B172" s="84">
        <v>3</v>
      </c>
      <c r="C172" s="122">
        <v>0.011504331044483358</v>
      </c>
      <c r="D172" s="84" t="s">
        <v>1187</v>
      </c>
      <c r="E172" s="84" t="b">
        <v>0</v>
      </c>
      <c r="F172" s="84" t="b">
        <v>0</v>
      </c>
      <c r="G172" s="84" t="b">
        <v>0</v>
      </c>
    </row>
    <row r="173" spans="1:7" ht="15">
      <c r="A173" s="84" t="s">
        <v>1308</v>
      </c>
      <c r="B173" s="84">
        <v>3</v>
      </c>
      <c r="C173" s="122">
        <v>0.011504331044483358</v>
      </c>
      <c r="D173" s="84" t="s">
        <v>1187</v>
      </c>
      <c r="E173" s="84" t="b">
        <v>0</v>
      </c>
      <c r="F173" s="84" t="b">
        <v>0</v>
      </c>
      <c r="G173" s="84" t="b">
        <v>0</v>
      </c>
    </row>
    <row r="174" spans="1:7" ht="15">
      <c r="A174" s="84" t="s">
        <v>1309</v>
      </c>
      <c r="B174" s="84">
        <v>3</v>
      </c>
      <c r="C174" s="122">
        <v>0.011504331044483358</v>
      </c>
      <c r="D174" s="84" t="s">
        <v>1187</v>
      </c>
      <c r="E174" s="84" t="b">
        <v>0</v>
      </c>
      <c r="F174" s="84" t="b">
        <v>0</v>
      </c>
      <c r="G174" s="84" t="b">
        <v>0</v>
      </c>
    </row>
    <row r="175" spans="1:7" ht="15">
      <c r="A175" s="84" t="s">
        <v>1310</v>
      </c>
      <c r="B175" s="84">
        <v>3</v>
      </c>
      <c r="C175" s="122">
        <v>0.011504331044483358</v>
      </c>
      <c r="D175" s="84" t="s">
        <v>1187</v>
      </c>
      <c r="E175" s="84" t="b">
        <v>0</v>
      </c>
      <c r="F175" s="84" t="b">
        <v>0</v>
      </c>
      <c r="G175" s="84" t="b">
        <v>0</v>
      </c>
    </row>
    <row r="176" spans="1:7" ht="15">
      <c r="A176" s="84" t="s">
        <v>1607</v>
      </c>
      <c r="B176" s="84">
        <v>3</v>
      </c>
      <c r="C176" s="122">
        <v>0.011504331044483358</v>
      </c>
      <c r="D176" s="84" t="s">
        <v>1187</v>
      </c>
      <c r="E176" s="84" t="b">
        <v>0</v>
      </c>
      <c r="F176" s="84" t="b">
        <v>0</v>
      </c>
      <c r="G176" s="84" t="b">
        <v>0</v>
      </c>
    </row>
    <row r="177" spans="1:7" ht="15">
      <c r="A177" s="84" t="s">
        <v>1608</v>
      </c>
      <c r="B177" s="84">
        <v>3</v>
      </c>
      <c r="C177" s="122">
        <v>0.011504331044483358</v>
      </c>
      <c r="D177" s="84" t="s">
        <v>1187</v>
      </c>
      <c r="E177" s="84" t="b">
        <v>0</v>
      </c>
      <c r="F177" s="84" t="b">
        <v>0</v>
      </c>
      <c r="G177" s="84" t="b">
        <v>0</v>
      </c>
    </row>
    <row r="178" spans="1:7" ht="15">
      <c r="A178" s="84" t="s">
        <v>1604</v>
      </c>
      <c r="B178" s="84">
        <v>3</v>
      </c>
      <c r="C178" s="122">
        <v>0.011504331044483358</v>
      </c>
      <c r="D178" s="84" t="s">
        <v>1187</v>
      </c>
      <c r="E178" s="84" t="b">
        <v>0</v>
      </c>
      <c r="F178" s="84" t="b">
        <v>0</v>
      </c>
      <c r="G178" s="84" t="b">
        <v>0</v>
      </c>
    </row>
    <row r="179" spans="1:7" ht="15">
      <c r="A179" s="84" t="s">
        <v>1609</v>
      </c>
      <c r="B179" s="84">
        <v>3</v>
      </c>
      <c r="C179" s="122">
        <v>0.011504331044483358</v>
      </c>
      <c r="D179" s="84" t="s">
        <v>1187</v>
      </c>
      <c r="E179" s="84" t="b">
        <v>0</v>
      </c>
      <c r="F179" s="84" t="b">
        <v>0</v>
      </c>
      <c r="G179" s="84" t="b">
        <v>0</v>
      </c>
    </row>
    <row r="180" spans="1:7" ht="15">
      <c r="A180" s="84" t="s">
        <v>1600</v>
      </c>
      <c r="B180" s="84">
        <v>3</v>
      </c>
      <c r="C180" s="122">
        <v>0.011504331044483358</v>
      </c>
      <c r="D180" s="84" t="s">
        <v>1187</v>
      </c>
      <c r="E180" s="84" t="b">
        <v>0</v>
      </c>
      <c r="F180" s="84" t="b">
        <v>0</v>
      </c>
      <c r="G180" s="84" t="b">
        <v>0</v>
      </c>
    </row>
    <row r="181" spans="1:7" ht="15">
      <c r="A181" s="84" t="s">
        <v>1610</v>
      </c>
      <c r="B181" s="84">
        <v>3</v>
      </c>
      <c r="C181" s="122">
        <v>0.011504331044483358</v>
      </c>
      <c r="D181" s="84" t="s">
        <v>1187</v>
      </c>
      <c r="E181" s="84" t="b">
        <v>0</v>
      </c>
      <c r="F181" s="84" t="b">
        <v>0</v>
      </c>
      <c r="G181" s="84" t="b">
        <v>0</v>
      </c>
    </row>
    <row r="182" spans="1:7" ht="15">
      <c r="A182" s="84" t="s">
        <v>1611</v>
      </c>
      <c r="B182" s="84">
        <v>3</v>
      </c>
      <c r="C182" s="122">
        <v>0.011504331044483358</v>
      </c>
      <c r="D182" s="84" t="s">
        <v>1187</v>
      </c>
      <c r="E182" s="84" t="b">
        <v>0</v>
      </c>
      <c r="F182" s="84" t="b">
        <v>0</v>
      </c>
      <c r="G182" s="84" t="b">
        <v>0</v>
      </c>
    </row>
    <row r="183" spans="1:7" ht="15">
      <c r="A183" s="84" t="s">
        <v>1628</v>
      </c>
      <c r="B183" s="84">
        <v>2</v>
      </c>
      <c r="C183" s="122">
        <v>0.009912754781957245</v>
      </c>
      <c r="D183" s="84" t="s">
        <v>1187</v>
      </c>
      <c r="E183" s="84" t="b">
        <v>0</v>
      </c>
      <c r="F183" s="84" t="b">
        <v>0</v>
      </c>
      <c r="G183" s="84" t="b">
        <v>0</v>
      </c>
    </row>
    <row r="184" spans="1:7" ht="15">
      <c r="A184" s="84" t="s">
        <v>1629</v>
      </c>
      <c r="B184" s="84">
        <v>2</v>
      </c>
      <c r="C184" s="122">
        <v>0.009912754781957245</v>
      </c>
      <c r="D184" s="84" t="s">
        <v>1187</v>
      </c>
      <c r="E184" s="84" t="b">
        <v>0</v>
      </c>
      <c r="F184" s="84" t="b">
        <v>0</v>
      </c>
      <c r="G184" s="84" t="b">
        <v>0</v>
      </c>
    </row>
    <row r="185" spans="1:7" ht="15">
      <c r="A185" s="84" t="s">
        <v>1630</v>
      </c>
      <c r="B185" s="84">
        <v>2</v>
      </c>
      <c r="C185" s="122">
        <v>0.009912754781957245</v>
      </c>
      <c r="D185" s="84" t="s">
        <v>1187</v>
      </c>
      <c r="E185" s="84" t="b">
        <v>0</v>
      </c>
      <c r="F185" s="84" t="b">
        <v>0</v>
      </c>
      <c r="G185" s="84" t="b">
        <v>0</v>
      </c>
    </row>
    <row r="186" spans="1:7" ht="15">
      <c r="A186" s="84" t="s">
        <v>1631</v>
      </c>
      <c r="B186" s="84">
        <v>2</v>
      </c>
      <c r="C186" s="122">
        <v>0.009912754781957245</v>
      </c>
      <c r="D186" s="84" t="s">
        <v>1187</v>
      </c>
      <c r="E186" s="84" t="b">
        <v>0</v>
      </c>
      <c r="F186" s="84" t="b">
        <v>0</v>
      </c>
      <c r="G186" s="84" t="b">
        <v>0</v>
      </c>
    </row>
    <row r="187" spans="1:7" ht="15">
      <c r="A187" s="84" t="s">
        <v>1632</v>
      </c>
      <c r="B187" s="84">
        <v>2</v>
      </c>
      <c r="C187" s="122">
        <v>0.009912754781957245</v>
      </c>
      <c r="D187" s="84" t="s">
        <v>1187</v>
      </c>
      <c r="E187" s="84" t="b">
        <v>0</v>
      </c>
      <c r="F187" s="84" t="b">
        <v>0</v>
      </c>
      <c r="G187" s="84" t="b">
        <v>0</v>
      </c>
    </row>
    <row r="188" spans="1:7" ht="15">
      <c r="A188" s="84" t="s">
        <v>1633</v>
      </c>
      <c r="B188" s="84">
        <v>2</v>
      </c>
      <c r="C188" s="122">
        <v>0.009912754781957245</v>
      </c>
      <c r="D188" s="84" t="s">
        <v>1187</v>
      </c>
      <c r="E188" s="84" t="b">
        <v>0</v>
      </c>
      <c r="F188" s="84" t="b">
        <v>0</v>
      </c>
      <c r="G188" s="84" t="b">
        <v>0</v>
      </c>
    </row>
    <row r="189" spans="1:7" ht="15">
      <c r="A189" s="84" t="s">
        <v>1634</v>
      </c>
      <c r="B189" s="84">
        <v>2</v>
      </c>
      <c r="C189" s="122">
        <v>0.009912754781957245</v>
      </c>
      <c r="D189" s="84" t="s">
        <v>1187</v>
      </c>
      <c r="E189" s="84" t="b">
        <v>0</v>
      </c>
      <c r="F189" s="84" t="b">
        <v>0</v>
      </c>
      <c r="G189" s="84" t="b">
        <v>0</v>
      </c>
    </row>
    <row r="190" spans="1:7" ht="15">
      <c r="A190" s="84" t="s">
        <v>1614</v>
      </c>
      <c r="B190" s="84">
        <v>2</v>
      </c>
      <c r="C190" s="122">
        <v>0.01374753179678503</v>
      </c>
      <c r="D190" s="84" t="s">
        <v>1187</v>
      </c>
      <c r="E190" s="84" t="b">
        <v>0</v>
      </c>
      <c r="F190" s="84" t="b">
        <v>0</v>
      </c>
      <c r="G190" s="84" t="b">
        <v>0</v>
      </c>
    </row>
    <row r="191" spans="1:7" ht="15">
      <c r="A191" s="84" t="s">
        <v>1615</v>
      </c>
      <c r="B191" s="84">
        <v>2</v>
      </c>
      <c r="C191" s="122">
        <v>0.01374753179678503</v>
      </c>
      <c r="D191" s="84" t="s">
        <v>1187</v>
      </c>
      <c r="E191" s="84" t="b">
        <v>0</v>
      </c>
      <c r="F191" s="84" t="b">
        <v>0</v>
      </c>
      <c r="G191" s="84" t="b">
        <v>0</v>
      </c>
    </row>
    <row r="192" spans="1:7" ht="15">
      <c r="A192" s="84" t="s">
        <v>1616</v>
      </c>
      <c r="B192" s="84">
        <v>2</v>
      </c>
      <c r="C192" s="122">
        <v>0.01374753179678503</v>
      </c>
      <c r="D192" s="84" t="s">
        <v>1187</v>
      </c>
      <c r="E192" s="84" t="b">
        <v>1</v>
      </c>
      <c r="F192" s="84" t="b">
        <v>0</v>
      </c>
      <c r="G192" s="84" t="b">
        <v>0</v>
      </c>
    </row>
    <row r="193" spans="1:7" ht="15">
      <c r="A193" s="84" t="s">
        <v>1606</v>
      </c>
      <c r="B193" s="84">
        <v>2</v>
      </c>
      <c r="C193" s="122">
        <v>0.009912754781957245</v>
      </c>
      <c r="D193" s="84" t="s">
        <v>1187</v>
      </c>
      <c r="E193" s="84" t="b">
        <v>0</v>
      </c>
      <c r="F193" s="84" t="b">
        <v>0</v>
      </c>
      <c r="G193" s="84" t="b">
        <v>0</v>
      </c>
    </row>
    <row r="194" spans="1:7" ht="15">
      <c r="A194" s="84" t="s">
        <v>1617</v>
      </c>
      <c r="B194" s="84">
        <v>2</v>
      </c>
      <c r="C194" s="122">
        <v>0.009912754781957245</v>
      </c>
      <c r="D194" s="84" t="s">
        <v>1187</v>
      </c>
      <c r="E194" s="84" t="b">
        <v>1</v>
      </c>
      <c r="F194" s="84" t="b">
        <v>0</v>
      </c>
      <c r="G194" s="84" t="b">
        <v>0</v>
      </c>
    </row>
    <row r="195" spans="1:7" ht="15">
      <c r="A195" s="84" t="s">
        <v>368</v>
      </c>
      <c r="B195" s="84">
        <v>2</v>
      </c>
      <c r="C195" s="122">
        <v>0.009912754781957245</v>
      </c>
      <c r="D195" s="84" t="s">
        <v>1187</v>
      </c>
      <c r="E195" s="84" t="b">
        <v>0</v>
      </c>
      <c r="F195" s="84" t="b">
        <v>0</v>
      </c>
      <c r="G195" s="84" t="b">
        <v>0</v>
      </c>
    </row>
    <row r="196" spans="1:7" ht="15">
      <c r="A196" s="84" t="s">
        <v>1618</v>
      </c>
      <c r="B196" s="84">
        <v>2</v>
      </c>
      <c r="C196" s="122">
        <v>0.009912754781957245</v>
      </c>
      <c r="D196" s="84" t="s">
        <v>1187</v>
      </c>
      <c r="E196" s="84" t="b">
        <v>0</v>
      </c>
      <c r="F196" s="84" t="b">
        <v>0</v>
      </c>
      <c r="G196" s="84" t="b">
        <v>0</v>
      </c>
    </row>
    <row r="197" spans="1:7" ht="15">
      <c r="A197" s="84" t="s">
        <v>1619</v>
      </c>
      <c r="B197" s="84">
        <v>2</v>
      </c>
      <c r="C197" s="122">
        <v>0.009912754781957245</v>
      </c>
      <c r="D197" s="84" t="s">
        <v>1187</v>
      </c>
      <c r="E197" s="84" t="b">
        <v>0</v>
      </c>
      <c r="F197" s="84" t="b">
        <v>0</v>
      </c>
      <c r="G197" s="84" t="b">
        <v>0</v>
      </c>
    </row>
    <row r="198" spans="1:7" ht="15">
      <c r="A198" s="84" t="s">
        <v>1620</v>
      </c>
      <c r="B198" s="84">
        <v>2</v>
      </c>
      <c r="C198" s="122">
        <v>0.009912754781957245</v>
      </c>
      <c r="D198" s="84" t="s">
        <v>1187</v>
      </c>
      <c r="E198" s="84" t="b">
        <v>0</v>
      </c>
      <c r="F198" s="84" t="b">
        <v>0</v>
      </c>
      <c r="G198" s="84" t="b">
        <v>0</v>
      </c>
    </row>
    <row r="199" spans="1:7" ht="15">
      <c r="A199" s="84" t="s">
        <v>1621</v>
      </c>
      <c r="B199" s="84">
        <v>2</v>
      </c>
      <c r="C199" s="122">
        <v>0.009912754781957245</v>
      </c>
      <c r="D199" s="84" t="s">
        <v>1187</v>
      </c>
      <c r="E199" s="84" t="b">
        <v>0</v>
      </c>
      <c r="F199" s="84" t="b">
        <v>0</v>
      </c>
      <c r="G199" s="84" t="b">
        <v>0</v>
      </c>
    </row>
    <row r="200" spans="1:7" ht="15">
      <c r="A200" s="84" t="s">
        <v>1622</v>
      </c>
      <c r="B200" s="84">
        <v>2</v>
      </c>
      <c r="C200" s="122">
        <v>0.009912754781957245</v>
      </c>
      <c r="D200" s="84" t="s">
        <v>1187</v>
      </c>
      <c r="E200" s="84" t="b">
        <v>0</v>
      </c>
      <c r="F200" s="84" t="b">
        <v>0</v>
      </c>
      <c r="G200" s="84" t="b">
        <v>0</v>
      </c>
    </row>
    <row r="201" spans="1:7" ht="15">
      <c r="A201" s="84" t="s">
        <v>1267</v>
      </c>
      <c r="B201" s="84">
        <v>2</v>
      </c>
      <c r="C201" s="122">
        <v>0.009912754781957245</v>
      </c>
      <c r="D201" s="84" t="s">
        <v>1187</v>
      </c>
      <c r="E201" s="84" t="b">
        <v>0</v>
      </c>
      <c r="F201" s="84" t="b">
        <v>0</v>
      </c>
      <c r="G201" s="84" t="b">
        <v>0</v>
      </c>
    </row>
    <row r="202" spans="1:7" ht="15">
      <c r="A202" s="84" t="s">
        <v>1661</v>
      </c>
      <c r="B202" s="84">
        <v>2</v>
      </c>
      <c r="C202" s="122">
        <v>0.009912754781957245</v>
      </c>
      <c r="D202" s="84" t="s">
        <v>1187</v>
      </c>
      <c r="E202" s="84" t="b">
        <v>0</v>
      </c>
      <c r="F202" s="84" t="b">
        <v>0</v>
      </c>
      <c r="G202" s="84" t="b">
        <v>0</v>
      </c>
    </row>
    <row r="203" spans="1:7" ht="15">
      <c r="A203" s="84" t="s">
        <v>1662</v>
      </c>
      <c r="B203" s="84">
        <v>2</v>
      </c>
      <c r="C203" s="122">
        <v>0.009912754781957245</v>
      </c>
      <c r="D203" s="84" t="s">
        <v>1187</v>
      </c>
      <c r="E203" s="84" t="b">
        <v>0</v>
      </c>
      <c r="F203" s="84" t="b">
        <v>0</v>
      </c>
      <c r="G203" s="84" t="b">
        <v>0</v>
      </c>
    </row>
    <row r="204" spans="1:7" ht="15">
      <c r="A204" s="84" t="s">
        <v>1663</v>
      </c>
      <c r="B204" s="84">
        <v>2</v>
      </c>
      <c r="C204" s="122">
        <v>0.009912754781957245</v>
      </c>
      <c r="D204" s="84" t="s">
        <v>1187</v>
      </c>
      <c r="E204" s="84" t="b">
        <v>0</v>
      </c>
      <c r="F204" s="84" t="b">
        <v>0</v>
      </c>
      <c r="G204" s="84" t="b">
        <v>0</v>
      </c>
    </row>
    <row r="205" spans="1:7" ht="15">
      <c r="A205" s="84" t="s">
        <v>1268</v>
      </c>
      <c r="B205" s="84">
        <v>2</v>
      </c>
      <c r="C205" s="122">
        <v>0.009912754781957245</v>
      </c>
      <c r="D205" s="84" t="s">
        <v>1187</v>
      </c>
      <c r="E205" s="84" t="b">
        <v>0</v>
      </c>
      <c r="F205" s="84" t="b">
        <v>0</v>
      </c>
      <c r="G205" s="84" t="b">
        <v>0</v>
      </c>
    </row>
    <row r="206" spans="1:7" ht="15">
      <c r="A206" s="84" t="s">
        <v>1269</v>
      </c>
      <c r="B206" s="84">
        <v>2</v>
      </c>
      <c r="C206" s="122">
        <v>0.009912754781957245</v>
      </c>
      <c r="D206" s="84" t="s">
        <v>1187</v>
      </c>
      <c r="E206" s="84" t="b">
        <v>0</v>
      </c>
      <c r="F206" s="84" t="b">
        <v>0</v>
      </c>
      <c r="G206" s="84" t="b">
        <v>0</v>
      </c>
    </row>
    <row r="207" spans="1:7" ht="15">
      <c r="A207" s="84" t="s">
        <v>275</v>
      </c>
      <c r="B207" s="84">
        <v>2</v>
      </c>
      <c r="C207" s="122">
        <v>0.009912754781957245</v>
      </c>
      <c r="D207" s="84" t="s">
        <v>1187</v>
      </c>
      <c r="E207" s="84" t="b">
        <v>0</v>
      </c>
      <c r="F207" s="84" t="b">
        <v>0</v>
      </c>
      <c r="G207" s="84" t="b">
        <v>0</v>
      </c>
    </row>
    <row r="208" spans="1:7" ht="15">
      <c r="A208" s="84" t="s">
        <v>1664</v>
      </c>
      <c r="B208" s="84">
        <v>2</v>
      </c>
      <c r="C208" s="122">
        <v>0.009912754781957245</v>
      </c>
      <c r="D208" s="84" t="s">
        <v>1187</v>
      </c>
      <c r="E208" s="84" t="b">
        <v>0</v>
      </c>
      <c r="F208" s="84" t="b">
        <v>0</v>
      </c>
      <c r="G208" s="84" t="b">
        <v>0</v>
      </c>
    </row>
    <row r="209" spans="1:7" ht="15">
      <c r="A209" s="84" t="s">
        <v>1665</v>
      </c>
      <c r="B209" s="84">
        <v>2</v>
      </c>
      <c r="C209" s="122">
        <v>0.009912754781957245</v>
      </c>
      <c r="D209" s="84" t="s">
        <v>1187</v>
      </c>
      <c r="E209" s="84" t="b">
        <v>0</v>
      </c>
      <c r="F209" s="84" t="b">
        <v>0</v>
      </c>
      <c r="G209" s="84" t="b">
        <v>0</v>
      </c>
    </row>
    <row r="210" spans="1:7" ht="15">
      <c r="A210" s="84" t="s">
        <v>281</v>
      </c>
      <c r="B210" s="84">
        <v>7</v>
      </c>
      <c r="C210" s="122">
        <v>0</v>
      </c>
      <c r="D210" s="84" t="s">
        <v>1188</v>
      </c>
      <c r="E210" s="84" t="b">
        <v>0</v>
      </c>
      <c r="F210" s="84" t="b">
        <v>0</v>
      </c>
      <c r="G210" s="84" t="b">
        <v>0</v>
      </c>
    </row>
    <row r="211" spans="1:7" ht="15">
      <c r="A211" s="84" t="s">
        <v>280</v>
      </c>
      <c r="B211" s="84">
        <v>7</v>
      </c>
      <c r="C211" s="122">
        <v>0</v>
      </c>
      <c r="D211" s="84" t="s">
        <v>1188</v>
      </c>
      <c r="E211" s="84" t="b">
        <v>0</v>
      </c>
      <c r="F211" s="84" t="b">
        <v>0</v>
      </c>
      <c r="G211" s="84" t="b">
        <v>0</v>
      </c>
    </row>
    <row r="212" spans="1:7" ht="15">
      <c r="A212" s="84" t="s">
        <v>279</v>
      </c>
      <c r="B212" s="84">
        <v>7</v>
      </c>
      <c r="C212" s="122">
        <v>0</v>
      </c>
      <c r="D212" s="84" t="s">
        <v>1188</v>
      </c>
      <c r="E212" s="84" t="b">
        <v>0</v>
      </c>
      <c r="F212" s="84" t="b">
        <v>0</v>
      </c>
      <c r="G212" s="84" t="b">
        <v>0</v>
      </c>
    </row>
    <row r="213" spans="1:7" ht="15">
      <c r="A213" s="84" t="s">
        <v>273</v>
      </c>
      <c r="B213" s="84">
        <v>7</v>
      </c>
      <c r="C213" s="122">
        <v>0</v>
      </c>
      <c r="D213" s="84" t="s">
        <v>1188</v>
      </c>
      <c r="E213" s="84" t="b">
        <v>0</v>
      </c>
      <c r="F213" s="84" t="b">
        <v>0</v>
      </c>
      <c r="G213" s="84" t="b">
        <v>0</v>
      </c>
    </row>
    <row r="214" spans="1:7" ht="15">
      <c r="A214" s="84" t="s">
        <v>240</v>
      </c>
      <c r="B214" s="84">
        <v>5</v>
      </c>
      <c r="C214" s="122">
        <v>0.007532372973105052</v>
      </c>
      <c r="D214" s="84" t="s">
        <v>1188</v>
      </c>
      <c r="E214" s="84" t="b">
        <v>0</v>
      </c>
      <c r="F214" s="84" t="b">
        <v>0</v>
      </c>
      <c r="G214" s="84" t="b">
        <v>0</v>
      </c>
    </row>
    <row r="215" spans="1:7" ht="15">
      <c r="A215" s="84" t="s">
        <v>1312</v>
      </c>
      <c r="B215" s="84">
        <v>3</v>
      </c>
      <c r="C215" s="122">
        <v>0.011380725318389519</v>
      </c>
      <c r="D215" s="84" t="s">
        <v>1188</v>
      </c>
      <c r="E215" s="84" t="b">
        <v>0</v>
      </c>
      <c r="F215" s="84" t="b">
        <v>0</v>
      </c>
      <c r="G215" s="84" t="b">
        <v>0</v>
      </c>
    </row>
    <row r="216" spans="1:7" ht="15">
      <c r="A216" s="84" t="s">
        <v>1313</v>
      </c>
      <c r="B216" s="84">
        <v>3</v>
      </c>
      <c r="C216" s="122">
        <v>0.011380725318389519</v>
      </c>
      <c r="D216" s="84" t="s">
        <v>1188</v>
      </c>
      <c r="E216" s="84" t="b">
        <v>0</v>
      </c>
      <c r="F216" s="84" t="b">
        <v>0</v>
      </c>
      <c r="G216" s="84" t="b">
        <v>0</v>
      </c>
    </row>
    <row r="217" spans="1:7" ht="15">
      <c r="A217" s="84" t="s">
        <v>1314</v>
      </c>
      <c r="B217" s="84">
        <v>3</v>
      </c>
      <c r="C217" s="122">
        <v>0.011380725318389519</v>
      </c>
      <c r="D217" s="84" t="s">
        <v>1188</v>
      </c>
      <c r="E217" s="84" t="b">
        <v>0</v>
      </c>
      <c r="F217" s="84" t="b">
        <v>0</v>
      </c>
      <c r="G217" s="84" t="b">
        <v>0</v>
      </c>
    </row>
    <row r="218" spans="1:7" ht="15">
      <c r="A218" s="84" t="s">
        <v>1315</v>
      </c>
      <c r="B218" s="84">
        <v>3</v>
      </c>
      <c r="C218" s="122">
        <v>0.016826846732482754</v>
      </c>
      <c r="D218" s="84" t="s">
        <v>1188</v>
      </c>
      <c r="E218" s="84" t="b">
        <v>0</v>
      </c>
      <c r="F218" s="84" t="b">
        <v>0</v>
      </c>
      <c r="G218" s="84" t="b">
        <v>0</v>
      </c>
    </row>
    <row r="219" spans="1:7" ht="15">
      <c r="A219" s="84" t="s">
        <v>278</v>
      </c>
      <c r="B219" s="84">
        <v>2</v>
      </c>
      <c r="C219" s="122">
        <v>0.011217897821655168</v>
      </c>
      <c r="D219" s="84" t="s">
        <v>1188</v>
      </c>
      <c r="E219" s="84" t="b">
        <v>0</v>
      </c>
      <c r="F219" s="84" t="b">
        <v>0</v>
      </c>
      <c r="G219" s="84" t="b">
        <v>0</v>
      </c>
    </row>
    <row r="220" spans="1:7" ht="15">
      <c r="A220" s="84" t="s">
        <v>1635</v>
      </c>
      <c r="B220" s="84">
        <v>2</v>
      </c>
      <c r="C220" s="122">
        <v>0.011217897821655168</v>
      </c>
      <c r="D220" s="84" t="s">
        <v>1188</v>
      </c>
      <c r="E220" s="84" t="b">
        <v>0</v>
      </c>
      <c r="F220" s="84" t="b">
        <v>0</v>
      </c>
      <c r="G220" s="84" t="b">
        <v>0</v>
      </c>
    </row>
    <row r="221" spans="1:7" ht="15">
      <c r="A221" s="84" t="s">
        <v>1636</v>
      </c>
      <c r="B221" s="84">
        <v>2</v>
      </c>
      <c r="C221" s="122">
        <v>0.011217897821655168</v>
      </c>
      <c r="D221" s="84" t="s">
        <v>1188</v>
      </c>
      <c r="E221" s="84" t="b">
        <v>0</v>
      </c>
      <c r="F221" s="84" t="b">
        <v>0</v>
      </c>
      <c r="G221" s="84" t="b">
        <v>0</v>
      </c>
    </row>
    <row r="222" spans="1:7" ht="15">
      <c r="A222" s="84" t="s">
        <v>1637</v>
      </c>
      <c r="B222" s="84">
        <v>2</v>
      </c>
      <c r="C222" s="122">
        <v>0.011217897821655168</v>
      </c>
      <c r="D222" s="84" t="s">
        <v>1188</v>
      </c>
      <c r="E222" s="84" t="b">
        <v>0</v>
      </c>
      <c r="F222" s="84" t="b">
        <v>0</v>
      </c>
      <c r="G222" s="84" t="b">
        <v>0</v>
      </c>
    </row>
    <row r="223" spans="1:7" ht="15">
      <c r="A223" s="84" t="s">
        <v>1638</v>
      </c>
      <c r="B223" s="84">
        <v>2</v>
      </c>
      <c r="C223" s="122">
        <v>0.011217897821655168</v>
      </c>
      <c r="D223" s="84" t="s">
        <v>1188</v>
      </c>
      <c r="E223" s="84" t="b">
        <v>0</v>
      </c>
      <c r="F223" s="84" t="b">
        <v>0</v>
      </c>
      <c r="G223" s="84" t="b">
        <v>0</v>
      </c>
    </row>
    <row r="224" spans="1:7" ht="15">
      <c r="A224" s="84" t="s">
        <v>1600</v>
      </c>
      <c r="B224" s="84">
        <v>2</v>
      </c>
      <c r="C224" s="122">
        <v>0.011217897821655168</v>
      </c>
      <c r="D224" s="84" t="s">
        <v>1188</v>
      </c>
      <c r="E224" s="84" t="b">
        <v>0</v>
      </c>
      <c r="F224" s="84" t="b">
        <v>0</v>
      </c>
      <c r="G224" s="84" t="b">
        <v>0</v>
      </c>
    </row>
    <row r="225" spans="1:7" ht="15">
      <c r="A225" s="84" t="s">
        <v>1639</v>
      </c>
      <c r="B225" s="84">
        <v>2</v>
      </c>
      <c r="C225" s="122">
        <v>0.011217897821655168</v>
      </c>
      <c r="D225" s="84" t="s">
        <v>1188</v>
      </c>
      <c r="E225" s="84" t="b">
        <v>0</v>
      </c>
      <c r="F225" s="84" t="b">
        <v>0</v>
      </c>
      <c r="G225" s="84" t="b">
        <v>0</v>
      </c>
    </row>
    <row r="226" spans="1:7" ht="15">
      <c r="A226" s="84" t="s">
        <v>297</v>
      </c>
      <c r="B226" s="84">
        <v>2</v>
      </c>
      <c r="C226" s="122">
        <v>0.011217897821655168</v>
      </c>
      <c r="D226" s="84" t="s">
        <v>1188</v>
      </c>
      <c r="E226" s="84" t="b">
        <v>0</v>
      </c>
      <c r="F226" s="84" t="b">
        <v>0</v>
      </c>
      <c r="G226" s="84" t="b">
        <v>0</v>
      </c>
    </row>
    <row r="227" spans="1:7" ht="15">
      <c r="A227" s="84" t="s">
        <v>1613</v>
      </c>
      <c r="B227" s="84">
        <v>2</v>
      </c>
      <c r="C227" s="122">
        <v>0.017424701855964057</v>
      </c>
      <c r="D227" s="84" t="s">
        <v>1188</v>
      </c>
      <c r="E227" s="84" t="b">
        <v>1</v>
      </c>
      <c r="F227" s="84" t="b">
        <v>0</v>
      </c>
      <c r="G227" s="84" t="b">
        <v>0</v>
      </c>
    </row>
    <row r="228" spans="1:7" ht="15">
      <c r="A228" s="84" t="s">
        <v>1295</v>
      </c>
      <c r="B228" s="84">
        <v>18</v>
      </c>
      <c r="C228" s="122">
        <v>0</v>
      </c>
      <c r="D228" s="84" t="s">
        <v>1189</v>
      </c>
      <c r="E228" s="84" t="b">
        <v>0</v>
      </c>
      <c r="F228" s="84" t="b">
        <v>0</v>
      </c>
      <c r="G228" s="84" t="b">
        <v>0</v>
      </c>
    </row>
    <row r="229" spans="1:7" ht="15">
      <c r="A229" s="84" t="s">
        <v>1291</v>
      </c>
      <c r="B229" s="84">
        <v>11</v>
      </c>
      <c r="C229" s="122">
        <v>0</v>
      </c>
      <c r="D229" s="84" t="s">
        <v>1189</v>
      </c>
      <c r="E229" s="84" t="b">
        <v>0</v>
      </c>
      <c r="F229" s="84" t="b">
        <v>0</v>
      </c>
      <c r="G229" s="84" t="b">
        <v>0</v>
      </c>
    </row>
    <row r="230" spans="1:7" ht="15">
      <c r="A230" s="84" t="s">
        <v>1317</v>
      </c>
      <c r="B230" s="84">
        <v>10</v>
      </c>
      <c r="C230" s="122">
        <v>0</v>
      </c>
      <c r="D230" s="84" t="s">
        <v>1189</v>
      </c>
      <c r="E230" s="84" t="b">
        <v>0</v>
      </c>
      <c r="F230" s="84" t="b">
        <v>0</v>
      </c>
      <c r="G230" s="84" t="b">
        <v>0</v>
      </c>
    </row>
    <row r="231" spans="1:7" ht="15">
      <c r="A231" s="84" t="s">
        <v>256</v>
      </c>
      <c r="B231" s="84">
        <v>9</v>
      </c>
      <c r="C231" s="122">
        <v>0</v>
      </c>
      <c r="D231" s="84" t="s">
        <v>1189</v>
      </c>
      <c r="E231" s="84" t="b">
        <v>0</v>
      </c>
      <c r="F231" s="84" t="b">
        <v>0</v>
      </c>
      <c r="G231" s="84" t="b">
        <v>0</v>
      </c>
    </row>
    <row r="232" spans="1:7" ht="15">
      <c r="A232" s="84" t="s">
        <v>1318</v>
      </c>
      <c r="B232" s="84">
        <v>9</v>
      </c>
      <c r="C232" s="122">
        <v>0</v>
      </c>
      <c r="D232" s="84" t="s">
        <v>1189</v>
      </c>
      <c r="E232" s="84" t="b">
        <v>0</v>
      </c>
      <c r="F232" s="84" t="b">
        <v>0</v>
      </c>
      <c r="G232" s="84" t="b">
        <v>0</v>
      </c>
    </row>
    <row r="233" spans="1:7" ht="15">
      <c r="A233" s="84" t="s">
        <v>1319</v>
      </c>
      <c r="B233" s="84">
        <v>9</v>
      </c>
      <c r="C233" s="122">
        <v>0</v>
      </c>
      <c r="D233" s="84" t="s">
        <v>1189</v>
      </c>
      <c r="E233" s="84" t="b">
        <v>0</v>
      </c>
      <c r="F233" s="84" t="b">
        <v>0</v>
      </c>
      <c r="G233" s="84" t="b">
        <v>0</v>
      </c>
    </row>
    <row r="234" spans="1:7" ht="15">
      <c r="A234" s="84" t="s">
        <v>1320</v>
      </c>
      <c r="B234" s="84">
        <v>9</v>
      </c>
      <c r="C234" s="122">
        <v>0</v>
      </c>
      <c r="D234" s="84" t="s">
        <v>1189</v>
      </c>
      <c r="E234" s="84" t="b">
        <v>0</v>
      </c>
      <c r="F234" s="84" t="b">
        <v>0</v>
      </c>
      <c r="G234" s="84" t="b">
        <v>0</v>
      </c>
    </row>
    <row r="235" spans="1:7" ht="15">
      <c r="A235" s="84" t="s">
        <v>1321</v>
      </c>
      <c r="B235" s="84">
        <v>9</v>
      </c>
      <c r="C235" s="122">
        <v>0</v>
      </c>
      <c r="D235" s="84" t="s">
        <v>1189</v>
      </c>
      <c r="E235" s="84" t="b">
        <v>0</v>
      </c>
      <c r="F235" s="84" t="b">
        <v>0</v>
      </c>
      <c r="G235" s="84" t="b">
        <v>0</v>
      </c>
    </row>
    <row r="236" spans="1:7" ht="15">
      <c r="A236" s="84" t="s">
        <v>1322</v>
      </c>
      <c r="B236" s="84">
        <v>9</v>
      </c>
      <c r="C236" s="122">
        <v>0</v>
      </c>
      <c r="D236" s="84" t="s">
        <v>1189</v>
      </c>
      <c r="E236" s="84" t="b">
        <v>0</v>
      </c>
      <c r="F236" s="84" t="b">
        <v>0</v>
      </c>
      <c r="G236" s="84" t="b">
        <v>0</v>
      </c>
    </row>
    <row r="237" spans="1:7" ht="15">
      <c r="A237" s="84" t="s">
        <v>1293</v>
      </c>
      <c r="B237" s="84">
        <v>9</v>
      </c>
      <c r="C237" s="122">
        <v>0</v>
      </c>
      <c r="D237" s="84" t="s">
        <v>1189</v>
      </c>
      <c r="E237" s="84" t="b">
        <v>0</v>
      </c>
      <c r="F237" s="84" t="b">
        <v>0</v>
      </c>
      <c r="G237" s="84" t="b">
        <v>0</v>
      </c>
    </row>
    <row r="238" spans="1:7" ht="15">
      <c r="A238" s="84" t="s">
        <v>1590</v>
      </c>
      <c r="B238" s="84">
        <v>9</v>
      </c>
      <c r="C238" s="122">
        <v>0</v>
      </c>
      <c r="D238" s="84" t="s">
        <v>1189</v>
      </c>
      <c r="E238" s="84" t="b">
        <v>0</v>
      </c>
      <c r="F238" s="84" t="b">
        <v>0</v>
      </c>
      <c r="G238" s="84" t="b">
        <v>0</v>
      </c>
    </row>
    <row r="239" spans="1:7" ht="15">
      <c r="A239" s="84" t="s">
        <v>1591</v>
      </c>
      <c r="B239" s="84">
        <v>9</v>
      </c>
      <c r="C239" s="122">
        <v>0</v>
      </c>
      <c r="D239" s="84" t="s">
        <v>1189</v>
      </c>
      <c r="E239" s="84" t="b">
        <v>0</v>
      </c>
      <c r="F239" s="84" t="b">
        <v>0</v>
      </c>
      <c r="G239" s="84" t="b">
        <v>0</v>
      </c>
    </row>
    <row r="240" spans="1:7" ht="15">
      <c r="A240" s="84" t="s">
        <v>1592</v>
      </c>
      <c r="B240" s="84">
        <v>9</v>
      </c>
      <c r="C240" s="122">
        <v>0</v>
      </c>
      <c r="D240" s="84" t="s">
        <v>1189</v>
      </c>
      <c r="E240" s="84" t="b">
        <v>0</v>
      </c>
      <c r="F240" s="84" t="b">
        <v>0</v>
      </c>
      <c r="G240" s="84" t="b">
        <v>0</v>
      </c>
    </row>
    <row r="241" spans="1:7" ht="15">
      <c r="A241" s="84" t="s">
        <v>1593</v>
      </c>
      <c r="B241" s="84">
        <v>9</v>
      </c>
      <c r="C241" s="122">
        <v>0</v>
      </c>
      <c r="D241" s="84" t="s">
        <v>1189</v>
      </c>
      <c r="E241" s="84" t="b">
        <v>0</v>
      </c>
      <c r="F241" s="84" t="b">
        <v>0</v>
      </c>
      <c r="G241" s="84" t="b">
        <v>0</v>
      </c>
    </row>
    <row r="242" spans="1:7" ht="15">
      <c r="A242" s="84" t="s">
        <v>1594</v>
      </c>
      <c r="B242" s="84">
        <v>9</v>
      </c>
      <c r="C242" s="122">
        <v>0</v>
      </c>
      <c r="D242" s="84" t="s">
        <v>1189</v>
      </c>
      <c r="E242" s="84" t="b">
        <v>0</v>
      </c>
      <c r="F242" s="84" t="b">
        <v>0</v>
      </c>
      <c r="G242" s="84" t="b">
        <v>0</v>
      </c>
    </row>
    <row r="243" spans="1:7" ht="15">
      <c r="A243" s="84" t="s">
        <v>1595</v>
      </c>
      <c r="B243" s="84">
        <v>9</v>
      </c>
      <c r="C243" s="122">
        <v>0</v>
      </c>
      <c r="D243" s="84" t="s">
        <v>1189</v>
      </c>
      <c r="E243" s="84" t="b">
        <v>0</v>
      </c>
      <c r="F243" s="84" t="b">
        <v>0</v>
      </c>
      <c r="G243" s="84" t="b">
        <v>0</v>
      </c>
    </row>
    <row r="244" spans="1:7" ht="15">
      <c r="A244" s="84" t="s">
        <v>1596</v>
      </c>
      <c r="B244" s="84">
        <v>9</v>
      </c>
      <c r="C244" s="122">
        <v>0</v>
      </c>
      <c r="D244" s="84" t="s">
        <v>1189</v>
      </c>
      <c r="E244" s="84" t="b">
        <v>0</v>
      </c>
      <c r="F244" s="84" t="b">
        <v>0</v>
      </c>
      <c r="G244" s="84" t="b">
        <v>0</v>
      </c>
    </row>
    <row r="245" spans="1:7" ht="15">
      <c r="A245" s="84" t="s">
        <v>1597</v>
      </c>
      <c r="B245" s="84">
        <v>9</v>
      </c>
      <c r="C245" s="122">
        <v>0</v>
      </c>
      <c r="D245" s="84" t="s">
        <v>1189</v>
      </c>
      <c r="E245" s="84" t="b">
        <v>0</v>
      </c>
      <c r="F245" s="84" t="b">
        <v>0</v>
      </c>
      <c r="G245" s="84" t="b">
        <v>0</v>
      </c>
    </row>
    <row r="246" spans="1:7" ht="15">
      <c r="A246" s="84" t="s">
        <v>255</v>
      </c>
      <c r="B246" s="84">
        <v>8</v>
      </c>
      <c r="C246" s="122">
        <v>0.001877156787059864</v>
      </c>
      <c r="D246" s="84" t="s">
        <v>1189</v>
      </c>
      <c r="E246" s="84" t="b">
        <v>0</v>
      </c>
      <c r="F246" s="84" t="b">
        <v>0</v>
      </c>
      <c r="G246" s="84" t="b">
        <v>0</v>
      </c>
    </row>
    <row r="247" spans="1:7" ht="15">
      <c r="A247" s="84" t="s">
        <v>1598</v>
      </c>
      <c r="B247" s="84">
        <v>8</v>
      </c>
      <c r="C247" s="122">
        <v>0.001877156787059864</v>
      </c>
      <c r="D247" s="84" t="s">
        <v>1189</v>
      </c>
      <c r="E247" s="84" t="b">
        <v>0</v>
      </c>
      <c r="F247" s="84" t="b">
        <v>0</v>
      </c>
      <c r="G247" s="84" t="b">
        <v>0</v>
      </c>
    </row>
    <row r="248" spans="1:7" ht="15">
      <c r="A248" s="84" t="s">
        <v>1294</v>
      </c>
      <c r="B248" s="84">
        <v>10</v>
      </c>
      <c r="C248" s="122">
        <v>0</v>
      </c>
      <c r="D248" s="84" t="s">
        <v>1190</v>
      </c>
      <c r="E248" s="84" t="b">
        <v>0</v>
      </c>
      <c r="F248" s="84" t="b">
        <v>0</v>
      </c>
      <c r="G248" s="84" t="b">
        <v>0</v>
      </c>
    </row>
    <row r="249" spans="1:7" ht="15">
      <c r="A249" s="84" t="s">
        <v>1264</v>
      </c>
      <c r="B249" s="84">
        <v>10</v>
      </c>
      <c r="C249" s="122">
        <v>0</v>
      </c>
      <c r="D249" s="84" t="s">
        <v>1190</v>
      </c>
      <c r="E249" s="84" t="b">
        <v>0</v>
      </c>
      <c r="F249" s="84" t="b">
        <v>0</v>
      </c>
      <c r="G249" s="84" t="b">
        <v>0</v>
      </c>
    </row>
    <row r="250" spans="1:7" ht="15">
      <c r="A250" s="84" t="s">
        <v>1265</v>
      </c>
      <c r="B250" s="84">
        <v>10</v>
      </c>
      <c r="C250" s="122">
        <v>0</v>
      </c>
      <c r="D250" s="84" t="s">
        <v>1190</v>
      </c>
      <c r="E250" s="84" t="b">
        <v>0</v>
      </c>
      <c r="F250" s="84" t="b">
        <v>0</v>
      </c>
      <c r="G250" s="84" t="b">
        <v>0</v>
      </c>
    </row>
    <row r="251" spans="1:7" ht="15">
      <c r="A251" s="84" t="s">
        <v>1266</v>
      </c>
      <c r="B251" s="84">
        <v>9</v>
      </c>
      <c r="C251" s="122">
        <v>0.005641334452685976</v>
      </c>
      <c r="D251" s="84" t="s">
        <v>1190</v>
      </c>
      <c r="E251" s="84" t="b">
        <v>0</v>
      </c>
      <c r="F251" s="84" t="b">
        <v>0</v>
      </c>
      <c r="G251" s="84" t="b">
        <v>0</v>
      </c>
    </row>
    <row r="252" spans="1:7" ht="15">
      <c r="A252" s="84" t="s">
        <v>287</v>
      </c>
      <c r="B252" s="84">
        <v>8</v>
      </c>
      <c r="C252" s="122">
        <v>0.010620275398143168</v>
      </c>
      <c r="D252" s="84" t="s">
        <v>1190</v>
      </c>
      <c r="E252" s="84" t="b">
        <v>0</v>
      </c>
      <c r="F252" s="84" t="b">
        <v>0</v>
      </c>
      <c r="G252" s="84" t="b">
        <v>0</v>
      </c>
    </row>
    <row r="253" spans="1:7" ht="15">
      <c r="A253" s="84" t="s">
        <v>1324</v>
      </c>
      <c r="B253" s="84">
        <v>2</v>
      </c>
      <c r="C253" s="122">
        <v>0.019149863132493665</v>
      </c>
      <c r="D253" s="84" t="s">
        <v>1190</v>
      </c>
      <c r="E253" s="84" t="b">
        <v>0</v>
      </c>
      <c r="F253" s="84" t="b">
        <v>0</v>
      </c>
      <c r="G253" s="84" t="b">
        <v>0</v>
      </c>
    </row>
    <row r="254" spans="1:7" ht="15">
      <c r="A254" s="84" t="s">
        <v>1325</v>
      </c>
      <c r="B254" s="84">
        <v>2</v>
      </c>
      <c r="C254" s="122">
        <v>0.019149863132493665</v>
      </c>
      <c r="D254" s="84" t="s">
        <v>1190</v>
      </c>
      <c r="E254" s="84" t="b">
        <v>0</v>
      </c>
      <c r="F254" s="84" t="b">
        <v>0</v>
      </c>
      <c r="G254" s="84" t="b">
        <v>0</v>
      </c>
    </row>
    <row r="255" spans="1:7" ht="15">
      <c r="A255" s="84" t="s">
        <v>1326</v>
      </c>
      <c r="B255" s="84">
        <v>2</v>
      </c>
      <c r="C255" s="122">
        <v>0.019149863132493665</v>
      </c>
      <c r="D255" s="84" t="s">
        <v>1190</v>
      </c>
      <c r="E255" s="84" t="b">
        <v>0</v>
      </c>
      <c r="F255" s="84" t="b">
        <v>0</v>
      </c>
      <c r="G255" s="84" t="b">
        <v>0</v>
      </c>
    </row>
    <row r="256" spans="1:7" ht="15">
      <c r="A256" s="84" t="s">
        <v>1327</v>
      </c>
      <c r="B256" s="84">
        <v>2</v>
      </c>
      <c r="C256" s="122">
        <v>0.019149863132493665</v>
      </c>
      <c r="D256" s="84" t="s">
        <v>1190</v>
      </c>
      <c r="E256" s="84" t="b">
        <v>0</v>
      </c>
      <c r="F256" s="84" t="b">
        <v>0</v>
      </c>
      <c r="G256" s="84" t="b">
        <v>0</v>
      </c>
    </row>
    <row r="257" spans="1:7" ht="15">
      <c r="A257" s="84" t="s">
        <v>1328</v>
      </c>
      <c r="B257" s="84">
        <v>2</v>
      </c>
      <c r="C257" s="122">
        <v>0.019149863132493665</v>
      </c>
      <c r="D257" s="84" t="s">
        <v>1190</v>
      </c>
      <c r="E257" s="84" t="b">
        <v>0</v>
      </c>
      <c r="F257" s="84" t="b">
        <v>0</v>
      </c>
      <c r="G257" s="84" t="b">
        <v>0</v>
      </c>
    </row>
    <row r="258" spans="1:7" ht="15">
      <c r="A258" s="84" t="s">
        <v>1623</v>
      </c>
      <c r="B258" s="84">
        <v>2</v>
      </c>
      <c r="C258" s="122">
        <v>0.019149863132493665</v>
      </c>
      <c r="D258" s="84" t="s">
        <v>1190</v>
      </c>
      <c r="E258" s="84" t="b">
        <v>0</v>
      </c>
      <c r="F258" s="84" t="b">
        <v>0</v>
      </c>
      <c r="G258" s="84" t="b">
        <v>0</v>
      </c>
    </row>
    <row r="259" spans="1:7" ht="15">
      <c r="A259" s="84" t="s">
        <v>1624</v>
      </c>
      <c r="B259" s="84">
        <v>2</v>
      </c>
      <c r="C259" s="122">
        <v>0.019149863132493665</v>
      </c>
      <c r="D259" s="84" t="s">
        <v>1190</v>
      </c>
      <c r="E259" s="84" t="b">
        <v>0</v>
      </c>
      <c r="F259" s="84" t="b">
        <v>0</v>
      </c>
      <c r="G259" s="84" t="b">
        <v>0</v>
      </c>
    </row>
    <row r="260" spans="1:7" ht="15">
      <c r="A260" s="84" t="s">
        <v>1625</v>
      </c>
      <c r="B260" s="84">
        <v>2</v>
      </c>
      <c r="C260" s="122">
        <v>0.019149863132493665</v>
      </c>
      <c r="D260" s="84" t="s">
        <v>1190</v>
      </c>
      <c r="E260" s="84" t="b">
        <v>0</v>
      </c>
      <c r="F260" s="84" t="b">
        <v>0</v>
      </c>
      <c r="G260" s="84" t="b">
        <v>0</v>
      </c>
    </row>
    <row r="261" spans="1:7" ht="15">
      <c r="A261" s="84" t="s">
        <v>1626</v>
      </c>
      <c r="B261" s="84">
        <v>2</v>
      </c>
      <c r="C261" s="122">
        <v>0.019149863132493665</v>
      </c>
      <c r="D261" s="84" t="s">
        <v>1190</v>
      </c>
      <c r="E261" s="84" t="b">
        <v>0</v>
      </c>
      <c r="F261" s="84" t="b">
        <v>0</v>
      </c>
      <c r="G261" s="84" t="b">
        <v>0</v>
      </c>
    </row>
    <row r="262" spans="1:7" ht="15">
      <c r="A262" s="84" t="s">
        <v>288</v>
      </c>
      <c r="B262" s="84">
        <v>2</v>
      </c>
      <c r="C262" s="122">
        <v>0.019149863132493665</v>
      </c>
      <c r="D262" s="84" t="s">
        <v>1190</v>
      </c>
      <c r="E262" s="84" t="b">
        <v>0</v>
      </c>
      <c r="F262" s="84" t="b">
        <v>0</v>
      </c>
      <c r="G262" s="84" t="b">
        <v>0</v>
      </c>
    </row>
    <row r="263" spans="1:7" ht="15">
      <c r="A263" s="84" t="s">
        <v>1331</v>
      </c>
      <c r="B263" s="84">
        <v>5</v>
      </c>
      <c r="C263" s="122">
        <v>0</v>
      </c>
      <c r="D263" s="84" t="s">
        <v>1192</v>
      </c>
      <c r="E263" s="84" t="b">
        <v>0</v>
      </c>
      <c r="F263" s="84" t="b">
        <v>0</v>
      </c>
      <c r="G263" s="84" t="b">
        <v>0</v>
      </c>
    </row>
    <row r="264" spans="1:7" ht="15">
      <c r="A264" s="84" t="s">
        <v>1332</v>
      </c>
      <c r="B264" s="84">
        <v>5</v>
      </c>
      <c r="C264" s="122">
        <v>0</v>
      </c>
      <c r="D264" s="84" t="s">
        <v>1192</v>
      </c>
      <c r="E264" s="84" t="b">
        <v>0</v>
      </c>
      <c r="F264" s="84" t="b">
        <v>0</v>
      </c>
      <c r="G264" s="84" t="b">
        <v>0</v>
      </c>
    </row>
    <row r="265" spans="1:7" ht="15">
      <c r="A265" s="84" t="s">
        <v>1333</v>
      </c>
      <c r="B265" s="84">
        <v>5</v>
      </c>
      <c r="C265" s="122">
        <v>0</v>
      </c>
      <c r="D265" s="84" t="s">
        <v>1192</v>
      </c>
      <c r="E265" s="84" t="b">
        <v>0</v>
      </c>
      <c r="F265" s="84" t="b">
        <v>0</v>
      </c>
      <c r="G265" s="84" t="b">
        <v>0</v>
      </c>
    </row>
    <row r="266" spans="1:7" ht="15">
      <c r="A266" s="84" t="s">
        <v>1294</v>
      </c>
      <c r="B266" s="84">
        <v>5</v>
      </c>
      <c r="C266" s="122">
        <v>0</v>
      </c>
      <c r="D266" s="84" t="s">
        <v>1192</v>
      </c>
      <c r="E266" s="84" t="b">
        <v>0</v>
      </c>
      <c r="F266" s="84" t="b">
        <v>0</v>
      </c>
      <c r="G266" s="84" t="b">
        <v>0</v>
      </c>
    </row>
    <row r="267" spans="1:7" ht="15">
      <c r="A267" s="84" t="s">
        <v>1334</v>
      </c>
      <c r="B267" s="84">
        <v>5</v>
      </c>
      <c r="C267" s="122">
        <v>0</v>
      </c>
      <c r="D267" s="84" t="s">
        <v>1192</v>
      </c>
      <c r="E267" s="84" t="b">
        <v>1</v>
      </c>
      <c r="F267" s="84" t="b">
        <v>0</v>
      </c>
      <c r="G267" s="84" t="b">
        <v>0</v>
      </c>
    </row>
    <row r="268" spans="1:7" ht="15">
      <c r="A268" s="84" t="s">
        <v>1335</v>
      </c>
      <c r="B268" s="84">
        <v>5</v>
      </c>
      <c r="C268" s="122">
        <v>0</v>
      </c>
      <c r="D268" s="84" t="s">
        <v>1192</v>
      </c>
      <c r="E268" s="84" t="b">
        <v>0</v>
      </c>
      <c r="F268" s="84" t="b">
        <v>1</v>
      </c>
      <c r="G268" s="84" t="b">
        <v>0</v>
      </c>
    </row>
    <row r="269" spans="1:7" ht="15">
      <c r="A269" s="84" t="s">
        <v>1336</v>
      </c>
      <c r="B269" s="84">
        <v>5</v>
      </c>
      <c r="C269" s="122">
        <v>0</v>
      </c>
      <c r="D269" s="84" t="s">
        <v>1192</v>
      </c>
      <c r="E269" s="84" t="b">
        <v>0</v>
      </c>
      <c r="F269" s="84" t="b">
        <v>0</v>
      </c>
      <c r="G269" s="84" t="b">
        <v>0</v>
      </c>
    </row>
    <row r="270" spans="1:7" ht="15">
      <c r="A270" s="84" t="s">
        <v>1337</v>
      </c>
      <c r="B270" s="84">
        <v>5</v>
      </c>
      <c r="C270" s="122">
        <v>0</v>
      </c>
      <c r="D270" s="84" t="s">
        <v>1192</v>
      </c>
      <c r="E270" s="84" t="b">
        <v>0</v>
      </c>
      <c r="F270" s="84" t="b">
        <v>0</v>
      </c>
      <c r="G270" s="84" t="b">
        <v>0</v>
      </c>
    </row>
    <row r="271" spans="1:7" ht="15">
      <c r="A271" s="84" t="s">
        <v>1338</v>
      </c>
      <c r="B271" s="84">
        <v>5</v>
      </c>
      <c r="C271" s="122">
        <v>0</v>
      </c>
      <c r="D271" s="84" t="s">
        <v>1192</v>
      </c>
      <c r="E271" s="84" t="b">
        <v>0</v>
      </c>
      <c r="F271" s="84" t="b">
        <v>0</v>
      </c>
      <c r="G271" s="84" t="b">
        <v>0</v>
      </c>
    </row>
    <row r="272" spans="1:7" ht="15">
      <c r="A272" s="84" t="s">
        <v>1339</v>
      </c>
      <c r="B272" s="84">
        <v>5</v>
      </c>
      <c r="C272" s="122">
        <v>0</v>
      </c>
      <c r="D272" s="84" t="s">
        <v>1192</v>
      </c>
      <c r="E272" s="84" t="b">
        <v>0</v>
      </c>
      <c r="F272" s="84" t="b">
        <v>0</v>
      </c>
      <c r="G272" s="84" t="b">
        <v>0</v>
      </c>
    </row>
    <row r="273" spans="1:7" ht="15">
      <c r="A273" s="84" t="s">
        <v>1601</v>
      </c>
      <c r="B273" s="84">
        <v>5</v>
      </c>
      <c r="C273" s="122">
        <v>0</v>
      </c>
      <c r="D273" s="84" t="s">
        <v>1192</v>
      </c>
      <c r="E273" s="84" t="b">
        <v>0</v>
      </c>
      <c r="F273" s="84" t="b">
        <v>0</v>
      </c>
      <c r="G273" s="84" t="b">
        <v>0</v>
      </c>
    </row>
    <row r="274" spans="1:7" ht="15">
      <c r="A274" s="84" t="s">
        <v>1602</v>
      </c>
      <c r="B274" s="84">
        <v>5</v>
      </c>
      <c r="C274" s="122">
        <v>0</v>
      </c>
      <c r="D274" s="84" t="s">
        <v>1192</v>
      </c>
      <c r="E274" s="84" t="b">
        <v>0</v>
      </c>
      <c r="F274" s="84" t="b">
        <v>0</v>
      </c>
      <c r="G274" s="84" t="b">
        <v>0</v>
      </c>
    </row>
    <row r="275" spans="1:7" ht="15">
      <c r="A275" s="84" t="s">
        <v>1603</v>
      </c>
      <c r="B275" s="84">
        <v>5</v>
      </c>
      <c r="C275" s="122">
        <v>0</v>
      </c>
      <c r="D275" s="84" t="s">
        <v>1192</v>
      </c>
      <c r="E275" s="84" t="b">
        <v>0</v>
      </c>
      <c r="F275" s="84" t="b">
        <v>0</v>
      </c>
      <c r="G275" s="84" t="b">
        <v>0</v>
      </c>
    </row>
    <row r="276" spans="1:7" ht="15">
      <c r="A276" s="84" t="s">
        <v>1293</v>
      </c>
      <c r="B276" s="84">
        <v>5</v>
      </c>
      <c r="C276" s="122">
        <v>0</v>
      </c>
      <c r="D276" s="84" t="s">
        <v>1192</v>
      </c>
      <c r="E276" s="84" t="b">
        <v>0</v>
      </c>
      <c r="F276" s="84" t="b">
        <v>0</v>
      </c>
      <c r="G276" s="84" t="b">
        <v>0</v>
      </c>
    </row>
    <row r="277" spans="1:7" ht="15">
      <c r="A277" s="84" t="s">
        <v>238</v>
      </c>
      <c r="B277" s="84">
        <v>4</v>
      </c>
      <c r="C277" s="122">
        <v>0.004845500650402821</v>
      </c>
      <c r="D277" s="84" t="s">
        <v>1192</v>
      </c>
      <c r="E277" s="84" t="b">
        <v>0</v>
      </c>
      <c r="F277" s="84" t="b">
        <v>0</v>
      </c>
      <c r="G277" s="84" t="b">
        <v>0</v>
      </c>
    </row>
    <row r="278" spans="1:7" ht="15">
      <c r="A278" s="84" t="s">
        <v>1605</v>
      </c>
      <c r="B278" s="84">
        <v>4</v>
      </c>
      <c r="C278" s="122">
        <v>0.004845500650402821</v>
      </c>
      <c r="D278" s="84" t="s">
        <v>1192</v>
      </c>
      <c r="E278" s="84" t="b">
        <v>0</v>
      </c>
      <c r="F278" s="84" t="b">
        <v>0</v>
      </c>
      <c r="G278" s="84" t="b">
        <v>0</v>
      </c>
    </row>
    <row r="279" spans="1:7" ht="15">
      <c r="A279" s="84" t="s">
        <v>1342</v>
      </c>
      <c r="B279" s="84">
        <v>2</v>
      </c>
      <c r="C279" s="122">
        <v>0</v>
      </c>
      <c r="D279" s="84" t="s">
        <v>1194</v>
      </c>
      <c r="E279" s="84" t="b">
        <v>0</v>
      </c>
      <c r="F279" s="84" t="b">
        <v>0</v>
      </c>
      <c r="G279" s="84" t="b">
        <v>0</v>
      </c>
    </row>
    <row r="280" spans="1:7" ht="15">
      <c r="A280" s="84" t="s">
        <v>1344</v>
      </c>
      <c r="B280" s="84">
        <v>2</v>
      </c>
      <c r="C280" s="122">
        <v>0</v>
      </c>
      <c r="D280" s="84" t="s">
        <v>1195</v>
      </c>
      <c r="E280" s="84" t="b">
        <v>0</v>
      </c>
      <c r="F280" s="84" t="b">
        <v>0</v>
      </c>
      <c r="G280" s="84" t="b">
        <v>0</v>
      </c>
    </row>
    <row r="281" spans="1:7" ht="15">
      <c r="A281" s="84" t="s">
        <v>1345</v>
      </c>
      <c r="B281" s="84">
        <v>2</v>
      </c>
      <c r="C281" s="122">
        <v>0</v>
      </c>
      <c r="D281" s="84" t="s">
        <v>1195</v>
      </c>
      <c r="E281" s="84" t="b">
        <v>0</v>
      </c>
      <c r="F281" s="84" t="b">
        <v>0</v>
      </c>
      <c r="G281" s="84" t="b">
        <v>0</v>
      </c>
    </row>
    <row r="282" spans="1:7" ht="15">
      <c r="A282" s="84" t="s">
        <v>1346</v>
      </c>
      <c r="B282" s="84">
        <v>2</v>
      </c>
      <c r="C282" s="122">
        <v>0</v>
      </c>
      <c r="D282" s="84" t="s">
        <v>1195</v>
      </c>
      <c r="E282" s="84" t="b">
        <v>0</v>
      </c>
      <c r="F282" s="84" t="b">
        <v>0</v>
      </c>
      <c r="G282" s="84" t="b">
        <v>0</v>
      </c>
    </row>
    <row r="283" spans="1:7" ht="15">
      <c r="A283" s="84" t="s">
        <v>1347</v>
      </c>
      <c r="B283" s="84">
        <v>2</v>
      </c>
      <c r="C283" s="122">
        <v>0</v>
      </c>
      <c r="D283" s="84" t="s">
        <v>1195</v>
      </c>
      <c r="E283" s="84" t="b">
        <v>0</v>
      </c>
      <c r="F283" s="84" t="b">
        <v>0</v>
      </c>
      <c r="G283" s="84" t="b">
        <v>0</v>
      </c>
    </row>
    <row r="284" spans="1:7" ht="15">
      <c r="A284" s="84" t="s">
        <v>1348</v>
      </c>
      <c r="B284" s="84">
        <v>2</v>
      </c>
      <c r="C284" s="122">
        <v>0</v>
      </c>
      <c r="D284" s="84" t="s">
        <v>1195</v>
      </c>
      <c r="E284" s="84" t="b">
        <v>0</v>
      </c>
      <c r="F284" s="84" t="b">
        <v>0</v>
      </c>
      <c r="G284" s="84" t="b">
        <v>0</v>
      </c>
    </row>
    <row r="285" spans="1:7" ht="15">
      <c r="A285" s="84" t="s">
        <v>1293</v>
      </c>
      <c r="B285" s="84">
        <v>2</v>
      </c>
      <c r="C285" s="122">
        <v>0</v>
      </c>
      <c r="D285" s="84" t="s">
        <v>1195</v>
      </c>
      <c r="E285" s="84" t="b">
        <v>0</v>
      </c>
      <c r="F285" s="84" t="b">
        <v>0</v>
      </c>
      <c r="G285" s="84" t="b">
        <v>0</v>
      </c>
    </row>
    <row r="286" spans="1:7" ht="15">
      <c r="A286" s="84" t="s">
        <v>1349</v>
      </c>
      <c r="B286" s="84">
        <v>2</v>
      </c>
      <c r="C286" s="122">
        <v>0</v>
      </c>
      <c r="D286" s="84" t="s">
        <v>1195</v>
      </c>
      <c r="E286" s="84" t="b">
        <v>0</v>
      </c>
      <c r="F286" s="84" t="b">
        <v>0</v>
      </c>
      <c r="G286" s="84" t="b">
        <v>0</v>
      </c>
    </row>
    <row r="287" spans="1:7" ht="15">
      <c r="A287" s="84" t="s">
        <v>1350</v>
      </c>
      <c r="B287" s="84">
        <v>2</v>
      </c>
      <c r="C287" s="122">
        <v>0</v>
      </c>
      <c r="D287" s="84" t="s">
        <v>1195</v>
      </c>
      <c r="E287" s="84" t="b">
        <v>0</v>
      </c>
      <c r="F287" s="84" t="b">
        <v>0</v>
      </c>
      <c r="G287" s="84" t="b">
        <v>0</v>
      </c>
    </row>
    <row r="288" spans="1:7" ht="15">
      <c r="A288" s="84" t="s">
        <v>1351</v>
      </c>
      <c r="B288" s="84">
        <v>2</v>
      </c>
      <c r="C288" s="122">
        <v>0</v>
      </c>
      <c r="D288" s="84" t="s">
        <v>1195</v>
      </c>
      <c r="E288" s="84" t="b">
        <v>0</v>
      </c>
      <c r="F288" s="84" t="b">
        <v>0</v>
      </c>
      <c r="G288" s="84" t="b">
        <v>0</v>
      </c>
    </row>
    <row r="289" spans="1:7" ht="15">
      <c r="A289" s="84" t="s">
        <v>1352</v>
      </c>
      <c r="B289" s="84">
        <v>2</v>
      </c>
      <c r="C289" s="122">
        <v>0</v>
      </c>
      <c r="D289" s="84" t="s">
        <v>1195</v>
      </c>
      <c r="E289" s="84" t="b">
        <v>0</v>
      </c>
      <c r="F289" s="84" t="b">
        <v>0</v>
      </c>
      <c r="G289" s="84" t="b">
        <v>0</v>
      </c>
    </row>
    <row r="290" spans="1:7" ht="15">
      <c r="A290" s="84" t="s">
        <v>1361</v>
      </c>
      <c r="B290" s="84">
        <v>2</v>
      </c>
      <c r="C290" s="122">
        <v>0</v>
      </c>
      <c r="D290" s="84" t="s">
        <v>1198</v>
      </c>
      <c r="E290" s="84" t="b">
        <v>0</v>
      </c>
      <c r="F290" s="84" t="b">
        <v>0</v>
      </c>
      <c r="G290" s="84" t="b">
        <v>0</v>
      </c>
    </row>
    <row r="291" spans="1:7" ht="15">
      <c r="A291" s="84" t="s">
        <v>1599</v>
      </c>
      <c r="B291" s="84">
        <v>6</v>
      </c>
      <c r="C291" s="122">
        <v>0</v>
      </c>
      <c r="D291" s="84" t="s">
        <v>1199</v>
      </c>
      <c r="E291" s="84" t="b">
        <v>0</v>
      </c>
      <c r="F291" s="84" t="b">
        <v>0</v>
      </c>
      <c r="G291" s="84" t="b">
        <v>0</v>
      </c>
    </row>
    <row r="292" spans="1:7" ht="15">
      <c r="A292" s="84" t="s">
        <v>1640</v>
      </c>
      <c r="B292" s="84">
        <v>2</v>
      </c>
      <c r="C292" s="122">
        <v>0</v>
      </c>
      <c r="D292" s="84" t="s">
        <v>1199</v>
      </c>
      <c r="E292" s="84" t="b">
        <v>0</v>
      </c>
      <c r="F292" s="84" t="b">
        <v>0</v>
      </c>
      <c r="G292" s="84" t="b">
        <v>0</v>
      </c>
    </row>
    <row r="293" spans="1:7" ht="15">
      <c r="A293" s="84" t="s">
        <v>1294</v>
      </c>
      <c r="B293" s="84">
        <v>2</v>
      </c>
      <c r="C293" s="122">
        <v>0</v>
      </c>
      <c r="D293" s="84" t="s">
        <v>1199</v>
      </c>
      <c r="E293" s="84" t="b">
        <v>0</v>
      </c>
      <c r="F293" s="84" t="b">
        <v>0</v>
      </c>
      <c r="G293" s="84" t="b">
        <v>0</v>
      </c>
    </row>
    <row r="294" spans="1:7" ht="15">
      <c r="A294" s="84" t="s">
        <v>1612</v>
      </c>
      <c r="B294" s="84">
        <v>2</v>
      </c>
      <c r="C294" s="122">
        <v>0</v>
      </c>
      <c r="D294" s="84" t="s">
        <v>1199</v>
      </c>
      <c r="E294" s="84" t="b">
        <v>0</v>
      </c>
      <c r="F294" s="84" t="b">
        <v>0</v>
      </c>
      <c r="G294" s="84" t="b">
        <v>0</v>
      </c>
    </row>
    <row r="295" spans="1:7" ht="15">
      <c r="A295" s="84" t="s">
        <v>1641</v>
      </c>
      <c r="B295" s="84">
        <v>2</v>
      </c>
      <c r="C295" s="122">
        <v>0</v>
      </c>
      <c r="D295" s="84" t="s">
        <v>1199</v>
      </c>
      <c r="E295" s="84" t="b">
        <v>0</v>
      </c>
      <c r="F295" s="84" t="b">
        <v>0</v>
      </c>
      <c r="G295" s="84" t="b">
        <v>0</v>
      </c>
    </row>
    <row r="296" spans="1:7" ht="15">
      <c r="A296" s="84" t="s">
        <v>1642</v>
      </c>
      <c r="B296" s="84">
        <v>2</v>
      </c>
      <c r="C296" s="122">
        <v>0</v>
      </c>
      <c r="D296" s="84" t="s">
        <v>1199</v>
      </c>
      <c r="E296" s="84" t="b">
        <v>0</v>
      </c>
      <c r="F296" s="84" t="b">
        <v>0</v>
      </c>
      <c r="G296" s="84" t="b">
        <v>0</v>
      </c>
    </row>
    <row r="297" spans="1:7" ht="15">
      <c r="A297" s="84" t="s">
        <v>1293</v>
      </c>
      <c r="B297" s="84">
        <v>2</v>
      </c>
      <c r="C297" s="122">
        <v>0</v>
      </c>
      <c r="D297" s="84" t="s">
        <v>1199</v>
      </c>
      <c r="E297" s="84" t="b">
        <v>0</v>
      </c>
      <c r="F297" s="84" t="b">
        <v>0</v>
      </c>
      <c r="G297" s="84" t="b">
        <v>0</v>
      </c>
    </row>
    <row r="298" spans="1:7" ht="15">
      <c r="A298" s="84" t="s">
        <v>1643</v>
      </c>
      <c r="B298" s="84">
        <v>2</v>
      </c>
      <c r="C298" s="122">
        <v>0</v>
      </c>
      <c r="D298" s="84" t="s">
        <v>1199</v>
      </c>
      <c r="E298" s="84" t="b">
        <v>0</v>
      </c>
      <c r="F298" s="84" t="b">
        <v>0</v>
      </c>
      <c r="G298" s="84" t="b">
        <v>0</v>
      </c>
    </row>
    <row r="299" spans="1:7" ht="15">
      <c r="A299" s="84" t="s">
        <v>1644</v>
      </c>
      <c r="B299" s="84">
        <v>2</v>
      </c>
      <c r="C299" s="122">
        <v>0</v>
      </c>
      <c r="D299" s="84" t="s">
        <v>1199</v>
      </c>
      <c r="E299" s="84" t="b">
        <v>0</v>
      </c>
      <c r="F299" s="84" t="b">
        <v>0</v>
      </c>
      <c r="G299" s="84" t="b">
        <v>0</v>
      </c>
    </row>
    <row r="300" spans="1:7" ht="15">
      <c r="A300" s="84" t="s">
        <v>1645</v>
      </c>
      <c r="B300" s="84">
        <v>2</v>
      </c>
      <c r="C300" s="122">
        <v>0</v>
      </c>
      <c r="D300" s="84" t="s">
        <v>1199</v>
      </c>
      <c r="E300" s="84" t="b">
        <v>0</v>
      </c>
      <c r="F300" s="84" t="b">
        <v>0</v>
      </c>
      <c r="G300" s="84" t="b">
        <v>0</v>
      </c>
    </row>
    <row r="301" spans="1:7" ht="15">
      <c r="A301" s="84" t="s">
        <v>599</v>
      </c>
      <c r="B301" s="84">
        <v>2</v>
      </c>
      <c r="C301" s="122">
        <v>0</v>
      </c>
      <c r="D301" s="84" t="s">
        <v>1199</v>
      </c>
      <c r="E301" s="84" t="b">
        <v>0</v>
      </c>
      <c r="F301" s="84" t="b">
        <v>0</v>
      </c>
      <c r="G301" s="84" t="b">
        <v>0</v>
      </c>
    </row>
    <row r="302" spans="1:7" ht="15">
      <c r="A302" s="84" t="s">
        <v>1646</v>
      </c>
      <c r="B302" s="84">
        <v>2</v>
      </c>
      <c r="C302" s="122">
        <v>0</v>
      </c>
      <c r="D302" s="84" t="s">
        <v>1199</v>
      </c>
      <c r="E302" s="84" t="b">
        <v>0</v>
      </c>
      <c r="F302" s="84" t="b">
        <v>0</v>
      </c>
      <c r="G302" s="84" t="b">
        <v>0</v>
      </c>
    </row>
    <row r="303" spans="1:7" ht="15">
      <c r="A303" s="84" t="s">
        <v>1647</v>
      </c>
      <c r="B303" s="84">
        <v>2</v>
      </c>
      <c r="C303" s="122">
        <v>0</v>
      </c>
      <c r="D303" s="84" t="s">
        <v>1199</v>
      </c>
      <c r="E303" s="84" t="b">
        <v>0</v>
      </c>
      <c r="F303" s="84" t="b">
        <v>0</v>
      </c>
      <c r="G303" s="84" t="b">
        <v>0</v>
      </c>
    </row>
    <row r="304" spans="1:7" ht="15">
      <c r="A304" s="84" t="s">
        <v>1648</v>
      </c>
      <c r="B304" s="84">
        <v>2</v>
      </c>
      <c r="C304" s="122">
        <v>0</v>
      </c>
      <c r="D304" s="84" t="s">
        <v>1199</v>
      </c>
      <c r="E304" s="84" t="b">
        <v>0</v>
      </c>
      <c r="F304" s="84" t="b">
        <v>0</v>
      </c>
      <c r="G304" s="84" t="b">
        <v>0</v>
      </c>
    </row>
    <row r="305" spans="1:7" ht="15">
      <c r="A305" s="84" t="s">
        <v>1649</v>
      </c>
      <c r="B305" s="84">
        <v>2</v>
      </c>
      <c r="C305" s="122">
        <v>0</v>
      </c>
      <c r="D305" s="84" t="s">
        <v>1200</v>
      </c>
      <c r="E305" s="84" t="b">
        <v>0</v>
      </c>
      <c r="F305" s="84" t="b">
        <v>0</v>
      </c>
      <c r="G305" s="84" t="b">
        <v>0</v>
      </c>
    </row>
    <row r="306" spans="1:7" ht="15">
      <c r="A306" s="84" t="s">
        <v>1650</v>
      </c>
      <c r="B306" s="84">
        <v>2</v>
      </c>
      <c r="C306" s="122">
        <v>0</v>
      </c>
      <c r="D306" s="84" t="s">
        <v>1200</v>
      </c>
      <c r="E306" s="84" t="b">
        <v>0</v>
      </c>
      <c r="F306" s="84" t="b">
        <v>0</v>
      </c>
      <c r="G306" s="84" t="b">
        <v>0</v>
      </c>
    </row>
    <row r="307" spans="1:7" ht="15">
      <c r="A307" s="84" t="s">
        <v>1651</v>
      </c>
      <c r="B307" s="84">
        <v>2</v>
      </c>
      <c r="C307" s="122">
        <v>0</v>
      </c>
      <c r="D307" s="84" t="s">
        <v>1200</v>
      </c>
      <c r="E307" s="84" t="b">
        <v>0</v>
      </c>
      <c r="F307" s="84" t="b">
        <v>0</v>
      </c>
      <c r="G307" s="84" t="b">
        <v>0</v>
      </c>
    </row>
    <row r="308" spans="1:7" ht="15">
      <c r="A308" s="84" t="s">
        <v>1652</v>
      </c>
      <c r="B308" s="84">
        <v>2</v>
      </c>
      <c r="C308" s="122">
        <v>0</v>
      </c>
      <c r="D308" s="84" t="s">
        <v>1200</v>
      </c>
      <c r="E308" s="84" t="b">
        <v>0</v>
      </c>
      <c r="F308" s="84" t="b">
        <v>0</v>
      </c>
      <c r="G308" s="84" t="b">
        <v>0</v>
      </c>
    </row>
    <row r="309" spans="1:7" ht="15">
      <c r="A309" s="84" t="s">
        <v>1293</v>
      </c>
      <c r="B309" s="84">
        <v>2</v>
      </c>
      <c r="C309" s="122">
        <v>0</v>
      </c>
      <c r="D309" s="84" t="s">
        <v>1200</v>
      </c>
      <c r="E309" s="84" t="b">
        <v>0</v>
      </c>
      <c r="F309" s="84" t="b">
        <v>0</v>
      </c>
      <c r="G309" s="84" t="b">
        <v>0</v>
      </c>
    </row>
    <row r="310" spans="1:7" ht="15">
      <c r="A310" s="84" t="s">
        <v>1653</v>
      </c>
      <c r="B310" s="84">
        <v>2</v>
      </c>
      <c r="C310" s="122">
        <v>0</v>
      </c>
      <c r="D310" s="84" t="s">
        <v>1200</v>
      </c>
      <c r="E310" s="84" t="b">
        <v>0</v>
      </c>
      <c r="F310" s="84" t="b">
        <v>0</v>
      </c>
      <c r="G310" s="84" t="b">
        <v>0</v>
      </c>
    </row>
    <row r="311" spans="1:7" ht="15">
      <c r="A311" s="84" t="s">
        <v>1654</v>
      </c>
      <c r="B311" s="84">
        <v>2</v>
      </c>
      <c r="C311" s="122">
        <v>0</v>
      </c>
      <c r="D311" s="84" t="s">
        <v>1200</v>
      </c>
      <c r="E311" s="84" t="b">
        <v>0</v>
      </c>
      <c r="F311" s="84" t="b">
        <v>0</v>
      </c>
      <c r="G311" s="84" t="b">
        <v>0</v>
      </c>
    </row>
    <row r="312" spans="1:7" ht="15">
      <c r="A312" s="84" t="s">
        <v>1655</v>
      </c>
      <c r="B312" s="84">
        <v>2</v>
      </c>
      <c r="C312" s="122">
        <v>0</v>
      </c>
      <c r="D312" s="84" t="s">
        <v>1200</v>
      </c>
      <c r="E312" s="84" t="b">
        <v>0</v>
      </c>
      <c r="F312" s="84" t="b">
        <v>0</v>
      </c>
      <c r="G312" s="84" t="b">
        <v>0</v>
      </c>
    </row>
    <row r="313" spans="1:7" ht="15">
      <c r="A313" s="84" t="s">
        <v>1656</v>
      </c>
      <c r="B313" s="84">
        <v>2</v>
      </c>
      <c r="C313" s="122">
        <v>0</v>
      </c>
      <c r="D313" s="84" t="s">
        <v>1200</v>
      </c>
      <c r="E313" s="84" t="b">
        <v>0</v>
      </c>
      <c r="F313" s="84" t="b">
        <v>0</v>
      </c>
      <c r="G313" s="84" t="b">
        <v>0</v>
      </c>
    </row>
    <row r="314" spans="1:7" ht="15">
      <c r="A314" s="84" t="s">
        <v>1657</v>
      </c>
      <c r="B314" s="84">
        <v>2</v>
      </c>
      <c r="C314" s="122">
        <v>0</v>
      </c>
      <c r="D314" s="84" t="s">
        <v>1200</v>
      </c>
      <c r="E314" s="84" t="b">
        <v>0</v>
      </c>
      <c r="F314" s="84" t="b">
        <v>0</v>
      </c>
      <c r="G314" s="84" t="b">
        <v>0</v>
      </c>
    </row>
    <row r="315" spans="1:7" ht="15">
      <c r="A315" s="84" t="s">
        <v>1658</v>
      </c>
      <c r="B315" s="84">
        <v>2</v>
      </c>
      <c r="C315" s="122">
        <v>0</v>
      </c>
      <c r="D315" s="84" t="s">
        <v>1200</v>
      </c>
      <c r="E315" s="84" t="b">
        <v>0</v>
      </c>
      <c r="F315" s="84" t="b">
        <v>0</v>
      </c>
      <c r="G315" s="84" t="b">
        <v>0</v>
      </c>
    </row>
    <row r="316" spans="1:7" ht="15">
      <c r="A316" s="84" t="s">
        <v>1659</v>
      </c>
      <c r="B316" s="84">
        <v>2</v>
      </c>
      <c r="C316" s="122">
        <v>0</v>
      </c>
      <c r="D316" s="84" t="s">
        <v>1200</v>
      </c>
      <c r="E316" s="84" t="b">
        <v>0</v>
      </c>
      <c r="F316" s="84" t="b">
        <v>0</v>
      </c>
      <c r="G316" s="84" t="b">
        <v>0</v>
      </c>
    </row>
    <row r="317" spans="1:7" ht="15">
      <c r="A317" s="84" t="s">
        <v>1660</v>
      </c>
      <c r="B317" s="84">
        <v>2</v>
      </c>
      <c r="C317" s="122">
        <v>0</v>
      </c>
      <c r="D317" s="84" t="s">
        <v>1200</v>
      </c>
      <c r="E317" s="84" t="b">
        <v>0</v>
      </c>
      <c r="F317" s="84" t="b">
        <v>0</v>
      </c>
      <c r="G317"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1672</v>
      </c>
      <c r="B1" s="13" t="s">
        <v>1673</v>
      </c>
      <c r="C1" s="13" t="s">
        <v>1666</v>
      </c>
      <c r="D1" s="13" t="s">
        <v>1667</v>
      </c>
      <c r="E1" s="13" t="s">
        <v>1674</v>
      </c>
      <c r="F1" s="13" t="s">
        <v>144</v>
      </c>
      <c r="G1" s="13" t="s">
        <v>1675</v>
      </c>
      <c r="H1" s="13" t="s">
        <v>1676</v>
      </c>
      <c r="I1" s="13" t="s">
        <v>1677</v>
      </c>
      <c r="J1" s="13" t="s">
        <v>1678</v>
      </c>
      <c r="K1" s="13" t="s">
        <v>1679</v>
      </c>
      <c r="L1" s="13" t="s">
        <v>1680</v>
      </c>
    </row>
    <row r="2" spans="1:12" ht="15">
      <c r="A2" s="84" t="s">
        <v>1292</v>
      </c>
      <c r="B2" s="84" t="s">
        <v>1291</v>
      </c>
      <c r="C2" s="84">
        <v>64</v>
      </c>
      <c r="D2" s="122">
        <v>0.04102610488873601</v>
      </c>
      <c r="E2" s="122">
        <v>1.1012887156115734</v>
      </c>
      <c r="F2" s="84" t="s">
        <v>1668</v>
      </c>
      <c r="G2" s="84" t="b">
        <v>0</v>
      </c>
      <c r="H2" s="84" t="b">
        <v>0</v>
      </c>
      <c r="I2" s="84" t="b">
        <v>0</v>
      </c>
      <c r="J2" s="84" t="b">
        <v>0</v>
      </c>
      <c r="K2" s="84" t="b">
        <v>0</v>
      </c>
      <c r="L2" s="84" t="b">
        <v>0</v>
      </c>
    </row>
    <row r="3" spans="1:12" ht="15">
      <c r="A3" s="84" t="s">
        <v>1291</v>
      </c>
      <c r="B3" s="84" t="s">
        <v>1293</v>
      </c>
      <c r="C3" s="84">
        <v>25</v>
      </c>
      <c r="D3" s="122">
        <v>0.011270669473975242</v>
      </c>
      <c r="E3" s="122">
        <v>1.0352362519661717</v>
      </c>
      <c r="F3" s="84" t="s">
        <v>1668</v>
      </c>
      <c r="G3" s="84" t="b">
        <v>0</v>
      </c>
      <c r="H3" s="84" t="b">
        <v>0</v>
      </c>
      <c r="I3" s="84" t="b">
        <v>0</v>
      </c>
      <c r="J3" s="84" t="b">
        <v>0</v>
      </c>
      <c r="K3" s="84" t="b">
        <v>0</v>
      </c>
      <c r="L3" s="84" t="b">
        <v>0</v>
      </c>
    </row>
    <row r="4" spans="1:12" ht="15">
      <c r="A4" s="84" t="s">
        <v>1297</v>
      </c>
      <c r="B4" s="84" t="s">
        <v>1298</v>
      </c>
      <c r="C4" s="84">
        <v>16</v>
      </c>
      <c r="D4" s="122">
        <v>0.010256526222184002</v>
      </c>
      <c r="E4" s="122">
        <v>1.7722299963473487</v>
      </c>
      <c r="F4" s="84" t="s">
        <v>1668</v>
      </c>
      <c r="G4" s="84" t="b">
        <v>0</v>
      </c>
      <c r="H4" s="84" t="b">
        <v>0</v>
      </c>
      <c r="I4" s="84" t="b">
        <v>0</v>
      </c>
      <c r="J4" s="84" t="b">
        <v>0</v>
      </c>
      <c r="K4" s="84" t="b">
        <v>0</v>
      </c>
      <c r="L4" s="84" t="b">
        <v>0</v>
      </c>
    </row>
    <row r="5" spans="1:12" ht="15">
      <c r="A5" s="84" t="s">
        <v>1298</v>
      </c>
      <c r="B5" s="84" t="s">
        <v>1292</v>
      </c>
      <c r="C5" s="84">
        <v>16</v>
      </c>
      <c r="D5" s="122">
        <v>0.010256526222184002</v>
      </c>
      <c r="E5" s="122">
        <v>1.1701700050193862</v>
      </c>
      <c r="F5" s="84" t="s">
        <v>1668</v>
      </c>
      <c r="G5" s="84" t="b">
        <v>0</v>
      </c>
      <c r="H5" s="84" t="b">
        <v>0</v>
      </c>
      <c r="I5" s="84" t="b">
        <v>0</v>
      </c>
      <c r="J5" s="84" t="b">
        <v>0</v>
      </c>
      <c r="K5" s="84" t="b">
        <v>0</v>
      </c>
      <c r="L5" s="84" t="b">
        <v>0</v>
      </c>
    </row>
    <row r="6" spans="1:12" ht="15">
      <c r="A6" s="84" t="s">
        <v>1291</v>
      </c>
      <c r="B6" s="84" t="s">
        <v>1299</v>
      </c>
      <c r="C6" s="84">
        <v>16</v>
      </c>
      <c r="D6" s="122">
        <v>0.010256526222184002</v>
      </c>
      <c r="E6" s="122">
        <v>1.2054979673611292</v>
      </c>
      <c r="F6" s="84" t="s">
        <v>1668</v>
      </c>
      <c r="G6" s="84" t="b">
        <v>0</v>
      </c>
      <c r="H6" s="84" t="b">
        <v>0</v>
      </c>
      <c r="I6" s="84" t="b">
        <v>0</v>
      </c>
      <c r="J6" s="84" t="b">
        <v>0</v>
      </c>
      <c r="K6" s="84" t="b">
        <v>0</v>
      </c>
      <c r="L6" s="84" t="b">
        <v>0</v>
      </c>
    </row>
    <row r="7" spans="1:12" ht="15">
      <c r="A7" s="84" t="s">
        <v>1299</v>
      </c>
      <c r="B7" s="84" t="s">
        <v>1292</v>
      </c>
      <c r="C7" s="84">
        <v>16</v>
      </c>
      <c r="D7" s="122">
        <v>0.010256526222184002</v>
      </c>
      <c r="E7" s="122">
        <v>1.1701700050193862</v>
      </c>
      <c r="F7" s="84" t="s">
        <v>1668</v>
      </c>
      <c r="G7" s="84" t="b">
        <v>0</v>
      </c>
      <c r="H7" s="84" t="b">
        <v>0</v>
      </c>
      <c r="I7" s="84" t="b">
        <v>0</v>
      </c>
      <c r="J7" s="84" t="b">
        <v>0</v>
      </c>
      <c r="K7" s="84" t="b">
        <v>0</v>
      </c>
      <c r="L7" s="84" t="b">
        <v>0</v>
      </c>
    </row>
    <row r="8" spans="1:12" ht="15">
      <c r="A8" s="84" t="s">
        <v>1293</v>
      </c>
      <c r="B8" s="84" t="s">
        <v>1292</v>
      </c>
      <c r="C8" s="84">
        <v>16</v>
      </c>
      <c r="D8" s="122">
        <v>0.010256526222184002</v>
      </c>
      <c r="E8" s="122">
        <v>0.8179874869080238</v>
      </c>
      <c r="F8" s="84" t="s">
        <v>1668</v>
      </c>
      <c r="G8" s="84" t="b">
        <v>0</v>
      </c>
      <c r="H8" s="84" t="b">
        <v>0</v>
      </c>
      <c r="I8" s="84" t="b">
        <v>0</v>
      </c>
      <c r="J8" s="84" t="b">
        <v>0</v>
      </c>
      <c r="K8" s="84" t="b">
        <v>0</v>
      </c>
      <c r="L8" s="84" t="b">
        <v>0</v>
      </c>
    </row>
    <row r="9" spans="1:12" ht="15">
      <c r="A9" s="84" t="s">
        <v>1291</v>
      </c>
      <c r="B9" s="84" t="s">
        <v>1300</v>
      </c>
      <c r="C9" s="84">
        <v>16</v>
      </c>
      <c r="D9" s="122">
        <v>0.010256526222184002</v>
      </c>
      <c r="E9" s="122">
        <v>1.2054979673611292</v>
      </c>
      <c r="F9" s="84" t="s">
        <v>1668</v>
      </c>
      <c r="G9" s="84" t="b">
        <v>0</v>
      </c>
      <c r="H9" s="84" t="b">
        <v>0</v>
      </c>
      <c r="I9" s="84" t="b">
        <v>0</v>
      </c>
      <c r="J9" s="84" t="b">
        <v>0</v>
      </c>
      <c r="K9" s="84" t="b">
        <v>0</v>
      </c>
      <c r="L9" s="84" t="b">
        <v>0</v>
      </c>
    </row>
    <row r="10" spans="1:12" ht="15">
      <c r="A10" s="84" t="s">
        <v>1300</v>
      </c>
      <c r="B10" s="84" t="s">
        <v>1292</v>
      </c>
      <c r="C10" s="84">
        <v>16</v>
      </c>
      <c r="D10" s="122">
        <v>0.010256526222184002</v>
      </c>
      <c r="E10" s="122">
        <v>1.1701700050193862</v>
      </c>
      <c r="F10" s="84" t="s">
        <v>1668</v>
      </c>
      <c r="G10" s="84" t="b">
        <v>0</v>
      </c>
      <c r="H10" s="84" t="b">
        <v>0</v>
      </c>
      <c r="I10" s="84" t="b">
        <v>0</v>
      </c>
      <c r="J10" s="84" t="b">
        <v>0</v>
      </c>
      <c r="K10" s="84" t="b">
        <v>0</v>
      </c>
      <c r="L10" s="84" t="b">
        <v>0</v>
      </c>
    </row>
    <row r="11" spans="1:12" ht="15">
      <c r="A11" s="84" t="s">
        <v>231</v>
      </c>
      <c r="B11" s="84" t="s">
        <v>1297</v>
      </c>
      <c r="C11" s="84">
        <v>15</v>
      </c>
      <c r="D11" s="122">
        <v>0.010028084946647505</v>
      </c>
      <c r="E11" s="122">
        <v>1.8002587199475921</v>
      </c>
      <c r="F11" s="84" t="s">
        <v>1668</v>
      </c>
      <c r="G11" s="84" t="b">
        <v>0</v>
      </c>
      <c r="H11" s="84" t="b">
        <v>0</v>
      </c>
      <c r="I11" s="84" t="b">
        <v>0</v>
      </c>
      <c r="J11" s="84" t="b">
        <v>0</v>
      </c>
      <c r="K11" s="84" t="b">
        <v>0</v>
      </c>
      <c r="L11" s="84" t="b">
        <v>0</v>
      </c>
    </row>
    <row r="12" spans="1:12" ht="15">
      <c r="A12" s="84" t="s">
        <v>1264</v>
      </c>
      <c r="B12" s="84" t="s">
        <v>1265</v>
      </c>
      <c r="C12" s="84">
        <v>10</v>
      </c>
      <c r="D12" s="122">
        <v>0.008413469052318632</v>
      </c>
      <c r="E12" s="122">
        <v>1.9763499790032735</v>
      </c>
      <c r="F12" s="84" t="s">
        <v>1668</v>
      </c>
      <c r="G12" s="84" t="b">
        <v>0</v>
      </c>
      <c r="H12" s="84" t="b">
        <v>0</v>
      </c>
      <c r="I12" s="84" t="b">
        <v>0</v>
      </c>
      <c r="J12" s="84" t="b">
        <v>0</v>
      </c>
      <c r="K12" s="84" t="b">
        <v>0</v>
      </c>
      <c r="L12" s="84" t="b">
        <v>0</v>
      </c>
    </row>
    <row r="13" spans="1:12" ht="15">
      <c r="A13" s="84" t="s">
        <v>1265</v>
      </c>
      <c r="B13" s="84" t="s">
        <v>1266</v>
      </c>
      <c r="C13" s="84">
        <v>9</v>
      </c>
      <c r="D13" s="122">
        <v>0.00797626092534592</v>
      </c>
      <c r="E13" s="122">
        <v>1.9763499790032735</v>
      </c>
      <c r="F13" s="84" t="s">
        <v>1668</v>
      </c>
      <c r="G13" s="84" t="b">
        <v>0</v>
      </c>
      <c r="H13" s="84" t="b">
        <v>0</v>
      </c>
      <c r="I13" s="84" t="b">
        <v>0</v>
      </c>
      <c r="J13" s="84" t="b">
        <v>0</v>
      </c>
      <c r="K13" s="84" t="b">
        <v>0</v>
      </c>
      <c r="L13" s="84" t="b">
        <v>0</v>
      </c>
    </row>
    <row r="14" spans="1:12" ht="15">
      <c r="A14" s="84" t="s">
        <v>256</v>
      </c>
      <c r="B14" s="84" t="s">
        <v>1295</v>
      </c>
      <c r="C14" s="84">
        <v>9</v>
      </c>
      <c r="D14" s="122">
        <v>0.00797626092534592</v>
      </c>
      <c r="E14" s="122">
        <v>1.7210774738999672</v>
      </c>
      <c r="F14" s="84" t="s">
        <v>1668</v>
      </c>
      <c r="G14" s="84" t="b">
        <v>0</v>
      </c>
      <c r="H14" s="84" t="b">
        <v>0</v>
      </c>
      <c r="I14" s="84" t="b">
        <v>0</v>
      </c>
      <c r="J14" s="84" t="b">
        <v>0</v>
      </c>
      <c r="K14" s="84" t="b">
        <v>0</v>
      </c>
      <c r="L14" s="84" t="b">
        <v>0</v>
      </c>
    </row>
    <row r="15" spans="1:12" ht="15">
      <c r="A15" s="84" t="s">
        <v>1295</v>
      </c>
      <c r="B15" s="84" t="s">
        <v>1318</v>
      </c>
      <c r="C15" s="84">
        <v>9</v>
      </c>
      <c r="D15" s="122">
        <v>0.00797626092534592</v>
      </c>
      <c r="E15" s="122">
        <v>1.7210774738999672</v>
      </c>
      <c r="F15" s="84" t="s">
        <v>1668</v>
      </c>
      <c r="G15" s="84" t="b">
        <v>0</v>
      </c>
      <c r="H15" s="84" t="b">
        <v>0</v>
      </c>
      <c r="I15" s="84" t="b">
        <v>0</v>
      </c>
      <c r="J15" s="84" t="b">
        <v>0</v>
      </c>
      <c r="K15" s="84" t="b">
        <v>0</v>
      </c>
      <c r="L15" s="84" t="b">
        <v>0</v>
      </c>
    </row>
    <row r="16" spans="1:12" ht="15">
      <c r="A16" s="84" t="s">
        <v>1318</v>
      </c>
      <c r="B16" s="84" t="s">
        <v>1295</v>
      </c>
      <c r="C16" s="84">
        <v>9</v>
      </c>
      <c r="D16" s="122">
        <v>0.00797626092534592</v>
      </c>
      <c r="E16" s="122">
        <v>1.7210774738999672</v>
      </c>
      <c r="F16" s="84" t="s">
        <v>1668</v>
      </c>
      <c r="G16" s="84" t="b">
        <v>0</v>
      </c>
      <c r="H16" s="84" t="b">
        <v>0</v>
      </c>
      <c r="I16" s="84" t="b">
        <v>0</v>
      </c>
      <c r="J16" s="84" t="b">
        <v>0</v>
      </c>
      <c r="K16" s="84" t="b">
        <v>0</v>
      </c>
      <c r="L16" s="84" t="b">
        <v>0</v>
      </c>
    </row>
    <row r="17" spans="1:12" ht="15">
      <c r="A17" s="84" t="s">
        <v>1295</v>
      </c>
      <c r="B17" s="84" t="s">
        <v>1319</v>
      </c>
      <c r="C17" s="84">
        <v>9</v>
      </c>
      <c r="D17" s="122">
        <v>0.00797626092534592</v>
      </c>
      <c r="E17" s="122">
        <v>1.7210774738999672</v>
      </c>
      <c r="F17" s="84" t="s">
        <v>1668</v>
      </c>
      <c r="G17" s="84" t="b">
        <v>0</v>
      </c>
      <c r="H17" s="84" t="b">
        <v>0</v>
      </c>
      <c r="I17" s="84" t="b">
        <v>0</v>
      </c>
      <c r="J17" s="84" t="b">
        <v>0</v>
      </c>
      <c r="K17" s="84" t="b">
        <v>0</v>
      </c>
      <c r="L17" s="84" t="b">
        <v>0</v>
      </c>
    </row>
    <row r="18" spans="1:12" ht="15">
      <c r="A18" s="84" t="s">
        <v>1319</v>
      </c>
      <c r="B18" s="84" t="s">
        <v>1317</v>
      </c>
      <c r="C18" s="84">
        <v>9</v>
      </c>
      <c r="D18" s="122">
        <v>0.00797626092534592</v>
      </c>
      <c r="E18" s="122">
        <v>1.9763499790032735</v>
      </c>
      <c r="F18" s="84" t="s">
        <v>1668</v>
      </c>
      <c r="G18" s="84" t="b">
        <v>0</v>
      </c>
      <c r="H18" s="84" t="b">
        <v>0</v>
      </c>
      <c r="I18" s="84" t="b">
        <v>0</v>
      </c>
      <c r="J18" s="84" t="b">
        <v>0</v>
      </c>
      <c r="K18" s="84" t="b">
        <v>0</v>
      </c>
      <c r="L18" s="84" t="b">
        <v>0</v>
      </c>
    </row>
    <row r="19" spans="1:12" ht="15">
      <c r="A19" s="84" t="s">
        <v>1317</v>
      </c>
      <c r="B19" s="84" t="s">
        <v>1320</v>
      </c>
      <c r="C19" s="84">
        <v>9</v>
      </c>
      <c r="D19" s="122">
        <v>0.00797626092534592</v>
      </c>
      <c r="E19" s="122">
        <v>1.9763499790032735</v>
      </c>
      <c r="F19" s="84" t="s">
        <v>1668</v>
      </c>
      <c r="G19" s="84" t="b">
        <v>0</v>
      </c>
      <c r="H19" s="84" t="b">
        <v>0</v>
      </c>
      <c r="I19" s="84" t="b">
        <v>0</v>
      </c>
      <c r="J19" s="84" t="b">
        <v>0</v>
      </c>
      <c r="K19" s="84" t="b">
        <v>0</v>
      </c>
      <c r="L19" s="84" t="b">
        <v>0</v>
      </c>
    </row>
    <row r="20" spans="1:12" ht="15">
      <c r="A20" s="84" t="s">
        <v>1320</v>
      </c>
      <c r="B20" s="84" t="s">
        <v>1321</v>
      </c>
      <c r="C20" s="84">
        <v>9</v>
      </c>
      <c r="D20" s="122">
        <v>0.00797626092534592</v>
      </c>
      <c r="E20" s="122">
        <v>2.0221074695639487</v>
      </c>
      <c r="F20" s="84" t="s">
        <v>1668</v>
      </c>
      <c r="G20" s="84" t="b">
        <v>0</v>
      </c>
      <c r="H20" s="84" t="b">
        <v>0</v>
      </c>
      <c r="I20" s="84" t="b">
        <v>0</v>
      </c>
      <c r="J20" s="84" t="b">
        <v>0</v>
      </c>
      <c r="K20" s="84" t="b">
        <v>0</v>
      </c>
      <c r="L20" s="84" t="b">
        <v>0</v>
      </c>
    </row>
    <row r="21" spans="1:12" ht="15">
      <c r="A21" s="84" t="s">
        <v>1321</v>
      </c>
      <c r="B21" s="84" t="s">
        <v>1322</v>
      </c>
      <c r="C21" s="84">
        <v>9</v>
      </c>
      <c r="D21" s="122">
        <v>0.00797626092534592</v>
      </c>
      <c r="E21" s="122">
        <v>2.0221074695639487</v>
      </c>
      <c r="F21" s="84" t="s">
        <v>1668</v>
      </c>
      <c r="G21" s="84" t="b">
        <v>0</v>
      </c>
      <c r="H21" s="84" t="b">
        <v>0</v>
      </c>
      <c r="I21" s="84" t="b">
        <v>0</v>
      </c>
      <c r="J21" s="84" t="b">
        <v>0</v>
      </c>
      <c r="K21" s="84" t="b">
        <v>0</v>
      </c>
      <c r="L21" s="84" t="b">
        <v>0</v>
      </c>
    </row>
    <row r="22" spans="1:12" ht="15">
      <c r="A22" s="84" t="s">
        <v>1322</v>
      </c>
      <c r="B22" s="84" t="s">
        <v>1291</v>
      </c>
      <c r="C22" s="84">
        <v>9</v>
      </c>
      <c r="D22" s="122">
        <v>0.00797626092534592</v>
      </c>
      <c r="E22" s="122">
        <v>1.1012887156115734</v>
      </c>
      <c r="F22" s="84" t="s">
        <v>1668</v>
      </c>
      <c r="G22" s="84" t="b">
        <v>0</v>
      </c>
      <c r="H22" s="84" t="b">
        <v>0</v>
      </c>
      <c r="I22" s="84" t="b">
        <v>0</v>
      </c>
      <c r="J22" s="84" t="b">
        <v>0</v>
      </c>
      <c r="K22" s="84" t="b">
        <v>0</v>
      </c>
      <c r="L22" s="84" t="b">
        <v>0</v>
      </c>
    </row>
    <row r="23" spans="1:12" ht="15">
      <c r="A23" s="84" t="s">
        <v>1293</v>
      </c>
      <c r="B23" s="84" t="s">
        <v>1590</v>
      </c>
      <c r="C23" s="84">
        <v>9</v>
      </c>
      <c r="D23" s="122">
        <v>0.00797626092534592</v>
      </c>
      <c r="E23" s="122">
        <v>1.4200474782359862</v>
      </c>
      <c r="F23" s="84" t="s">
        <v>1668</v>
      </c>
      <c r="G23" s="84" t="b">
        <v>0</v>
      </c>
      <c r="H23" s="84" t="b">
        <v>0</v>
      </c>
      <c r="I23" s="84" t="b">
        <v>0</v>
      </c>
      <c r="J23" s="84" t="b">
        <v>0</v>
      </c>
      <c r="K23" s="84" t="b">
        <v>0</v>
      </c>
      <c r="L23" s="84" t="b">
        <v>0</v>
      </c>
    </row>
    <row r="24" spans="1:12" ht="15">
      <c r="A24" s="84" t="s">
        <v>1590</v>
      </c>
      <c r="B24" s="84" t="s">
        <v>1591</v>
      </c>
      <c r="C24" s="84">
        <v>9</v>
      </c>
      <c r="D24" s="122">
        <v>0.00797626092534592</v>
      </c>
      <c r="E24" s="122">
        <v>2.0221074695639487</v>
      </c>
      <c r="F24" s="84" t="s">
        <v>1668</v>
      </c>
      <c r="G24" s="84" t="b">
        <v>0</v>
      </c>
      <c r="H24" s="84" t="b">
        <v>0</v>
      </c>
      <c r="I24" s="84" t="b">
        <v>0</v>
      </c>
      <c r="J24" s="84" t="b">
        <v>0</v>
      </c>
      <c r="K24" s="84" t="b">
        <v>0</v>
      </c>
      <c r="L24" s="84" t="b">
        <v>0</v>
      </c>
    </row>
    <row r="25" spans="1:12" ht="15">
      <c r="A25" s="84" t="s">
        <v>1591</v>
      </c>
      <c r="B25" s="84" t="s">
        <v>1592</v>
      </c>
      <c r="C25" s="84">
        <v>9</v>
      </c>
      <c r="D25" s="122">
        <v>0.00797626092534592</v>
      </c>
      <c r="E25" s="122">
        <v>2.0221074695639487</v>
      </c>
      <c r="F25" s="84" t="s">
        <v>1668</v>
      </c>
      <c r="G25" s="84" t="b">
        <v>0</v>
      </c>
      <c r="H25" s="84" t="b">
        <v>0</v>
      </c>
      <c r="I25" s="84" t="b">
        <v>0</v>
      </c>
      <c r="J25" s="84" t="b">
        <v>0</v>
      </c>
      <c r="K25" s="84" t="b">
        <v>0</v>
      </c>
      <c r="L25" s="84" t="b">
        <v>0</v>
      </c>
    </row>
    <row r="26" spans="1:12" ht="15">
      <c r="A26" s="84" t="s">
        <v>1592</v>
      </c>
      <c r="B26" s="84" t="s">
        <v>1593</v>
      </c>
      <c r="C26" s="84">
        <v>9</v>
      </c>
      <c r="D26" s="122">
        <v>0.00797626092534592</v>
      </c>
      <c r="E26" s="122">
        <v>2.0221074695639487</v>
      </c>
      <c r="F26" s="84" t="s">
        <v>1668</v>
      </c>
      <c r="G26" s="84" t="b">
        <v>0</v>
      </c>
      <c r="H26" s="84" t="b">
        <v>0</v>
      </c>
      <c r="I26" s="84" t="b">
        <v>0</v>
      </c>
      <c r="J26" s="84" t="b">
        <v>0</v>
      </c>
      <c r="K26" s="84" t="b">
        <v>0</v>
      </c>
      <c r="L26" s="84" t="b">
        <v>0</v>
      </c>
    </row>
    <row r="27" spans="1:12" ht="15">
      <c r="A27" s="84" t="s">
        <v>1593</v>
      </c>
      <c r="B27" s="84" t="s">
        <v>1594</v>
      </c>
      <c r="C27" s="84">
        <v>9</v>
      </c>
      <c r="D27" s="122">
        <v>0.00797626092534592</v>
      </c>
      <c r="E27" s="122">
        <v>2.0221074695639487</v>
      </c>
      <c r="F27" s="84" t="s">
        <v>1668</v>
      </c>
      <c r="G27" s="84" t="b">
        <v>0</v>
      </c>
      <c r="H27" s="84" t="b">
        <v>0</v>
      </c>
      <c r="I27" s="84" t="b">
        <v>0</v>
      </c>
      <c r="J27" s="84" t="b">
        <v>0</v>
      </c>
      <c r="K27" s="84" t="b">
        <v>0</v>
      </c>
      <c r="L27" s="84" t="b">
        <v>0</v>
      </c>
    </row>
    <row r="28" spans="1:12" ht="15">
      <c r="A28" s="84" t="s">
        <v>1594</v>
      </c>
      <c r="B28" s="84" t="s">
        <v>1595</v>
      </c>
      <c r="C28" s="84">
        <v>9</v>
      </c>
      <c r="D28" s="122">
        <v>0.00797626092534592</v>
      </c>
      <c r="E28" s="122">
        <v>2.0221074695639487</v>
      </c>
      <c r="F28" s="84" t="s">
        <v>1668</v>
      </c>
      <c r="G28" s="84" t="b">
        <v>0</v>
      </c>
      <c r="H28" s="84" t="b">
        <v>0</v>
      </c>
      <c r="I28" s="84" t="b">
        <v>0</v>
      </c>
      <c r="J28" s="84" t="b">
        <v>0</v>
      </c>
      <c r="K28" s="84" t="b">
        <v>0</v>
      </c>
      <c r="L28" s="84" t="b">
        <v>0</v>
      </c>
    </row>
    <row r="29" spans="1:12" ht="15">
      <c r="A29" s="84" t="s">
        <v>1595</v>
      </c>
      <c r="B29" s="84" t="s">
        <v>1596</v>
      </c>
      <c r="C29" s="84">
        <v>9</v>
      </c>
      <c r="D29" s="122">
        <v>0.00797626092534592</v>
      </c>
      <c r="E29" s="122">
        <v>2.0221074695639487</v>
      </c>
      <c r="F29" s="84" t="s">
        <v>1668</v>
      </c>
      <c r="G29" s="84" t="b">
        <v>0</v>
      </c>
      <c r="H29" s="84" t="b">
        <v>0</v>
      </c>
      <c r="I29" s="84" t="b">
        <v>0</v>
      </c>
      <c r="J29" s="84" t="b">
        <v>0</v>
      </c>
      <c r="K29" s="84" t="b">
        <v>0</v>
      </c>
      <c r="L29" s="84" t="b">
        <v>0</v>
      </c>
    </row>
    <row r="30" spans="1:12" ht="15">
      <c r="A30" s="84" t="s">
        <v>1596</v>
      </c>
      <c r="B30" s="84" t="s">
        <v>1597</v>
      </c>
      <c r="C30" s="84">
        <v>9</v>
      </c>
      <c r="D30" s="122">
        <v>0.00797626092534592</v>
      </c>
      <c r="E30" s="122">
        <v>2.0221074695639487</v>
      </c>
      <c r="F30" s="84" t="s">
        <v>1668</v>
      </c>
      <c r="G30" s="84" t="b">
        <v>0</v>
      </c>
      <c r="H30" s="84" t="b">
        <v>0</v>
      </c>
      <c r="I30" s="84" t="b">
        <v>0</v>
      </c>
      <c r="J30" s="84" t="b">
        <v>0</v>
      </c>
      <c r="K30" s="84" t="b">
        <v>0</v>
      </c>
      <c r="L30" s="84" t="b">
        <v>0</v>
      </c>
    </row>
    <row r="31" spans="1:12" ht="15">
      <c r="A31" s="84" t="s">
        <v>1294</v>
      </c>
      <c r="B31" s="84" t="s">
        <v>1264</v>
      </c>
      <c r="C31" s="84">
        <v>8</v>
      </c>
      <c r="D31" s="122">
        <v>0.007491599681564866</v>
      </c>
      <c r="E31" s="122">
        <v>1.5370172851730106</v>
      </c>
      <c r="F31" s="84" t="s">
        <v>1668</v>
      </c>
      <c r="G31" s="84" t="b">
        <v>0</v>
      </c>
      <c r="H31" s="84" t="b">
        <v>0</v>
      </c>
      <c r="I31" s="84" t="b">
        <v>0</v>
      </c>
      <c r="J31" s="84" t="b">
        <v>0</v>
      </c>
      <c r="K31" s="84" t="b">
        <v>0</v>
      </c>
      <c r="L31" s="84" t="b">
        <v>0</v>
      </c>
    </row>
    <row r="32" spans="1:12" ht="15">
      <c r="A32" s="84" t="s">
        <v>255</v>
      </c>
      <c r="B32" s="84" t="s">
        <v>256</v>
      </c>
      <c r="C32" s="84">
        <v>8</v>
      </c>
      <c r="D32" s="122">
        <v>0.007491599681564866</v>
      </c>
      <c r="E32" s="122">
        <v>2.0732599920113297</v>
      </c>
      <c r="F32" s="84" t="s">
        <v>1668</v>
      </c>
      <c r="G32" s="84" t="b">
        <v>0</v>
      </c>
      <c r="H32" s="84" t="b">
        <v>0</v>
      </c>
      <c r="I32" s="84" t="b">
        <v>0</v>
      </c>
      <c r="J32" s="84" t="b">
        <v>0</v>
      </c>
      <c r="K32" s="84" t="b">
        <v>0</v>
      </c>
      <c r="L32" s="84" t="b">
        <v>0</v>
      </c>
    </row>
    <row r="33" spans="1:12" ht="15">
      <c r="A33" s="84" t="s">
        <v>1597</v>
      </c>
      <c r="B33" s="84" t="s">
        <v>1598</v>
      </c>
      <c r="C33" s="84">
        <v>8</v>
      </c>
      <c r="D33" s="122">
        <v>0.007491599681564866</v>
      </c>
      <c r="E33" s="122">
        <v>2.0221074695639487</v>
      </c>
      <c r="F33" s="84" t="s">
        <v>1668</v>
      </c>
      <c r="G33" s="84" t="b">
        <v>0</v>
      </c>
      <c r="H33" s="84" t="b">
        <v>0</v>
      </c>
      <c r="I33" s="84" t="b">
        <v>0</v>
      </c>
      <c r="J33" s="84" t="b">
        <v>0</v>
      </c>
      <c r="K33" s="84" t="b">
        <v>0</v>
      </c>
      <c r="L33" s="84" t="b">
        <v>0</v>
      </c>
    </row>
    <row r="34" spans="1:12" ht="15">
      <c r="A34" s="84" t="s">
        <v>287</v>
      </c>
      <c r="B34" s="84" t="s">
        <v>1294</v>
      </c>
      <c r="C34" s="84">
        <v>6</v>
      </c>
      <c r="D34" s="122">
        <v>0.006354354736296123</v>
      </c>
      <c r="E34" s="122">
        <v>1.5089885615727674</v>
      </c>
      <c r="F34" s="84" t="s">
        <v>1668</v>
      </c>
      <c r="G34" s="84" t="b">
        <v>0</v>
      </c>
      <c r="H34" s="84" t="b">
        <v>0</v>
      </c>
      <c r="I34" s="84" t="b">
        <v>0</v>
      </c>
      <c r="J34" s="84" t="b">
        <v>0</v>
      </c>
      <c r="K34" s="84" t="b">
        <v>0</v>
      </c>
      <c r="L34" s="84" t="b">
        <v>0</v>
      </c>
    </row>
    <row r="35" spans="1:12" ht="15">
      <c r="A35" s="84" t="s">
        <v>281</v>
      </c>
      <c r="B35" s="84" t="s">
        <v>280</v>
      </c>
      <c r="C35" s="84">
        <v>5</v>
      </c>
      <c r="D35" s="122">
        <v>0.005683819882704857</v>
      </c>
      <c r="E35" s="122">
        <v>2.1312519389890165</v>
      </c>
      <c r="F35" s="84" t="s">
        <v>1668</v>
      </c>
      <c r="G35" s="84" t="b">
        <v>0</v>
      </c>
      <c r="H35" s="84" t="b">
        <v>0</v>
      </c>
      <c r="I35" s="84" t="b">
        <v>0</v>
      </c>
      <c r="J35" s="84" t="b">
        <v>0</v>
      </c>
      <c r="K35" s="84" t="b">
        <v>0</v>
      </c>
      <c r="L35" s="84" t="b">
        <v>0</v>
      </c>
    </row>
    <row r="36" spans="1:12" ht="15">
      <c r="A36" s="84" t="s">
        <v>280</v>
      </c>
      <c r="B36" s="84" t="s">
        <v>279</v>
      </c>
      <c r="C36" s="84">
        <v>5</v>
      </c>
      <c r="D36" s="122">
        <v>0.005683819882704857</v>
      </c>
      <c r="E36" s="122">
        <v>1.9851239033107786</v>
      </c>
      <c r="F36" s="84" t="s">
        <v>1668</v>
      </c>
      <c r="G36" s="84" t="b">
        <v>0</v>
      </c>
      <c r="H36" s="84" t="b">
        <v>0</v>
      </c>
      <c r="I36" s="84" t="b">
        <v>0</v>
      </c>
      <c r="J36" s="84" t="b">
        <v>0</v>
      </c>
      <c r="K36" s="84" t="b">
        <v>0</v>
      </c>
      <c r="L36" s="84" t="b">
        <v>0</v>
      </c>
    </row>
    <row r="37" spans="1:12" ht="15">
      <c r="A37" s="84" t="s">
        <v>279</v>
      </c>
      <c r="B37" s="84" t="s">
        <v>273</v>
      </c>
      <c r="C37" s="84">
        <v>5</v>
      </c>
      <c r="D37" s="122">
        <v>0.005683819882704857</v>
      </c>
      <c r="E37" s="122">
        <v>1.6840939076467973</v>
      </c>
      <c r="F37" s="84" t="s">
        <v>1668</v>
      </c>
      <c r="G37" s="84" t="b">
        <v>0</v>
      </c>
      <c r="H37" s="84" t="b">
        <v>0</v>
      </c>
      <c r="I37" s="84" t="b">
        <v>0</v>
      </c>
      <c r="J37" s="84" t="b">
        <v>0</v>
      </c>
      <c r="K37" s="84" t="b">
        <v>0</v>
      </c>
      <c r="L37" s="84" t="b">
        <v>0</v>
      </c>
    </row>
    <row r="38" spans="1:12" ht="15">
      <c r="A38" s="84" t="s">
        <v>1331</v>
      </c>
      <c r="B38" s="84" t="s">
        <v>1332</v>
      </c>
      <c r="C38" s="84">
        <v>5</v>
      </c>
      <c r="D38" s="122">
        <v>0.005683819882704857</v>
      </c>
      <c r="E38" s="122">
        <v>2.2773799746672547</v>
      </c>
      <c r="F38" s="84" t="s">
        <v>1668</v>
      </c>
      <c r="G38" s="84" t="b">
        <v>0</v>
      </c>
      <c r="H38" s="84" t="b">
        <v>0</v>
      </c>
      <c r="I38" s="84" t="b">
        <v>0</v>
      </c>
      <c r="J38" s="84" t="b">
        <v>0</v>
      </c>
      <c r="K38" s="84" t="b">
        <v>0</v>
      </c>
      <c r="L38" s="84" t="b">
        <v>0</v>
      </c>
    </row>
    <row r="39" spans="1:12" ht="15">
      <c r="A39" s="84" t="s">
        <v>1332</v>
      </c>
      <c r="B39" s="84" t="s">
        <v>1333</v>
      </c>
      <c r="C39" s="84">
        <v>5</v>
      </c>
      <c r="D39" s="122">
        <v>0.005683819882704857</v>
      </c>
      <c r="E39" s="122">
        <v>2.2773799746672547</v>
      </c>
      <c r="F39" s="84" t="s">
        <v>1668</v>
      </c>
      <c r="G39" s="84" t="b">
        <v>0</v>
      </c>
      <c r="H39" s="84" t="b">
        <v>0</v>
      </c>
      <c r="I39" s="84" t="b">
        <v>0</v>
      </c>
      <c r="J39" s="84" t="b">
        <v>0</v>
      </c>
      <c r="K39" s="84" t="b">
        <v>0</v>
      </c>
      <c r="L39" s="84" t="b">
        <v>0</v>
      </c>
    </row>
    <row r="40" spans="1:12" ht="15">
      <c r="A40" s="84" t="s">
        <v>1333</v>
      </c>
      <c r="B40" s="84" t="s">
        <v>1294</v>
      </c>
      <c r="C40" s="84">
        <v>5</v>
      </c>
      <c r="D40" s="122">
        <v>0.005683819882704857</v>
      </c>
      <c r="E40" s="122">
        <v>1.633927298181067</v>
      </c>
      <c r="F40" s="84" t="s">
        <v>1668</v>
      </c>
      <c r="G40" s="84" t="b">
        <v>0</v>
      </c>
      <c r="H40" s="84" t="b">
        <v>0</v>
      </c>
      <c r="I40" s="84" t="b">
        <v>0</v>
      </c>
      <c r="J40" s="84" t="b">
        <v>0</v>
      </c>
      <c r="K40" s="84" t="b">
        <v>0</v>
      </c>
      <c r="L40" s="84" t="b">
        <v>0</v>
      </c>
    </row>
    <row r="41" spans="1:12" ht="15">
      <c r="A41" s="84" t="s">
        <v>1294</v>
      </c>
      <c r="B41" s="84" t="s">
        <v>1334</v>
      </c>
      <c r="C41" s="84">
        <v>5</v>
      </c>
      <c r="D41" s="122">
        <v>0.005683819882704857</v>
      </c>
      <c r="E41" s="122">
        <v>1.633927298181067</v>
      </c>
      <c r="F41" s="84" t="s">
        <v>1668</v>
      </c>
      <c r="G41" s="84" t="b">
        <v>0</v>
      </c>
      <c r="H41" s="84" t="b">
        <v>0</v>
      </c>
      <c r="I41" s="84" t="b">
        <v>0</v>
      </c>
      <c r="J41" s="84" t="b">
        <v>1</v>
      </c>
      <c r="K41" s="84" t="b">
        <v>0</v>
      </c>
      <c r="L41" s="84" t="b">
        <v>0</v>
      </c>
    </row>
    <row r="42" spans="1:12" ht="15">
      <c r="A42" s="84" t="s">
        <v>1334</v>
      </c>
      <c r="B42" s="84" t="s">
        <v>1335</v>
      </c>
      <c r="C42" s="84">
        <v>5</v>
      </c>
      <c r="D42" s="122">
        <v>0.005683819882704857</v>
      </c>
      <c r="E42" s="122">
        <v>2.2773799746672547</v>
      </c>
      <c r="F42" s="84" t="s">
        <v>1668</v>
      </c>
      <c r="G42" s="84" t="b">
        <v>1</v>
      </c>
      <c r="H42" s="84" t="b">
        <v>0</v>
      </c>
      <c r="I42" s="84" t="b">
        <v>0</v>
      </c>
      <c r="J42" s="84" t="b">
        <v>0</v>
      </c>
      <c r="K42" s="84" t="b">
        <v>1</v>
      </c>
      <c r="L42" s="84" t="b">
        <v>0</v>
      </c>
    </row>
    <row r="43" spans="1:12" ht="15">
      <c r="A43" s="84" t="s">
        <v>1335</v>
      </c>
      <c r="B43" s="84" t="s">
        <v>1336</v>
      </c>
      <c r="C43" s="84">
        <v>5</v>
      </c>
      <c r="D43" s="122">
        <v>0.005683819882704857</v>
      </c>
      <c r="E43" s="122">
        <v>2.2773799746672547</v>
      </c>
      <c r="F43" s="84" t="s">
        <v>1668</v>
      </c>
      <c r="G43" s="84" t="b">
        <v>0</v>
      </c>
      <c r="H43" s="84" t="b">
        <v>1</v>
      </c>
      <c r="I43" s="84" t="b">
        <v>0</v>
      </c>
      <c r="J43" s="84" t="b">
        <v>0</v>
      </c>
      <c r="K43" s="84" t="b">
        <v>0</v>
      </c>
      <c r="L43" s="84" t="b">
        <v>0</v>
      </c>
    </row>
    <row r="44" spans="1:12" ht="15">
      <c r="A44" s="84" t="s">
        <v>1336</v>
      </c>
      <c r="B44" s="84" t="s">
        <v>1337</v>
      </c>
      <c r="C44" s="84">
        <v>5</v>
      </c>
      <c r="D44" s="122">
        <v>0.005683819882704857</v>
      </c>
      <c r="E44" s="122">
        <v>2.2773799746672547</v>
      </c>
      <c r="F44" s="84" t="s">
        <v>1668</v>
      </c>
      <c r="G44" s="84" t="b">
        <v>0</v>
      </c>
      <c r="H44" s="84" t="b">
        <v>0</v>
      </c>
      <c r="I44" s="84" t="b">
        <v>0</v>
      </c>
      <c r="J44" s="84" t="b">
        <v>0</v>
      </c>
      <c r="K44" s="84" t="b">
        <v>0</v>
      </c>
      <c r="L44" s="84" t="b">
        <v>0</v>
      </c>
    </row>
    <row r="45" spans="1:12" ht="15">
      <c r="A45" s="84" t="s">
        <v>1337</v>
      </c>
      <c r="B45" s="84" t="s">
        <v>1338</v>
      </c>
      <c r="C45" s="84">
        <v>5</v>
      </c>
      <c r="D45" s="122">
        <v>0.005683819882704857</v>
      </c>
      <c r="E45" s="122">
        <v>2.2773799746672547</v>
      </c>
      <c r="F45" s="84" t="s">
        <v>1668</v>
      </c>
      <c r="G45" s="84" t="b">
        <v>0</v>
      </c>
      <c r="H45" s="84" t="b">
        <v>0</v>
      </c>
      <c r="I45" s="84" t="b">
        <v>0</v>
      </c>
      <c r="J45" s="84" t="b">
        <v>0</v>
      </c>
      <c r="K45" s="84" t="b">
        <v>0</v>
      </c>
      <c r="L45" s="84" t="b">
        <v>0</v>
      </c>
    </row>
    <row r="46" spans="1:12" ht="15">
      <c r="A46" s="84" t="s">
        <v>1338</v>
      </c>
      <c r="B46" s="84" t="s">
        <v>1339</v>
      </c>
      <c r="C46" s="84">
        <v>5</v>
      </c>
      <c r="D46" s="122">
        <v>0.005683819882704857</v>
      </c>
      <c r="E46" s="122">
        <v>2.2773799746672547</v>
      </c>
      <c r="F46" s="84" t="s">
        <v>1668</v>
      </c>
      <c r="G46" s="84" t="b">
        <v>0</v>
      </c>
      <c r="H46" s="84" t="b">
        <v>0</v>
      </c>
      <c r="I46" s="84" t="b">
        <v>0</v>
      </c>
      <c r="J46" s="84" t="b">
        <v>0</v>
      </c>
      <c r="K46" s="84" t="b">
        <v>0</v>
      </c>
      <c r="L46" s="84" t="b">
        <v>0</v>
      </c>
    </row>
    <row r="47" spans="1:12" ht="15">
      <c r="A47" s="84" t="s">
        <v>1339</v>
      </c>
      <c r="B47" s="84" t="s">
        <v>1601</v>
      </c>
      <c r="C47" s="84">
        <v>5</v>
      </c>
      <c r="D47" s="122">
        <v>0.005683819882704857</v>
      </c>
      <c r="E47" s="122">
        <v>2.2773799746672547</v>
      </c>
      <c r="F47" s="84" t="s">
        <v>1668</v>
      </c>
      <c r="G47" s="84" t="b">
        <v>0</v>
      </c>
      <c r="H47" s="84" t="b">
        <v>0</v>
      </c>
      <c r="I47" s="84" t="b">
        <v>0</v>
      </c>
      <c r="J47" s="84" t="b">
        <v>0</v>
      </c>
      <c r="K47" s="84" t="b">
        <v>0</v>
      </c>
      <c r="L47" s="84" t="b">
        <v>0</v>
      </c>
    </row>
    <row r="48" spans="1:12" ht="15">
      <c r="A48" s="84" t="s">
        <v>1601</v>
      </c>
      <c r="B48" s="84" t="s">
        <v>1602</v>
      </c>
      <c r="C48" s="84">
        <v>5</v>
      </c>
      <c r="D48" s="122">
        <v>0.005683819882704857</v>
      </c>
      <c r="E48" s="122">
        <v>2.2773799746672547</v>
      </c>
      <c r="F48" s="84" t="s">
        <v>1668</v>
      </c>
      <c r="G48" s="84" t="b">
        <v>0</v>
      </c>
      <c r="H48" s="84" t="b">
        <v>0</v>
      </c>
      <c r="I48" s="84" t="b">
        <v>0</v>
      </c>
      <c r="J48" s="84" t="b">
        <v>0</v>
      </c>
      <c r="K48" s="84" t="b">
        <v>0</v>
      </c>
      <c r="L48" s="84" t="b">
        <v>0</v>
      </c>
    </row>
    <row r="49" spans="1:12" ht="15">
      <c r="A49" s="84" t="s">
        <v>1602</v>
      </c>
      <c r="B49" s="84" t="s">
        <v>1603</v>
      </c>
      <c r="C49" s="84">
        <v>5</v>
      </c>
      <c r="D49" s="122">
        <v>0.005683819882704857</v>
      </c>
      <c r="E49" s="122">
        <v>2.2773799746672547</v>
      </c>
      <c r="F49" s="84" t="s">
        <v>1668</v>
      </c>
      <c r="G49" s="84" t="b">
        <v>0</v>
      </c>
      <c r="H49" s="84" t="b">
        <v>0</v>
      </c>
      <c r="I49" s="84" t="b">
        <v>0</v>
      </c>
      <c r="J49" s="84" t="b">
        <v>0</v>
      </c>
      <c r="K49" s="84" t="b">
        <v>0</v>
      </c>
      <c r="L49" s="84" t="b">
        <v>0</v>
      </c>
    </row>
    <row r="50" spans="1:12" ht="15">
      <c r="A50" s="84" t="s">
        <v>1603</v>
      </c>
      <c r="B50" s="84" t="s">
        <v>1293</v>
      </c>
      <c r="C50" s="84">
        <v>5</v>
      </c>
      <c r="D50" s="122">
        <v>0.005683819882704857</v>
      </c>
      <c r="E50" s="122">
        <v>1.4081482549362785</v>
      </c>
      <c r="F50" s="84" t="s">
        <v>1668</v>
      </c>
      <c r="G50" s="84" t="b">
        <v>0</v>
      </c>
      <c r="H50" s="84" t="b">
        <v>0</v>
      </c>
      <c r="I50" s="84" t="b">
        <v>0</v>
      </c>
      <c r="J50" s="84" t="b">
        <v>0</v>
      </c>
      <c r="K50" s="84" t="b">
        <v>0</v>
      </c>
      <c r="L50" s="84" t="b">
        <v>0</v>
      </c>
    </row>
    <row r="51" spans="1:12" ht="15">
      <c r="A51" s="84" t="s">
        <v>240</v>
      </c>
      <c r="B51" s="84" t="s">
        <v>281</v>
      </c>
      <c r="C51" s="84">
        <v>4</v>
      </c>
      <c r="D51" s="122">
        <v>0.0049274681260188654</v>
      </c>
      <c r="E51" s="122">
        <v>2.1012887156115734</v>
      </c>
      <c r="F51" s="84" t="s">
        <v>1668</v>
      </c>
      <c r="G51" s="84" t="b">
        <v>0</v>
      </c>
      <c r="H51" s="84" t="b">
        <v>0</v>
      </c>
      <c r="I51" s="84" t="b">
        <v>0</v>
      </c>
      <c r="J51" s="84" t="b">
        <v>0</v>
      </c>
      <c r="K51" s="84" t="b">
        <v>0</v>
      </c>
      <c r="L51" s="84" t="b">
        <v>0</v>
      </c>
    </row>
    <row r="52" spans="1:12" ht="15">
      <c r="A52" s="84" t="s">
        <v>1302</v>
      </c>
      <c r="B52" s="84" t="s">
        <v>1303</v>
      </c>
      <c r="C52" s="84">
        <v>4</v>
      </c>
      <c r="D52" s="122">
        <v>0.0049274681260188654</v>
      </c>
      <c r="E52" s="122">
        <v>2.374289987675311</v>
      </c>
      <c r="F52" s="84" t="s">
        <v>1668</v>
      </c>
      <c r="G52" s="84" t="b">
        <v>0</v>
      </c>
      <c r="H52" s="84" t="b">
        <v>0</v>
      </c>
      <c r="I52" s="84" t="b">
        <v>0</v>
      </c>
      <c r="J52" s="84" t="b">
        <v>0</v>
      </c>
      <c r="K52" s="84" t="b">
        <v>0</v>
      </c>
      <c r="L52" s="84" t="b">
        <v>0</v>
      </c>
    </row>
    <row r="53" spans="1:12" ht="15">
      <c r="A53" s="84" t="s">
        <v>238</v>
      </c>
      <c r="B53" s="84" t="s">
        <v>1331</v>
      </c>
      <c r="C53" s="84">
        <v>4</v>
      </c>
      <c r="D53" s="122">
        <v>0.0049274681260188654</v>
      </c>
      <c r="E53" s="122">
        <v>2.374289987675311</v>
      </c>
      <c r="F53" s="84" t="s">
        <v>1668</v>
      </c>
      <c r="G53" s="84" t="b">
        <v>0</v>
      </c>
      <c r="H53" s="84" t="b">
        <v>0</v>
      </c>
      <c r="I53" s="84" t="b">
        <v>0</v>
      </c>
      <c r="J53" s="84" t="b">
        <v>0</v>
      </c>
      <c r="K53" s="84" t="b">
        <v>0</v>
      </c>
      <c r="L53" s="84" t="b">
        <v>0</v>
      </c>
    </row>
    <row r="54" spans="1:12" ht="15">
      <c r="A54" s="84" t="s">
        <v>1293</v>
      </c>
      <c r="B54" s="84" t="s">
        <v>1605</v>
      </c>
      <c r="C54" s="84">
        <v>4</v>
      </c>
      <c r="D54" s="122">
        <v>0.0049274681260188654</v>
      </c>
      <c r="E54" s="122">
        <v>1.4200474782359862</v>
      </c>
      <c r="F54" s="84" t="s">
        <v>1668</v>
      </c>
      <c r="G54" s="84" t="b">
        <v>0</v>
      </c>
      <c r="H54" s="84" t="b">
        <v>0</v>
      </c>
      <c r="I54" s="84" t="b">
        <v>0</v>
      </c>
      <c r="J54" s="84" t="b">
        <v>0</v>
      </c>
      <c r="K54" s="84" t="b">
        <v>0</v>
      </c>
      <c r="L54" s="84" t="b">
        <v>0</v>
      </c>
    </row>
    <row r="55" spans="1:12" ht="15">
      <c r="A55" s="84" t="s">
        <v>1312</v>
      </c>
      <c r="B55" s="84" t="s">
        <v>1313</v>
      </c>
      <c r="C55" s="84">
        <v>3</v>
      </c>
      <c r="D55" s="122">
        <v>0.004063428582075385</v>
      </c>
      <c r="E55" s="122">
        <v>2.499228724283611</v>
      </c>
      <c r="F55" s="84" t="s">
        <v>1668</v>
      </c>
      <c r="G55" s="84" t="b">
        <v>0</v>
      </c>
      <c r="H55" s="84" t="b">
        <v>0</v>
      </c>
      <c r="I55" s="84" t="b">
        <v>0</v>
      </c>
      <c r="J55" s="84" t="b">
        <v>0</v>
      </c>
      <c r="K55" s="84" t="b">
        <v>0</v>
      </c>
      <c r="L55" s="84" t="b">
        <v>0</v>
      </c>
    </row>
    <row r="56" spans="1:12" ht="15">
      <c r="A56" s="84" t="s">
        <v>1307</v>
      </c>
      <c r="B56" s="84" t="s">
        <v>1308</v>
      </c>
      <c r="C56" s="84">
        <v>3</v>
      </c>
      <c r="D56" s="122">
        <v>0.004063428582075385</v>
      </c>
      <c r="E56" s="122">
        <v>2.499228724283611</v>
      </c>
      <c r="F56" s="84" t="s">
        <v>1668</v>
      </c>
      <c r="G56" s="84" t="b">
        <v>0</v>
      </c>
      <c r="H56" s="84" t="b">
        <v>0</v>
      </c>
      <c r="I56" s="84" t="b">
        <v>0</v>
      </c>
      <c r="J56" s="84" t="b">
        <v>0</v>
      </c>
      <c r="K56" s="84" t="b">
        <v>0</v>
      </c>
      <c r="L56" s="84" t="b">
        <v>0</v>
      </c>
    </row>
    <row r="57" spans="1:12" ht="15">
      <c r="A57" s="84" t="s">
        <v>1308</v>
      </c>
      <c r="B57" s="84" t="s">
        <v>1302</v>
      </c>
      <c r="C57" s="84">
        <v>3</v>
      </c>
      <c r="D57" s="122">
        <v>0.004063428582075385</v>
      </c>
      <c r="E57" s="122">
        <v>2.374289987675311</v>
      </c>
      <c r="F57" s="84" t="s">
        <v>1668</v>
      </c>
      <c r="G57" s="84" t="b">
        <v>0</v>
      </c>
      <c r="H57" s="84" t="b">
        <v>0</v>
      </c>
      <c r="I57" s="84" t="b">
        <v>0</v>
      </c>
      <c r="J57" s="84" t="b">
        <v>0</v>
      </c>
      <c r="K57" s="84" t="b">
        <v>0</v>
      </c>
      <c r="L57" s="84" t="b">
        <v>0</v>
      </c>
    </row>
    <row r="58" spans="1:12" ht="15">
      <c r="A58" s="84" t="s">
        <v>1303</v>
      </c>
      <c r="B58" s="84" t="s">
        <v>1309</v>
      </c>
      <c r="C58" s="84">
        <v>3</v>
      </c>
      <c r="D58" s="122">
        <v>0.004063428582075385</v>
      </c>
      <c r="E58" s="122">
        <v>2.374289987675311</v>
      </c>
      <c r="F58" s="84" t="s">
        <v>1668</v>
      </c>
      <c r="G58" s="84" t="b">
        <v>0</v>
      </c>
      <c r="H58" s="84" t="b">
        <v>0</v>
      </c>
      <c r="I58" s="84" t="b">
        <v>0</v>
      </c>
      <c r="J58" s="84" t="b">
        <v>0</v>
      </c>
      <c r="K58" s="84" t="b">
        <v>0</v>
      </c>
      <c r="L58" s="84" t="b">
        <v>0</v>
      </c>
    </row>
    <row r="59" spans="1:12" ht="15">
      <c r="A59" s="84" t="s">
        <v>1309</v>
      </c>
      <c r="B59" s="84" t="s">
        <v>1310</v>
      </c>
      <c r="C59" s="84">
        <v>3</v>
      </c>
      <c r="D59" s="122">
        <v>0.004063428582075385</v>
      </c>
      <c r="E59" s="122">
        <v>2.499228724283611</v>
      </c>
      <c r="F59" s="84" t="s">
        <v>1668</v>
      </c>
      <c r="G59" s="84" t="b">
        <v>0</v>
      </c>
      <c r="H59" s="84" t="b">
        <v>0</v>
      </c>
      <c r="I59" s="84" t="b">
        <v>0</v>
      </c>
      <c r="J59" s="84" t="b">
        <v>0</v>
      </c>
      <c r="K59" s="84" t="b">
        <v>0</v>
      </c>
      <c r="L59" s="84" t="b">
        <v>0</v>
      </c>
    </row>
    <row r="60" spans="1:12" ht="15">
      <c r="A60" s="84" t="s">
        <v>1310</v>
      </c>
      <c r="B60" s="84" t="s">
        <v>1607</v>
      </c>
      <c r="C60" s="84">
        <v>3</v>
      </c>
      <c r="D60" s="122">
        <v>0.004063428582075385</v>
      </c>
      <c r="E60" s="122">
        <v>2.499228724283611</v>
      </c>
      <c r="F60" s="84" t="s">
        <v>1668</v>
      </c>
      <c r="G60" s="84" t="b">
        <v>0</v>
      </c>
      <c r="H60" s="84" t="b">
        <v>0</v>
      </c>
      <c r="I60" s="84" t="b">
        <v>0</v>
      </c>
      <c r="J60" s="84" t="b">
        <v>0</v>
      </c>
      <c r="K60" s="84" t="b">
        <v>0</v>
      </c>
      <c r="L60" s="84" t="b">
        <v>0</v>
      </c>
    </row>
    <row r="61" spans="1:12" ht="15">
      <c r="A61" s="84" t="s">
        <v>1607</v>
      </c>
      <c r="B61" s="84" t="s">
        <v>1608</v>
      </c>
      <c r="C61" s="84">
        <v>3</v>
      </c>
      <c r="D61" s="122">
        <v>0.004063428582075385</v>
      </c>
      <c r="E61" s="122">
        <v>2.499228724283611</v>
      </c>
      <c r="F61" s="84" t="s">
        <v>1668</v>
      </c>
      <c r="G61" s="84" t="b">
        <v>0</v>
      </c>
      <c r="H61" s="84" t="b">
        <v>0</v>
      </c>
      <c r="I61" s="84" t="b">
        <v>0</v>
      </c>
      <c r="J61" s="84" t="b">
        <v>0</v>
      </c>
      <c r="K61" s="84" t="b">
        <v>0</v>
      </c>
      <c r="L61" s="84" t="b">
        <v>0</v>
      </c>
    </row>
    <row r="62" spans="1:12" ht="15">
      <c r="A62" s="84" t="s">
        <v>1608</v>
      </c>
      <c r="B62" s="84" t="s">
        <v>1304</v>
      </c>
      <c r="C62" s="84">
        <v>3</v>
      </c>
      <c r="D62" s="122">
        <v>0.004063428582075385</v>
      </c>
      <c r="E62" s="122">
        <v>2.374289987675311</v>
      </c>
      <c r="F62" s="84" t="s">
        <v>1668</v>
      </c>
      <c r="G62" s="84" t="b">
        <v>0</v>
      </c>
      <c r="H62" s="84" t="b">
        <v>0</v>
      </c>
      <c r="I62" s="84" t="b">
        <v>0</v>
      </c>
      <c r="J62" s="84" t="b">
        <v>0</v>
      </c>
      <c r="K62" s="84" t="b">
        <v>0</v>
      </c>
      <c r="L62" s="84" t="b">
        <v>0</v>
      </c>
    </row>
    <row r="63" spans="1:12" ht="15">
      <c r="A63" s="84" t="s">
        <v>1304</v>
      </c>
      <c r="B63" s="84" t="s">
        <v>1604</v>
      </c>
      <c r="C63" s="84">
        <v>3</v>
      </c>
      <c r="D63" s="122">
        <v>0.004063428582075385</v>
      </c>
      <c r="E63" s="122">
        <v>2.249351251067011</v>
      </c>
      <c r="F63" s="84" t="s">
        <v>1668</v>
      </c>
      <c r="G63" s="84" t="b">
        <v>0</v>
      </c>
      <c r="H63" s="84" t="b">
        <v>0</v>
      </c>
      <c r="I63" s="84" t="b">
        <v>0</v>
      </c>
      <c r="J63" s="84" t="b">
        <v>0</v>
      </c>
      <c r="K63" s="84" t="b">
        <v>0</v>
      </c>
      <c r="L63" s="84" t="b">
        <v>0</v>
      </c>
    </row>
    <row r="64" spans="1:12" ht="15">
      <c r="A64" s="84" t="s">
        <v>1305</v>
      </c>
      <c r="B64" s="84" t="s">
        <v>1306</v>
      </c>
      <c r="C64" s="84">
        <v>3</v>
      </c>
      <c r="D64" s="122">
        <v>0.004063428582075385</v>
      </c>
      <c r="E64" s="122">
        <v>2.374289987675311</v>
      </c>
      <c r="F64" s="84" t="s">
        <v>1668</v>
      </c>
      <c r="G64" s="84" t="b">
        <v>0</v>
      </c>
      <c r="H64" s="84" t="b">
        <v>0</v>
      </c>
      <c r="I64" s="84" t="b">
        <v>0</v>
      </c>
      <c r="J64" s="84" t="b">
        <v>0</v>
      </c>
      <c r="K64" s="84" t="b">
        <v>0</v>
      </c>
      <c r="L64" s="84" t="b">
        <v>0</v>
      </c>
    </row>
    <row r="65" spans="1:12" ht="15">
      <c r="A65" s="84" t="s">
        <v>1600</v>
      </c>
      <c r="B65" s="84" t="s">
        <v>1610</v>
      </c>
      <c r="C65" s="84">
        <v>3</v>
      </c>
      <c r="D65" s="122">
        <v>0.004063428582075385</v>
      </c>
      <c r="E65" s="122">
        <v>2.2773799746672547</v>
      </c>
      <c r="F65" s="84" t="s">
        <v>1668</v>
      </c>
      <c r="G65" s="84" t="b">
        <v>0</v>
      </c>
      <c r="H65" s="84" t="b">
        <v>0</v>
      </c>
      <c r="I65" s="84" t="b">
        <v>0</v>
      </c>
      <c r="J65" s="84" t="b">
        <v>0</v>
      </c>
      <c r="K65" s="84" t="b">
        <v>0</v>
      </c>
      <c r="L65" s="84" t="b">
        <v>0</v>
      </c>
    </row>
    <row r="66" spans="1:12" ht="15">
      <c r="A66" s="84" t="s">
        <v>1294</v>
      </c>
      <c r="B66" s="84" t="s">
        <v>1612</v>
      </c>
      <c r="C66" s="84">
        <v>3</v>
      </c>
      <c r="D66" s="122">
        <v>0.004063428582075385</v>
      </c>
      <c r="E66" s="122">
        <v>1.6339272981810673</v>
      </c>
      <c r="F66" s="84" t="s">
        <v>1668</v>
      </c>
      <c r="G66" s="84" t="b">
        <v>0</v>
      </c>
      <c r="H66" s="84" t="b">
        <v>0</v>
      </c>
      <c r="I66" s="84" t="b">
        <v>0</v>
      </c>
      <c r="J66" s="84" t="b">
        <v>0</v>
      </c>
      <c r="K66" s="84" t="b">
        <v>0</v>
      </c>
      <c r="L66" s="84" t="b">
        <v>0</v>
      </c>
    </row>
    <row r="67" spans="1:12" ht="15">
      <c r="A67" s="84" t="s">
        <v>280</v>
      </c>
      <c r="B67" s="84" t="s">
        <v>297</v>
      </c>
      <c r="C67" s="84">
        <v>2</v>
      </c>
      <c r="D67" s="122">
        <v>0.003054568205627649</v>
      </c>
      <c r="E67" s="122">
        <v>2.1312519389890165</v>
      </c>
      <c r="F67" s="84" t="s">
        <v>1668</v>
      </c>
      <c r="G67" s="84" t="b">
        <v>0</v>
      </c>
      <c r="H67" s="84" t="b">
        <v>0</v>
      </c>
      <c r="I67" s="84" t="b">
        <v>0</v>
      </c>
      <c r="J67" s="84" t="b">
        <v>0</v>
      </c>
      <c r="K67" s="84" t="b">
        <v>0</v>
      </c>
      <c r="L67" s="84" t="b">
        <v>0</v>
      </c>
    </row>
    <row r="68" spans="1:12" ht="15">
      <c r="A68" s="84" t="s">
        <v>297</v>
      </c>
      <c r="B68" s="84" t="s">
        <v>240</v>
      </c>
      <c r="C68" s="84">
        <v>2</v>
      </c>
      <c r="D68" s="122">
        <v>0.003054568205627649</v>
      </c>
      <c r="E68" s="122">
        <v>2.675319983339292</v>
      </c>
      <c r="F68" s="84" t="s">
        <v>1668</v>
      </c>
      <c r="G68" s="84" t="b">
        <v>0</v>
      </c>
      <c r="H68" s="84" t="b">
        <v>0</v>
      </c>
      <c r="I68" s="84" t="b">
        <v>0</v>
      </c>
      <c r="J68" s="84" t="b">
        <v>0</v>
      </c>
      <c r="K68" s="84" t="b">
        <v>0</v>
      </c>
      <c r="L68" s="84" t="b">
        <v>0</v>
      </c>
    </row>
    <row r="69" spans="1:12" ht="15">
      <c r="A69" s="84" t="s">
        <v>281</v>
      </c>
      <c r="B69" s="84" t="s">
        <v>279</v>
      </c>
      <c r="C69" s="84">
        <v>2</v>
      </c>
      <c r="D69" s="122">
        <v>0.003054568205627649</v>
      </c>
      <c r="E69" s="122">
        <v>1.5871838946387409</v>
      </c>
      <c r="F69" s="84" t="s">
        <v>1668</v>
      </c>
      <c r="G69" s="84" t="b">
        <v>0</v>
      </c>
      <c r="H69" s="84" t="b">
        <v>0</v>
      </c>
      <c r="I69" s="84" t="b">
        <v>0</v>
      </c>
      <c r="J69" s="84" t="b">
        <v>0</v>
      </c>
      <c r="K69" s="84" t="b">
        <v>0</v>
      </c>
      <c r="L69" s="84" t="b">
        <v>0</v>
      </c>
    </row>
    <row r="70" spans="1:12" ht="15">
      <c r="A70" s="84" t="s">
        <v>273</v>
      </c>
      <c r="B70" s="84" t="s">
        <v>1606</v>
      </c>
      <c r="C70" s="84">
        <v>2</v>
      </c>
      <c r="D70" s="122">
        <v>0.003054568205627649</v>
      </c>
      <c r="E70" s="122">
        <v>1.624167460891911</v>
      </c>
      <c r="F70" s="84" t="s">
        <v>1668</v>
      </c>
      <c r="G70" s="84" t="b">
        <v>0</v>
      </c>
      <c r="H70" s="84" t="b">
        <v>0</v>
      </c>
      <c r="I70" s="84" t="b">
        <v>0</v>
      </c>
      <c r="J70" s="84" t="b">
        <v>0</v>
      </c>
      <c r="K70" s="84" t="b">
        <v>0</v>
      </c>
      <c r="L70" s="84" t="b">
        <v>0</v>
      </c>
    </row>
    <row r="71" spans="1:12" ht="15">
      <c r="A71" s="84" t="s">
        <v>273</v>
      </c>
      <c r="B71" s="84" t="s">
        <v>1307</v>
      </c>
      <c r="C71" s="84">
        <v>2</v>
      </c>
      <c r="D71" s="122">
        <v>0.003054568205627649</v>
      </c>
      <c r="E71" s="122">
        <v>1.8002587199475923</v>
      </c>
      <c r="F71" s="84" t="s">
        <v>1668</v>
      </c>
      <c r="G71" s="84" t="b">
        <v>0</v>
      </c>
      <c r="H71" s="84" t="b">
        <v>0</v>
      </c>
      <c r="I71" s="84" t="b">
        <v>0</v>
      </c>
      <c r="J71" s="84" t="b">
        <v>0</v>
      </c>
      <c r="K71" s="84" t="b">
        <v>0</v>
      </c>
      <c r="L71" s="84" t="b">
        <v>0</v>
      </c>
    </row>
    <row r="72" spans="1:12" ht="15">
      <c r="A72" s="84" t="s">
        <v>1604</v>
      </c>
      <c r="B72" s="84" t="s">
        <v>1305</v>
      </c>
      <c r="C72" s="84">
        <v>2</v>
      </c>
      <c r="D72" s="122">
        <v>0.003054568205627649</v>
      </c>
      <c r="E72" s="122">
        <v>2.1981987286196296</v>
      </c>
      <c r="F72" s="84" t="s">
        <v>1668</v>
      </c>
      <c r="G72" s="84" t="b">
        <v>0</v>
      </c>
      <c r="H72" s="84" t="b">
        <v>0</v>
      </c>
      <c r="I72" s="84" t="b">
        <v>0</v>
      </c>
      <c r="J72" s="84" t="b">
        <v>0</v>
      </c>
      <c r="K72" s="84" t="b">
        <v>0</v>
      </c>
      <c r="L72" s="84" t="b">
        <v>0</v>
      </c>
    </row>
    <row r="73" spans="1:12" ht="15">
      <c r="A73" s="84" t="s">
        <v>1615</v>
      </c>
      <c r="B73" s="84" t="s">
        <v>1616</v>
      </c>
      <c r="C73" s="84">
        <v>2</v>
      </c>
      <c r="D73" s="122">
        <v>0.003645402348245865</v>
      </c>
      <c r="E73" s="122">
        <v>2.675319983339292</v>
      </c>
      <c r="F73" s="84" t="s">
        <v>1668</v>
      </c>
      <c r="G73" s="84" t="b">
        <v>0</v>
      </c>
      <c r="H73" s="84" t="b">
        <v>0</v>
      </c>
      <c r="I73" s="84" t="b">
        <v>0</v>
      </c>
      <c r="J73" s="84" t="b">
        <v>1</v>
      </c>
      <c r="K73" s="84" t="b">
        <v>0</v>
      </c>
      <c r="L73" s="84" t="b">
        <v>0</v>
      </c>
    </row>
    <row r="74" spans="1:12" ht="15">
      <c r="A74" s="84" t="s">
        <v>1617</v>
      </c>
      <c r="B74" s="84" t="s">
        <v>368</v>
      </c>
      <c r="C74" s="84">
        <v>2</v>
      </c>
      <c r="D74" s="122">
        <v>0.003054568205627649</v>
      </c>
      <c r="E74" s="122">
        <v>2.675319983339292</v>
      </c>
      <c r="F74" s="84" t="s">
        <v>1668</v>
      </c>
      <c r="G74" s="84" t="b">
        <v>1</v>
      </c>
      <c r="H74" s="84" t="b">
        <v>0</v>
      </c>
      <c r="I74" s="84" t="b">
        <v>0</v>
      </c>
      <c r="J74" s="84" t="b">
        <v>0</v>
      </c>
      <c r="K74" s="84" t="b">
        <v>0</v>
      </c>
      <c r="L74" s="84" t="b">
        <v>0</v>
      </c>
    </row>
    <row r="75" spans="1:12" ht="15">
      <c r="A75" s="84" t="s">
        <v>368</v>
      </c>
      <c r="B75" s="84" t="s">
        <v>1618</v>
      </c>
      <c r="C75" s="84">
        <v>2</v>
      </c>
      <c r="D75" s="122">
        <v>0.003054568205627649</v>
      </c>
      <c r="E75" s="122">
        <v>2.675319983339292</v>
      </c>
      <c r="F75" s="84" t="s">
        <v>1668</v>
      </c>
      <c r="G75" s="84" t="b">
        <v>0</v>
      </c>
      <c r="H75" s="84" t="b">
        <v>0</v>
      </c>
      <c r="I75" s="84" t="b">
        <v>0</v>
      </c>
      <c r="J75" s="84" t="b">
        <v>0</v>
      </c>
      <c r="K75" s="84" t="b">
        <v>0</v>
      </c>
      <c r="L75" s="84" t="b">
        <v>0</v>
      </c>
    </row>
    <row r="76" spans="1:12" ht="15">
      <c r="A76" s="84" t="s">
        <v>1618</v>
      </c>
      <c r="B76" s="84" t="s">
        <v>273</v>
      </c>
      <c r="C76" s="84">
        <v>2</v>
      </c>
      <c r="D76" s="122">
        <v>0.003054568205627649</v>
      </c>
      <c r="E76" s="122">
        <v>1.8302219433250353</v>
      </c>
      <c r="F76" s="84" t="s">
        <v>1668</v>
      </c>
      <c r="G76" s="84" t="b">
        <v>0</v>
      </c>
      <c r="H76" s="84" t="b">
        <v>0</v>
      </c>
      <c r="I76" s="84" t="b">
        <v>0</v>
      </c>
      <c r="J76" s="84" t="b">
        <v>0</v>
      </c>
      <c r="K76" s="84" t="b">
        <v>0</v>
      </c>
      <c r="L76" s="84" t="b">
        <v>0</v>
      </c>
    </row>
    <row r="77" spans="1:12" ht="15">
      <c r="A77" s="84" t="s">
        <v>273</v>
      </c>
      <c r="B77" s="84" t="s">
        <v>1619</v>
      </c>
      <c r="C77" s="84">
        <v>2</v>
      </c>
      <c r="D77" s="122">
        <v>0.003054568205627649</v>
      </c>
      <c r="E77" s="122">
        <v>1.8002587199475923</v>
      </c>
      <c r="F77" s="84" t="s">
        <v>1668</v>
      </c>
      <c r="G77" s="84" t="b">
        <v>0</v>
      </c>
      <c r="H77" s="84" t="b">
        <v>0</v>
      </c>
      <c r="I77" s="84" t="b">
        <v>0</v>
      </c>
      <c r="J77" s="84" t="b">
        <v>0</v>
      </c>
      <c r="K77" s="84" t="b">
        <v>0</v>
      </c>
      <c r="L77" s="84" t="b">
        <v>0</v>
      </c>
    </row>
    <row r="78" spans="1:12" ht="15">
      <c r="A78" s="84" t="s">
        <v>1619</v>
      </c>
      <c r="B78" s="84" t="s">
        <v>1620</v>
      </c>
      <c r="C78" s="84">
        <v>2</v>
      </c>
      <c r="D78" s="122">
        <v>0.003054568205627649</v>
      </c>
      <c r="E78" s="122">
        <v>2.675319983339292</v>
      </c>
      <c r="F78" s="84" t="s">
        <v>1668</v>
      </c>
      <c r="G78" s="84" t="b">
        <v>0</v>
      </c>
      <c r="H78" s="84" t="b">
        <v>0</v>
      </c>
      <c r="I78" s="84" t="b">
        <v>0</v>
      </c>
      <c r="J78" s="84" t="b">
        <v>0</v>
      </c>
      <c r="K78" s="84" t="b">
        <v>0</v>
      </c>
      <c r="L78" s="84" t="b">
        <v>0</v>
      </c>
    </row>
    <row r="79" spans="1:12" ht="15">
      <c r="A79" s="84" t="s">
        <v>1620</v>
      </c>
      <c r="B79" s="84" t="s">
        <v>1621</v>
      </c>
      <c r="C79" s="84">
        <v>2</v>
      </c>
      <c r="D79" s="122">
        <v>0.003054568205627649</v>
      </c>
      <c r="E79" s="122">
        <v>2.675319983339292</v>
      </c>
      <c r="F79" s="84" t="s">
        <v>1668</v>
      </c>
      <c r="G79" s="84" t="b">
        <v>0</v>
      </c>
      <c r="H79" s="84" t="b">
        <v>0</v>
      </c>
      <c r="I79" s="84" t="b">
        <v>0</v>
      </c>
      <c r="J79" s="84" t="b">
        <v>0</v>
      </c>
      <c r="K79" s="84" t="b">
        <v>0</v>
      </c>
      <c r="L79" s="84" t="b">
        <v>0</v>
      </c>
    </row>
    <row r="80" spans="1:12" ht="15">
      <c r="A80" s="84" t="s">
        <v>1621</v>
      </c>
      <c r="B80" s="84" t="s">
        <v>1622</v>
      </c>
      <c r="C80" s="84">
        <v>2</v>
      </c>
      <c r="D80" s="122">
        <v>0.003054568205627649</v>
      </c>
      <c r="E80" s="122">
        <v>2.675319983339292</v>
      </c>
      <c r="F80" s="84" t="s">
        <v>1668</v>
      </c>
      <c r="G80" s="84" t="b">
        <v>0</v>
      </c>
      <c r="H80" s="84" t="b">
        <v>0</v>
      </c>
      <c r="I80" s="84" t="b">
        <v>0</v>
      </c>
      <c r="J80" s="84" t="b">
        <v>0</v>
      </c>
      <c r="K80" s="84" t="b">
        <v>0</v>
      </c>
      <c r="L80" s="84" t="b">
        <v>0</v>
      </c>
    </row>
    <row r="81" spans="1:12" ht="15">
      <c r="A81" s="84" t="s">
        <v>1324</v>
      </c>
      <c r="B81" s="84" t="s">
        <v>1325</v>
      </c>
      <c r="C81" s="84">
        <v>2</v>
      </c>
      <c r="D81" s="122">
        <v>0.003054568205627649</v>
      </c>
      <c r="E81" s="122">
        <v>2.675319983339292</v>
      </c>
      <c r="F81" s="84" t="s">
        <v>1668</v>
      </c>
      <c r="G81" s="84" t="b">
        <v>0</v>
      </c>
      <c r="H81" s="84" t="b">
        <v>0</v>
      </c>
      <c r="I81" s="84" t="b">
        <v>0</v>
      </c>
      <c r="J81" s="84" t="b">
        <v>0</v>
      </c>
      <c r="K81" s="84" t="b">
        <v>0</v>
      </c>
      <c r="L81" s="84" t="b">
        <v>0</v>
      </c>
    </row>
    <row r="82" spans="1:12" ht="15">
      <c r="A82" s="84" t="s">
        <v>1325</v>
      </c>
      <c r="B82" s="84" t="s">
        <v>1326</v>
      </c>
      <c r="C82" s="84">
        <v>2</v>
      </c>
      <c r="D82" s="122">
        <v>0.003054568205627649</v>
      </c>
      <c r="E82" s="122">
        <v>2.675319983339292</v>
      </c>
      <c r="F82" s="84" t="s">
        <v>1668</v>
      </c>
      <c r="G82" s="84" t="b">
        <v>0</v>
      </c>
      <c r="H82" s="84" t="b">
        <v>0</v>
      </c>
      <c r="I82" s="84" t="b">
        <v>0</v>
      </c>
      <c r="J82" s="84" t="b">
        <v>0</v>
      </c>
      <c r="K82" s="84" t="b">
        <v>0</v>
      </c>
      <c r="L82" s="84" t="b">
        <v>0</v>
      </c>
    </row>
    <row r="83" spans="1:12" ht="15">
      <c r="A83" s="84" t="s">
        <v>1326</v>
      </c>
      <c r="B83" s="84" t="s">
        <v>1327</v>
      </c>
      <c r="C83" s="84">
        <v>2</v>
      </c>
      <c r="D83" s="122">
        <v>0.003054568205627649</v>
      </c>
      <c r="E83" s="122">
        <v>2.675319983339292</v>
      </c>
      <c r="F83" s="84" t="s">
        <v>1668</v>
      </c>
      <c r="G83" s="84" t="b">
        <v>0</v>
      </c>
      <c r="H83" s="84" t="b">
        <v>0</v>
      </c>
      <c r="I83" s="84" t="b">
        <v>0</v>
      </c>
      <c r="J83" s="84" t="b">
        <v>0</v>
      </c>
      <c r="K83" s="84" t="b">
        <v>0</v>
      </c>
      <c r="L83" s="84" t="b">
        <v>0</v>
      </c>
    </row>
    <row r="84" spans="1:12" ht="15">
      <c r="A84" s="84" t="s">
        <v>1327</v>
      </c>
      <c r="B84" s="84" t="s">
        <v>1328</v>
      </c>
      <c r="C84" s="84">
        <v>2</v>
      </c>
      <c r="D84" s="122">
        <v>0.003054568205627649</v>
      </c>
      <c r="E84" s="122">
        <v>2.675319983339292</v>
      </c>
      <c r="F84" s="84" t="s">
        <v>1668</v>
      </c>
      <c r="G84" s="84" t="b">
        <v>0</v>
      </c>
      <c r="H84" s="84" t="b">
        <v>0</v>
      </c>
      <c r="I84" s="84" t="b">
        <v>0</v>
      </c>
      <c r="J84" s="84" t="b">
        <v>0</v>
      </c>
      <c r="K84" s="84" t="b">
        <v>0</v>
      </c>
      <c r="L84" s="84" t="b">
        <v>0</v>
      </c>
    </row>
    <row r="85" spans="1:12" ht="15">
      <c r="A85" s="84" t="s">
        <v>1328</v>
      </c>
      <c r="B85" s="84" t="s">
        <v>1623</v>
      </c>
      <c r="C85" s="84">
        <v>2</v>
      </c>
      <c r="D85" s="122">
        <v>0.003054568205627649</v>
      </c>
      <c r="E85" s="122">
        <v>2.675319983339292</v>
      </c>
      <c r="F85" s="84" t="s">
        <v>1668</v>
      </c>
      <c r="G85" s="84" t="b">
        <v>0</v>
      </c>
      <c r="H85" s="84" t="b">
        <v>0</v>
      </c>
      <c r="I85" s="84" t="b">
        <v>0</v>
      </c>
      <c r="J85" s="84" t="b">
        <v>0</v>
      </c>
      <c r="K85" s="84" t="b">
        <v>0</v>
      </c>
      <c r="L85" s="84" t="b">
        <v>0</v>
      </c>
    </row>
    <row r="86" spans="1:12" ht="15">
      <c r="A86" s="84" t="s">
        <v>1623</v>
      </c>
      <c r="B86" s="84" t="s">
        <v>1624</v>
      </c>
      <c r="C86" s="84">
        <v>2</v>
      </c>
      <c r="D86" s="122">
        <v>0.003054568205627649</v>
      </c>
      <c r="E86" s="122">
        <v>2.675319983339292</v>
      </c>
      <c r="F86" s="84" t="s">
        <v>1668</v>
      </c>
      <c r="G86" s="84" t="b">
        <v>0</v>
      </c>
      <c r="H86" s="84" t="b">
        <v>0</v>
      </c>
      <c r="I86" s="84" t="b">
        <v>0</v>
      </c>
      <c r="J86" s="84" t="b">
        <v>0</v>
      </c>
      <c r="K86" s="84" t="b">
        <v>0</v>
      </c>
      <c r="L86" s="84" t="b">
        <v>0</v>
      </c>
    </row>
    <row r="87" spans="1:12" ht="15">
      <c r="A87" s="84" t="s">
        <v>1624</v>
      </c>
      <c r="B87" s="84" t="s">
        <v>1294</v>
      </c>
      <c r="C87" s="84">
        <v>2</v>
      </c>
      <c r="D87" s="122">
        <v>0.003054568205627649</v>
      </c>
      <c r="E87" s="122">
        <v>1.633927298181067</v>
      </c>
      <c r="F87" s="84" t="s">
        <v>1668</v>
      </c>
      <c r="G87" s="84" t="b">
        <v>0</v>
      </c>
      <c r="H87" s="84" t="b">
        <v>0</v>
      </c>
      <c r="I87" s="84" t="b">
        <v>0</v>
      </c>
      <c r="J87" s="84" t="b">
        <v>0</v>
      </c>
      <c r="K87" s="84" t="b">
        <v>0</v>
      </c>
      <c r="L87" s="84" t="b">
        <v>0</v>
      </c>
    </row>
    <row r="88" spans="1:12" ht="15">
      <c r="A88" s="84" t="s">
        <v>1294</v>
      </c>
      <c r="B88" s="84" t="s">
        <v>1625</v>
      </c>
      <c r="C88" s="84">
        <v>2</v>
      </c>
      <c r="D88" s="122">
        <v>0.003054568205627649</v>
      </c>
      <c r="E88" s="122">
        <v>1.633927298181067</v>
      </c>
      <c r="F88" s="84" t="s">
        <v>1668</v>
      </c>
      <c r="G88" s="84" t="b">
        <v>0</v>
      </c>
      <c r="H88" s="84" t="b">
        <v>0</v>
      </c>
      <c r="I88" s="84" t="b">
        <v>0</v>
      </c>
      <c r="J88" s="84" t="b">
        <v>0</v>
      </c>
      <c r="K88" s="84" t="b">
        <v>0</v>
      </c>
      <c r="L88" s="84" t="b">
        <v>0</v>
      </c>
    </row>
    <row r="89" spans="1:12" ht="15">
      <c r="A89" s="84" t="s">
        <v>1625</v>
      </c>
      <c r="B89" s="84" t="s">
        <v>1626</v>
      </c>
      <c r="C89" s="84">
        <v>2</v>
      </c>
      <c r="D89" s="122">
        <v>0.003054568205627649</v>
      </c>
      <c r="E89" s="122">
        <v>2.675319983339292</v>
      </c>
      <c r="F89" s="84" t="s">
        <v>1668</v>
      </c>
      <c r="G89" s="84" t="b">
        <v>0</v>
      </c>
      <c r="H89" s="84" t="b">
        <v>0</v>
      </c>
      <c r="I89" s="84" t="b">
        <v>0</v>
      </c>
      <c r="J89" s="84" t="b">
        <v>0</v>
      </c>
      <c r="K89" s="84" t="b">
        <v>0</v>
      </c>
      <c r="L89" s="84" t="b">
        <v>0</v>
      </c>
    </row>
    <row r="90" spans="1:12" ht="15">
      <c r="A90" s="84" t="s">
        <v>1626</v>
      </c>
      <c r="B90" s="84" t="s">
        <v>1264</v>
      </c>
      <c r="C90" s="84">
        <v>2</v>
      </c>
      <c r="D90" s="122">
        <v>0.003054568205627649</v>
      </c>
      <c r="E90" s="122">
        <v>1.9763499790032735</v>
      </c>
      <c r="F90" s="84" t="s">
        <v>1668</v>
      </c>
      <c r="G90" s="84" t="b">
        <v>0</v>
      </c>
      <c r="H90" s="84" t="b">
        <v>0</v>
      </c>
      <c r="I90" s="84" t="b">
        <v>0</v>
      </c>
      <c r="J90" s="84" t="b">
        <v>0</v>
      </c>
      <c r="K90" s="84" t="b">
        <v>0</v>
      </c>
      <c r="L90" s="84" t="b">
        <v>0</v>
      </c>
    </row>
    <row r="91" spans="1:12" ht="15">
      <c r="A91" s="84" t="s">
        <v>287</v>
      </c>
      <c r="B91" s="84" t="s">
        <v>288</v>
      </c>
      <c r="C91" s="84">
        <v>2</v>
      </c>
      <c r="D91" s="122">
        <v>0.003054568205627649</v>
      </c>
      <c r="E91" s="122">
        <v>2.0732599920113297</v>
      </c>
      <c r="F91" s="84" t="s">
        <v>1668</v>
      </c>
      <c r="G91" s="84" t="b">
        <v>0</v>
      </c>
      <c r="H91" s="84" t="b">
        <v>0</v>
      </c>
      <c r="I91" s="84" t="b">
        <v>0</v>
      </c>
      <c r="J91" s="84" t="b">
        <v>0</v>
      </c>
      <c r="K91" s="84" t="b">
        <v>0</v>
      </c>
      <c r="L91" s="84" t="b">
        <v>0</v>
      </c>
    </row>
    <row r="92" spans="1:12" ht="15">
      <c r="A92" s="84" t="s">
        <v>288</v>
      </c>
      <c r="B92" s="84" t="s">
        <v>1294</v>
      </c>
      <c r="C92" s="84">
        <v>2</v>
      </c>
      <c r="D92" s="122">
        <v>0.003054568205627649</v>
      </c>
      <c r="E92" s="122">
        <v>1.633927298181067</v>
      </c>
      <c r="F92" s="84" t="s">
        <v>1668</v>
      </c>
      <c r="G92" s="84" t="b">
        <v>0</v>
      </c>
      <c r="H92" s="84" t="b">
        <v>0</v>
      </c>
      <c r="I92" s="84" t="b">
        <v>0</v>
      </c>
      <c r="J92" s="84" t="b">
        <v>0</v>
      </c>
      <c r="K92" s="84" t="b">
        <v>0</v>
      </c>
      <c r="L92" s="84" t="b">
        <v>0</v>
      </c>
    </row>
    <row r="93" spans="1:12" ht="15">
      <c r="A93" s="84" t="s">
        <v>1344</v>
      </c>
      <c r="B93" s="84" t="s">
        <v>1345</v>
      </c>
      <c r="C93" s="84">
        <v>2</v>
      </c>
      <c r="D93" s="122">
        <v>0.003054568205627649</v>
      </c>
      <c r="E93" s="122">
        <v>2.675319983339292</v>
      </c>
      <c r="F93" s="84" t="s">
        <v>1668</v>
      </c>
      <c r="G93" s="84" t="b">
        <v>0</v>
      </c>
      <c r="H93" s="84" t="b">
        <v>0</v>
      </c>
      <c r="I93" s="84" t="b">
        <v>0</v>
      </c>
      <c r="J93" s="84" t="b">
        <v>0</v>
      </c>
      <c r="K93" s="84" t="b">
        <v>0</v>
      </c>
      <c r="L93" s="84" t="b">
        <v>0</v>
      </c>
    </row>
    <row r="94" spans="1:12" ht="15">
      <c r="A94" s="84" t="s">
        <v>1345</v>
      </c>
      <c r="B94" s="84" t="s">
        <v>1346</v>
      </c>
      <c r="C94" s="84">
        <v>2</v>
      </c>
      <c r="D94" s="122">
        <v>0.003054568205627649</v>
      </c>
      <c r="E94" s="122">
        <v>2.675319983339292</v>
      </c>
      <c r="F94" s="84" t="s">
        <v>1668</v>
      </c>
      <c r="G94" s="84" t="b">
        <v>0</v>
      </c>
      <c r="H94" s="84" t="b">
        <v>0</v>
      </c>
      <c r="I94" s="84" t="b">
        <v>0</v>
      </c>
      <c r="J94" s="84" t="b">
        <v>0</v>
      </c>
      <c r="K94" s="84" t="b">
        <v>0</v>
      </c>
      <c r="L94" s="84" t="b">
        <v>0</v>
      </c>
    </row>
    <row r="95" spans="1:12" ht="15">
      <c r="A95" s="84" t="s">
        <v>1346</v>
      </c>
      <c r="B95" s="84" t="s">
        <v>1347</v>
      </c>
      <c r="C95" s="84">
        <v>2</v>
      </c>
      <c r="D95" s="122">
        <v>0.003054568205627649</v>
      </c>
      <c r="E95" s="122">
        <v>2.675319983339292</v>
      </c>
      <c r="F95" s="84" t="s">
        <v>1668</v>
      </c>
      <c r="G95" s="84" t="b">
        <v>0</v>
      </c>
      <c r="H95" s="84" t="b">
        <v>0</v>
      </c>
      <c r="I95" s="84" t="b">
        <v>0</v>
      </c>
      <c r="J95" s="84" t="b">
        <v>0</v>
      </c>
      <c r="K95" s="84" t="b">
        <v>0</v>
      </c>
      <c r="L95" s="84" t="b">
        <v>0</v>
      </c>
    </row>
    <row r="96" spans="1:12" ht="15">
      <c r="A96" s="84" t="s">
        <v>1347</v>
      </c>
      <c r="B96" s="84" t="s">
        <v>1348</v>
      </c>
      <c r="C96" s="84">
        <v>2</v>
      </c>
      <c r="D96" s="122">
        <v>0.003054568205627649</v>
      </c>
      <c r="E96" s="122">
        <v>2.675319983339292</v>
      </c>
      <c r="F96" s="84" t="s">
        <v>1668</v>
      </c>
      <c r="G96" s="84" t="b">
        <v>0</v>
      </c>
      <c r="H96" s="84" t="b">
        <v>0</v>
      </c>
      <c r="I96" s="84" t="b">
        <v>0</v>
      </c>
      <c r="J96" s="84" t="b">
        <v>0</v>
      </c>
      <c r="K96" s="84" t="b">
        <v>0</v>
      </c>
      <c r="L96" s="84" t="b">
        <v>0</v>
      </c>
    </row>
    <row r="97" spans="1:12" ht="15">
      <c r="A97" s="84" t="s">
        <v>1348</v>
      </c>
      <c r="B97" s="84" t="s">
        <v>1293</v>
      </c>
      <c r="C97" s="84">
        <v>2</v>
      </c>
      <c r="D97" s="122">
        <v>0.003054568205627649</v>
      </c>
      <c r="E97" s="122">
        <v>1.4081482549362785</v>
      </c>
      <c r="F97" s="84" t="s">
        <v>1668</v>
      </c>
      <c r="G97" s="84" t="b">
        <v>0</v>
      </c>
      <c r="H97" s="84" t="b">
        <v>0</v>
      </c>
      <c r="I97" s="84" t="b">
        <v>0</v>
      </c>
      <c r="J97" s="84" t="b">
        <v>0</v>
      </c>
      <c r="K97" s="84" t="b">
        <v>0</v>
      </c>
      <c r="L97" s="84" t="b">
        <v>0</v>
      </c>
    </row>
    <row r="98" spans="1:12" ht="15">
      <c r="A98" s="84" t="s">
        <v>1293</v>
      </c>
      <c r="B98" s="84" t="s">
        <v>1349</v>
      </c>
      <c r="C98" s="84">
        <v>2</v>
      </c>
      <c r="D98" s="122">
        <v>0.003054568205627649</v>
      </c>
      <c r="E98" s="122">
        <v>1.4200474782359862</v>
      </c>
      <c r="F98" s="84" t="s">
        <v>1668</v>
      </c>
      <c r="G98" s="84" t="b">
        <v>0</v>
      </c>
      <c r="H98" s="84" t="b">
        <v>0</v>
      </c>
      <c r="I98" s="84" t="b">
        <v>0</v>
      </c>
      <c r="J98" s="84" t="b">
        <v>0</v>
      </c>
      <c r="K98" s="84" t="b">
        <v>0</v>
      </c>
      <c r="L98" s="84" t="b">
        <v>0</v>
      </c>
    </row>
    <row r="99" spans="1:12" ht="15">
      <c r="A99" s="84" t="s">
        <v>1349</v>
      </c>
      <c r="B99" s="84" t="s">
        <v>1350</v>
      </c>
      <c r="C99" s="84">
        <v>2</v>
      </c>
      <c r="D99" s="122">
        <v>0.003054568205627649</v>
      </c>
      <c r="E99" s="122">
        <v>2.675319983339292</v>
      </c>
      <c r="F99" s="84" t="s">
        <v>1668</v>
      </c>
      <c r="G99" s="84" t="b">
        <v>0</v>
      </c>
      <c r="H99" s="84" t="b">
        <v>0</v>
      </c>
      <c r="I99" s="84" t="b">
        <v>0</v>
      </c>
      <c r="J99" s="84" t="b">
        <v>0</v>
      </c>
      <c r="K99" s="84" t="b">
        <v>0</v>
      </c>
      <c r="L99" s="84" t="b">
        <v>0</v>
      </c>
    </row>
    <row r="100" spans="1:12" ht="15">
      <c r="A100" s="84" t="s">
        <v>1350</v>
      </c>
      <c r="B100" s="84" t="s">
        <v>1351</v>
      </c>
      <c r="C100" s="84">
        <v>2</v>
      </c>
      <c r="D100" s="122">
        <v>0.003054568205627649</v>
      </c>
      <c r="E100" s="122">
        <v>2.675319983339292</v>
      </c>
      <c r="F100" s="84" t="s">
        <v>1668</v>
      </c>
      <c r="G100" s="84" t="b">
        <v>0</v>
      </c>
      <c r="H100" s="84" t="b">
        <v>0</v>
      </c>
      <c r="I100" s="84" t="b">
        <v>0</v>
      </c>
      <c r="J100" s="84" t="b">
        <v>0</v>
      </c>
      <c r="K100" s="84" t="b">
        <v>0</v>
      </c>
      <c r="L100" s="84" t="b">
        <v>0</v>
      </c>
    </row>
    <row r="101" spans="1:12" ht="15">
      <c r="A101" s="84" t="s">
        <v>1351</v>
      </c>
      <c r="B101" s="84" t="s">
        <v>1352</v>
      </c>
      <c r="C101" s="84">
        <v>2</v>
      </c>
      <c r="D101" s="122">
        <v>0.003054568205627649</v>
      </c>
      <c r="E101" s="122">
        <v>2.675319983339292</v>
      </c>
      <c r="F101" s="84" t="s">
        <v>1668</v>
      </c>
      <c r="G101" s="84" t="b">
        <v>0</v>
      </c>
      <c r="H101" s="84" t="b">
        <v>0</v>
      </c>
      <c r="I101" s="84" t="b">
        <v>0</v>
      </c>
      <c r="J101" s="84" t="b">
        <v>0</v>
      </c>
      <c r="K101" s="84" t="b">
        <v>0</v>
      </c>
      <c r="L101" s="84" t="b">
        <v>0</v>
      </c>
    </row>
    <row r="102" spans="1:12" ht="15">
      <c r="A102" s="84" t="s">
        <v>1609</v>
      </c>
      <c r="B102" s="84" t="s">
        <v>1628</v>
      </c>
      <c r="C102" s="84">
        <v>2</v>
      </c>
      <c r="D102" s="122">
        <v>0.003054568205627649</v>
      </c>
      <c r="E102" s="122">
        <v>2.499228724283611</v>
      </c>
      <c r="F102" s="84" t="s">
        <v>1668</v>
      </c>
      <c r="G102" s="84" t="b">
        <v>0</v>
      </c>
      <c r="H102" s="84" t="b">
        <v>0</v>
      </c>
      <c r="I102" s="84" t="b">
        <v>0</v>
      </c>
      <c r="J102" s="84" t="b">
        <v>0</v>
      </c>
      <c r="K102" s="84" t="b">
        <v>0</v>
      </c>
      <c r="L102" s="84" t="b">
        <v>0</v>
      </c>
    </row>
    <row r="103" spans="1:12" ht="15">
      <c r="A103" s="84" t="s">
        <v>1628</v>
      </c>
      <c r="B103" s="84" t="s">
        <v>1629</v>
      </c>
      <c r="C103" s="84">
        <v>2</v>
      </c>
      <c r="D103" s="122">
        <v>0.003054568205627649</v>
      </c>
      <c r="E103" s="122">
        <v>2.675319983339292</v>
      </c>
      <c r="F103" s="84" t="s">
        <v>1668</v>
      </c>
      <c r="G103" s="84" t="b">
        <v>0</v>
      </c>
      <c r="H103" s="84" t="b">
        <v>0</v>
      </c>
      <c r="I103" s="84" t="b">
        <v>0</v>
      </c>
      <c r="J103" s="84" t="b">
        <v>0</v>
      </c>
      <c r="K103" s="84" t="b">
        <v>0</v>
      </c>
      <c r="L103" s="84" t="b">
        <v>0</v>
      </c>
    </row>
    <row r="104" spans="1:12" ht="15">
      <c r="A104" s="84" t="s">
        <v>1629</v>
      </c>
      <c r="B104" s="84" t="s">
        <v>1630</v>
      </c>
      <c r="C104" s="84">
        <v>2</v>
      </c>
      <c r="D104" s="122">
        <v>0.003054568205627649</v>
      </c>
      <c r="E104" s="122">
        <v>2.675319983339292</v>
      </c>
      <c r="F104" s="84" t="s">
        <v>1668</v>
      </c>
      <c r="G104" s="84" t="b">
        <v>0</v>
      </c>
      <c r="H104" s="84" t="b">
        <v>0</v>
      </c>
      <c r="I104" s="84" t="b">
        <v>0</v>
      </c>
      <c r="J104" s="84" t="b">
        <v>0</v>
      </c>
      <c r="K104" s="84" t="b">
        <v>0</v>
      </c>
      <c r="L104" s="84" t="b">
        <v>0</v>
      </c>
    </row>
    <row r="105" spans="1:12" ht="15">
      <c r="A105" s="84" t="s">
        <v>1630</v>
      </c>
      <c r="B105" s="84" t="s">
        <v>1631</v>
      </c>
      <c r="C105" s="84">
        <v>2</v>
      </c>
      <c r="D105" s="122">
        <v>0.003054568205627649</v>
      </c>
      <c r="E105" s="122">
        <v>2.675319983339292</v>
      </c>
      <c r="F105" s="84" t="s">
        <v>1668</v>
      </c>
      <c r="G105" s="84" t="b">
        <v>0</v>
      </c>
      <c r="H105" s="84" t="b">
        <v>0</v>
      </c>
      <c r="I105" s="84" t="b">
        <v>0</v>
      </c>
      <c r="J105" s="84" t="b">
        <v>0</v>
      </c>
      <c r="K105" s="84" t="b">
        <v>0</v>
      </c>
      <c r="L105" s="84" t="b">
        <v>0</v>
      </c>
    </row>
    <row r="106" spans="1:12" ht="15">
      <c r="A106" s="84" t="s">
        <v>1631</v>
      </c>
      <c r="B106" s="84" t="s">
        <v>1632</v>
      </c>
      <c r="C106" s="84">
        <v>2</v>
      </c>
      <c r="D106" s="122">
        <v>0.003054568205627649</v>
      </c>
      <c r="E106" s="122">
        <v>2.675319983339292</v>
      </c>
      <c r="F106" s="84" t="s">
        <v>1668</v>
      </c>
      <c r="G106" s="84" t="b">
        <v>0</v>
      </c>
      <c r="H106" s="84" t="b">
        <v>0</v>
      </c>
      <c r="I106" s="84" t="b">
        <v>0</v>
      </c>
      <c r="J106" s="84" t="b">
        <v>0</v>
      </c>
      <c r="K106" s="84" t="b">
        <v>0</v>
      </c>
      <c r="L106" s="84" t="b">
        <v>0</v>
      </c>
    </row>
    <row r="107" spans="1:12" ht="15">
      <c r="A107" s="84" t="s">
        <v>1632</v>
      </c>
      <c r="B107" s="84" t="s">
        <v>1633</v>
      </c>
      <c r="C107" s="84">
        <v>2</v>
      </c>
      <c r="D107" s="122">
        <v>0.003054568205627649</v>
      </c>
      <c r="E107" s="122">
        <v>2.675319983339292</v>
      </c>
      <c r="F107" s="84" t="s">
        <v>1668</v>
      </c>
      <c r="G107" s="84" t="b">
        <v>0</v>
      </c>
      <c r="H107" s="84" t="b">
        <v>0</v>
      </c>
      <c r="I107" s="84" t="b">
        <v>0</v>
      </c>
      <c r="J107" s="84" t="b">
        <v>0</v>
      </c>
      <c r="K107" s="84" t="b">
        <v>0</v>
      </c>
      <c r="L107" s="84" t="b">
        <v>0</v>
      </c>
    </row>
    <row r="108" spans="1:12" ht="15">
      <c r="A108" s="84" t="s">
        <v>1633</v>
      </c>
      <c r="B108" s="84" t="s">
        <v>1634</v>
      </c>
      <c r="C108" s="84">
        <v>2</v>
      </c>
      <c r="D108" s="122">
        <v>0.003054568205627649</v>
      </c>
      <c r="E108" s="122">
        <v>2.675319983339292</v>
      </c>
      <c r="F108" s="84" t="s">
        <v>1668</v>
      </c>
      <c r="G108" s="84" t="b">
        <v>0</v>
      </c>
      <c r="H108" s="84" t="b">
        <v>0</v>
      </c>
      <c r="I108" s="84" t="b">
        <v>0</v>
      </c>
      <c r="J108" s="84" t="b">
        <v>0</v>
      </c>
      <c r="K108" s="84" t="b">
        <v>0</v>
      </c>
      <c r="L108" s="84" t="b">
        <v>0</v>
      </c>
    </row>
    <row r="109" spans="1:12" ht="15">
      <c r="A109" s="84" t="s">
        <v>1634</v>
      </c>
      <c r="B109" s="84" t="s">
        <v>1600</v>
      </c>
      <c r="C109" s="84">
        <v>2</v>
      </c>
      <c r="D109" s="122">
        <v>0.003054568205627649</v>
      </c>
      <c r="E109" s="122">
        <v>2.2773799746672547</v>
      </c>
      <c r="F109" s="84" t="s">
        <v>1668</v>
      </c>
      <c r="G109" s="84" t="b">
        <v>0</v>
      </c>
      <c r="H109" s="84" t="b">
        <v>0</v>
      </c>
      <c r="I109" s="84" t="b">
        <v>0</v>
      </c>
      <c r="J109" s="84" t="b">
        <v>0</v>
      </c>
      <c r="K109" s="84" t="b">
        <v>0</v>
      </c>
      <c r="L109" s="84" t="b">
        <v>0</v>
      </c>
    </row>
    <row r="110" spans="1:12" ht="15">
      <c r="A110" s="84" t="s">
        <v>1610</v>
      </c>
      <c r="B110" s="84" t="s">
        <v>1305</v>
      </c>
      <c r="C110" s="84">
        <v>2</v>
      </c>
      <c r="D110" s="122">
        <v>0.003054568205627649</v>
      </c>
      <c r="E110" s="122">
        <v>2.1981987286196296</v>
      </c>
      <c r="F110" s="84" t="s">
        <v>1668</v>
      </c>
      <c r="G110" s="84" t="b">
        <v>0</v>
      </c>
      <c r="H110" s="84" t="b">
        <v>0</v>
      </c>
      <c r="I110" s="84" t="b">
        <v>0</v>
      </c>
      <c r="J110" s="84" t="b">
        <v>0</v>
      </c>
      <c r="K110" s="84" t="b">
        <v>0</v>
      </c>
      <c r="L110" s="84" t="b">
        <v>0</v>
      </c>
    </row>
    <row r="111" spans="1:12" ht="15">
      <c r="A111" s="84" t="s">
        <v>279</v>
      </c>
      <c r="B111" s="84" t="s">
        <v>278</v>
      </c>
      <c r="C111" s="84">
        <v>2</v>
      </c>
      <c r="D111" s="122">
        <v>0.003054568205627649</v>
      </c>
      <c r="E111" s="122">
        <v>2.1312519389890165</v>
      </c>
      <c r="F111" s="84" t="s">
        <v>1668</v>
      </c>
      <c r="G111" s="84" t="b">
        <v>0</v>
      </c>
      <c r="H111" s="84" t="b">
        <v>0</v>
      </c>
      <c r="I111" s="84" t="b">
        <v>0</v>
      </c>
      <c r="J111" s="84" t="b">
        <v>0</v>
      </c>
      <c r="K111" s="84" t="b">
        <v>0</v>
      </c>
      <c r="L111" s="84" t="b">
        <v>0</v>
      </c>
    </row>
    <row r="112" spans="1:12" ht="15">
      <c r="A112" s="84" t="s">
        <v>278</v>
      </c>
      <c r="B112" s="84" t="s">
        <v>273</v>
      </c>
      <c r="C112" s="84">
        <v>2</v>
      </c>
      <c r="D112" s="122">
        <v>0.003054568205627649</v>
      </c>
      <c r="E112" s="122">
        <v>1.8302219433250353</v>
      </c>
      <c r="F112" s="84" t="s">
        <v>1668</v>
      </c>
      <c r="G112" s="84" t="b">
        <v>0</v>
      </c>
      <c r="H112" s="84" t="b">
        <v>0</v>
      </c>
      <c r="I112" s="84" t="b">
        <v>0</v>
      </c>
      <c r="J112" s="84" t="b">
        <v>0</v>
      </c>
      <c r="K112" s="84" t="b">
        <v>0</v>
      </c>
      <c r="L112" s="84" t="b">
        <v>0</v>
      </c>
    </row>
    <row r="113" spans="1:12" ht="15">
      <c r="A113" s="84" t="s">
        <v>273</v>
      </c>
      <c r="B113" s="84" t="s">
        <v>1635</v>
      </c>
      <c r="C113" s="84">
        <v>2</v>
      </c>
      <c r="D113" s="122">
        <v>0.003054568205627649</v>
      </c>
      <c r="E113" s="122">
        <v>1.8002587199475923</v>
      </c>
      <c r="F113" s="84" t="s">
        <v>1668</v>
      </c>
      <c r="G113" s="84" t="b">
        <v>0</v>
      </c>
      <c r="H113" s="84" t="b">
        <v>0</v>
      </c>
      <c r="I113" s="84" t="b">
        <v>0</v>
      </c>
      <c r="J113" s="84" t="b">
        <v>0</v>
      </c>
      <c r="K113" s="84" t="b">
        <v>0</v>
      </c>
      <c r="L113" s="84" t="b">
        <v>0</v>
      </c>
    </row>
    <row r="114" spans="1:12" ht="15">
      <c r="A114" s="84" t="s">
        <v>1635</v>
      </c>
      <c r="B114" s="84" t="s">
        <v>1314</v>
      </c>
      <c r="C114" s="84">
        <v>2</v>
      </c>
      <c r="D114" s="122">
        <v>0.003054568205627649</v>
      </c>
      <c r="E114" s="122">
        <v>2.499228724283611</v>
      </c>
      <c r="F114" s="84" t="s">
        <v>1668</v>
      </c>
      <c r="G114" s="84" t="b">
        <v>0</v>
      </c>
      <c r="H114" s="84" t="b">
        <v>0</v>
      </c>
      <c r="I114" s="84" t="b">
        <v>0</v>
      </c>
      <c r="J114" s="84" t="b">
        <v>0</v>
      </c>
      <c r="K114" s="84" t="b">
        <v>0</v>
      </c>
      <c r="L114" s="84" t="b">
        <v>0</v>
      </c>
    </row>
    <row r="115" spans="1:12" ht="15">
      <c r="A115" s="84" t="s">
        <v>1314</v>
      </c>
      <c r="B115" s="84" t="s">
        <v>1636</v>
      </c>
      <c r="C115" s="84">
        <v>2</v>
      </c>
      <c r="D115" s="122">
        <v>0.003054568205627649</v>
      </c>
      <c r="E115" s="122">
        <v>2.675319983339292</v>
      </c>
      <c r="F115" s="84" t="s">
        <v>1668</v>
      </c>
      <c r="G115" s="84" t="b">
        <v>0</v>
      </c>
      <c r="H115" s="84" t="b">
        <v>0</v>
      </c>
      <c r="I115" s="84" t="b">
        <v>0</v>
      </c>
      <c r="J115" s="84" t="b">
        <v>0</v>
      </c>
      <c r="K115" s="84" t="b">
        <v>0</v>
      </c>
      <c r="L115" s="84" t="b">
        <v>0</v>
      </c>
    </row>
    <row r="116" spans="1:12" ht="15">
      <c r="A116" s="84" t="s">
        <v>1636</v>
      </c>
      <c r="B116" s="84" t="s">
        <v>1637</v>
      </c>
      <c r="C116" s="84">
        <v>2</v>
      </c>
      <c r="D116" s="122">
        <v>0.003054568205627649</v>
      </c>
      <c r="E116" s="122">
        <v>2.675319983339292</v>
      </c>
      <c r="F116" s="84" t="s">
        <v>1668</v>
      </c>
      <c r="G116" s="84" t="b">
        <v>0</v>
      </c>
      <c r="H116" s="84" t="b">
        <v>0</v>
      </c>
      <c r="I116" s="84" t="b">
        <v>0</v>
      </c>
      <c r="J116" s="84" t="b">
        <v>0</v>
      </c>
      <c r="K116" s="84" t="b">
        <v>0</v>
      </c>
      <c r="L116" s="84" t="b">
        <v>0</v>
      </c>
    </row>
    <row r="117" spans="1:12" ht="15">
      <c r="A117" s="84" t="s">
        <v>1637</v>
      </c>
      <c r="B117" s="84" t="s">
        <v>1315</v>
      </c>
      <c r="C117" s="84">
        <v>2</v>
      </c>
      <c r="D117" s="122">
        <v>0.003054568205627649</v>
      </c>
      <c r="E117" s="122">
        <v>2.499228724283611</v>
      </c>
      <c r="F117" s="84" t="s">
        <v>1668</v>
      </c>
      <c r="G117" s="84" t="b">
        <v>0</v>
      </c>
      <c r="H117" s="84" t="b">
        <v>0</v>
      </c>
      <c r="I117" s="84" t="b">
        <v>0</v>
      </c>
      <c r="J117" s="84" t="b">
        <v>0</v>
      </c>
      <c r="K117" s="84" t="b">
        <v>0</v>
      </c>
      <c r="L117" s="84" t="b">
        <v>0</v>
      </c>
    </row>
    <row r="118" spans="1:12" ht="15">
      <c r="A118" s="84" t="s">
        <v>1315</v>
      </c>
      <c r="B118" s="84" t="s">
        <v>1638</v>
      </c>
      <c r="C118" s="84">
        <v>2</v>
      </c>
      <c r="D118" s="122">
        <v>0.003054568205627649</v>
      </c>
      <c r="E118" s="122">
        <v>2.499228724283611</v>
      </c>
      <c r="F118" s="84" t="s">
        <v>1668</v>
      </c>
      <c r="G118" s="84" t="b">
        <v>0</v>
      </c>
      <c r="H118" s="84" t="b">
        <v>0</v>
      </c>
      <c r="I118" s="84" t="b">
        <v>0</v>
      </c>
      <c r="J118" s="84" t="b">
        <v>0</v>
      </c>
      <c r="K118" s="84" t="b">
        <v>0</v>
      </c>
      <c r="L118" s="84" t="b">
        <v>0</v>
      </c>
    </row>
    <row r="119" spans="1:12" ht="15">
      <c r="A119" s="84" t="s">
        <v>1638</v>
      </c>
      <c r="B119" s="84" t="s">
        <v>1312</v>
      </c>
      <c r="C119" s="84">
        <v>2</v>
      </c>
      <c r="D119" s="122">
        <v>0.003054568205627649</v>
      </c>
      <c r="E119" s="122">
        <v>2.499228724283611</v>
      </c>
      <c r="F119" s="84" t="s">
        <v>1668</v>
      </c>
      <c r="G119" s="84" t="b">
        <v>0</v>
      </c>
      <c r="H119" s="84" t="b">
        <v>0</v>
      </c>
      <c r="I119" s="84" t="b">
        <v>0</v>
      </c>
      <c r="J119" s="84" t="b">
        <v>0</v>
      </c>
      <c r="K119" s="84" t="b">
        <v>0</v>
      </c>
      <c r="L119" s="84" t="b">
        <v>0</v>
      </c>
    </row>
    <row r="120" spans="1:12" ht="15">
      <c r="A120" s="84" t="s">
        <v>1313</v>
      </c>
      <c r="B120" s="84" t="s">
        <v>1600</v>
      </c>
      <c r="C120" s="84">
        <v>2</v>
      </c>
      <c r="D120" s="122">
        <v>0.003054568205627649</v>
      </c>
      <c r="E120" s="122">
        <v>2.1012887156115734</v>
      </c>
      <c r="F120" s="84" t="s">
        <v>1668</v>
      </c>
      <c r="G120" s="84" t="b">
        <v>0</v>
      </c>
      <c r="H120" s="84" t="b">
        <v>0</v>
      </c>
      <c r="I120" s="84" t="b">
        <v>0</v>
      </c>
      <c r="J120" s="84" t="b">
        <v>0</v>
      </c>
      <c r="K120" s="84" t="b">
        <v>0</v>
      </c>
      <c r="L120" s="84" t="b">
        <v>0</v>
      </c>
    </row>
    <row r="121" spans="1:12" ht="15">
      <c r="A121" s="84" t="s">
        <v>1600</v>
      </c>
      <c r="B121" s="84" t="s">
        <v>1639</v>
      </c>
      <c r="C121" s="84">
        <v>2</v>
      </c>
      <c r="D121" s="122">
        <v>0.003054568205627649</v>
      </c>
      <c r="E121" s="122">
        <v>2.2773799746672547</v>
      </c>
      <c r="F121" s="84" t="s">
        <v>1668</v>
      </c>
      <c r="G121" s="84" t="b">
        <v>0</v>
      </c>
      <c r="H121" s="84" t="b">
        <v>0</v>
      </c>
      <c r="I121" s="84" t="b">
        <v>0</v>
      </c>
      <c r="J121" s="84" t="b">
        <v>0</v>
      </c>
      <c r="K121" s="84" t="b">
        <v>0</v>
      </c>
      <c r="L121" s="84" t="b">
        <v>0</v>
      </c>
    </row>
    <row r="122" spans="1:12" ht="15">
      <c r="A122" s="84" t="s">
        <v>1640</v>
      </c>
      <c r="B122" s="84" t="s">
        <v>1294</v>
      </c>
      <c r="C122" s="84">
        <v>2</v>
      </c>
      <c r="D122" s="122">
        <v>0.003054568205627649</v>
      </c>
      <c r="E122" s="122">
        <v>1.633927298181067</v>
      </c>
      <c r="F122" s="84" t="s">
        <v>1668</v>
      </c>
      <c r="G122" s="84" t="b">
        <v>0</v>
      </c>
      <c r="H122" s="84" t="b">
        <v>0</v>
      </c>
      <c r="I122" s="84" t="b">
        <v>0</v>
      </c>
      <c r="J122" s="84" t="b">
        <v>0</v>
      </c>
      <c r="K122" s="84" t="b">
        <v>0</v>
      </c>
      <c r="L122" s="84" t="b">
        <v>0</v>
      </c>
    </row>
    <row r="123" spans="1:12" ht="15">
      <c r="A123" s="84" t="s">
        <v>1612</v>
      </c>
      <c r="B123" s="84" t="s">
        <v>1641</v>
      </c>
      <c r="C123" s="84">
        <v>2</v>
      </c>
      <c r="D123" s="122">
        <v>0.003054568205627649</v>
      </c>
      <c r="E123" s="122">
        <v>2.499228724283611</v>
      </c>
      <c r="F123" s="84" t="s">
        <v>1668</v>
      </c>
      <c r="G123" s="84" t="b">
        <v>0</v>
      </c>
      <c r="H123" s="84" t="b">
        <v>0</v>
      </c>
      <c r="I123" s="84" t="b">
        <v>0</v>
      </c>
      <c r="J123" s="84" t="b">
        <v>0</v>
      </c>
      <c r="K123" s="84" t="b">
        <v>0</v>
      </c>
      <c r="L123" s="84" t="b">
        <v>0</v>
      </c>
    </row>
    <row r="124" spans="1:12" ht="15">
      <c r="A124" s="84" t="s">
        <v>1641</v>
      </c>
      <c r="B124" s="84" t="s">
        <v>1599</v>
      </c>
      <c r="C124" s="84">
        <v>2</v>
      </c>
      <c r="D124" s="122">
        <v>0.003054568205627649</v>
      </c>
      <c r="E124" s="122">
        <v>2.1981987286196296</v>
      </c>
      <c r="F124" s="84" t="s">
        <v>1668</v>
      </c>
      <c r="G124" s="84" t="b">
        <v>0</v>
      </c>
      <c r="H124" s="84" t="b">
        <v>0</v>
      </c>
      <c r="I124" s="84" t="b">
        <v>0</v>
      </c>
      <c r="J124" s="84" t="b">
        <v>0</v>
      </c>
      <c r="K124" s="84" t="b">
        <v>0</v>
      </c>
      <c r="L124" s="84" t="b">
        <v>0</v>
      </c>
    </row>
    <row r="125" spans="1:12" ht="15">
      <c r="A125" s="84" t="s">
        <v>1599</v>
      </c>
      <c r="B125" s="84" t="s">
        <v>1642</v>
      </c>
      <c r="C125" s="84">
        <v>2</v>
      </c>
      <c r="D125" s="122">
        <v>0.003054568205627649</v>
      </c>
      <c r="E125" s="122">
        <v>2.1981987286196296</v>
      </c>
      <c r="F125" s="84" t="s">
        <v>1668</v>
      </c>
      <c r="G125" s="84" t="b">
        <v>0</v>
      </c>
      <c r="H125" s="84" t="b">
        <v>0</v>
      </c>
      <c r="I125" s="84" t="b">
        <v>0</v>
      </c>
      <c r="J125" s="84" t="b">
        <v>0</v>
      </c>
      <c r="K125" s="84" t="b">
        <v>0</v>
      </c>
      <c r="L125" s="84" t="b">
        <v>0</v>
      </c>
    </row>
    <row r="126" spans="1:12" ht="15">
      <c r="A126" s="84" t="s">
        <v>1642</v>
      </c>
      <c r="B126" s="84" t="s">
        <v>1293</v>
      </c>
      <c r="C126" s="84">
        <v>2</v>
      </c>
      <c r="D126" s="122">
        <v>0.003054568205627649</v>
      </c>
      <c r="E126" s="122">
        <v>1.4081482549362785</v>
      </c>
      <c r="F126" s="84" t="s">
        <v>1668</v>
      </c>
      <c r="G126" s="84" t="b">
        <v>0</v>
      </c>
      <c r="H126" s="84" t="b">
        <v>0</v>
      </c>
      <c r="I126" s="84" t="b">
        <v>0</v>
      </c>
      <c r="J126" s="84" t="b">
        <v>0</v>
      </c>
      <c r="K126" s="84" t="b">
        <v>0</v>
      </c>
      <c r="L126" s="84" t="b">
        <v>0</v>
      </c>
    </row>
    <row r="127" spans="1:12" ht="15">
      <c r="A127" s="84" t="s">
        <v>1293</v>
      </c>
      <c r="B127" s="84" t="s">
        <v>1643</v>
      </c>
      <c r="C127" s="84">
        <v>2</v>
      </c>
      <c r="D127" s="122">
        <v>0.003054568205627649</v>
      </c>
      <c r="E127" s="122">
        <v>1.4200474782359862</v>
      </c>
      <c r="F127" s="84" t="s">
        <v>1668</v>
      </c>
      <c r="G127" s="84" t="b">
        <v>0</v>
      </c>
      <c r="H127" s="84" t="b">
        <v>0</v>
      </c>
      <c r="I127" s="84" t="b">
        <v>0</v>
      </c>
      <c r="J127" s="84" t="b">
        <v>0</v>
      </c>
      <c r="K127" s="84" t="b">
        <v>0</v>
      </c>
      <c r="L127" s="84" t="b">
        <v>0</v>
      </c>
    </row>
    <row r="128" spans="1:12" ht="15">
      <c r="A128" s="84" t="s">
        <v>1643</v>
      </c>
      <c r="B128" s="84" t="s">
        <v>1644</v>
      </c>
      <c r="C128" s="84">
        <v>2</v>
      </c>
      <c r="D128" s="122">
        <v>0.003054568205627649</v>
      </c>
      <c r="E128" s="122">
        <v>2.675319983339292</v>
      </c>
      <c r="F128" s="84" t="s">
        <v>1668</v>
      </c>
      <c r="G128" s="84" t="b">
        <v>0</v>
      </c>
      <c r="H128" s="84" t="b">
        <v>0</v>
      </c>
      <c r="I128" s="84" t="b">
        <v>0</v>
      </c>
      <c r="J128" s="84" t="b">
        <v>0</v>
      </c>
      <c r="K128" s="84" t="b">
        <v>0</v>
      </c>
      <c r="L128" s="84" t="b">
        <v>0</v>
      </c>
    </row>
    <row r="129" spans="1:12" ht="15">
      <c r="A129" s="84" t="s">
        <v>1644</v>
      </c>
      <c r="B129" s="84" t="s">
        <v>1645</v>
      </c>
      <c r="C129" s="84">
        <v>2</v>
      </c>
      <c r="D129" s="122">
        <v>0.003054568205627649</v>
      </c>
      <c r="E129" s="122">
        <v>2.675319983339292</v>
      </c>
      <c r="F129" s="84" t="s">
        <v>1668</v>
      </c>
      <c r="G129" s="84" t="b">
        <v>0</v>
      </c>
      <c r="H129" s="84" t="b">
        <v>0</v>
      </c>
      <c r="I129" s="84" t="b">
        <v>0</v>
      </c>
      <c r="J129" s="84" t="b">
        <v>0</v>
      </c>
      <c r="K129" s="84" t="b">
        <v>0</v>
      </c>
      <c r="L129" s="84" t="b">
        <v>0</v>
      </c>
    </row>
    <row r="130" spans="1:12" ht="15">
      <c r="A130" s="84" t="s">
        <v>1645</v>
      </c>
      <c r="B130" s="84" t="s">
        <v>1599</v>
      </c>
      <c r="C130" s="84">
        <v>2</v>
      </c>
      <c r="D130" s="122">
        <v>0.003054568205627649</v>
      </c>
      <c r="E130" s="122">
        <v>2.1981987286196296</v>
      </c>
      <c r="F130" s="84" t="s">
        <v>1668</v>
      </c>
      <c r="G130" s="84" t="b">
        <v>0</v>
      </c>
      <c r="H130" s="84" t="b">
        <v>0</v>
      </c>
      <c r="I130" s="84" t="b">
        <v>0</v>
      </c>
      <c r="J130" s="84" t="b">
        <v>0</v>
      </c>
      <c r="K130" s="84" t="b">
        <v>0</v>
      </c>
      <c r="L130" s="84" t="b">
        <v>0</v>
      </c>
    </row>
    <row r="131" spans="1:12" ht="15">
      <c r="A131" s="84" t="s">
        <v>1599</v>
      </c>
      <c r="B131" s="84" t="s">
        <v>599</v>
      </c>
      <c r="C131" s="84">
        <v>2</v>
      </c>
      <c r="D131" s="122">
        <v>0.003054568205627649</v>
      </c>
      <c r="E131" s="122">
        <v>1.8971687329556486</v>
      </c>
      <c r="F131" s="84" t="s">
        <v>1668</v>
      </c>
      <c r="G131" s="84" t="b">
        <v>0</v>
      </c>
      <c r="H131" s="84" t="b">
        <v>0</v>
      </c>
      <c r="I131" s="84" t="b">
        <v>0</v>
      </c>
      <c r="J131" s="84" t="b">
        <v>0</v>
      </c>
      <c r="K131" s="84" t="b">
        <v>0</v>
      </c>
      <c r="L131" s="84" t="b">
        <v>0</v>
      </c>
    </row>
    <row r="132" spans="1:12" ht="15">
      <c r="A132" s="84" t="s">
        <v>599</v>
      </c>
      <c r="B132" s="84" t="s">
        <v>1646</v>
      </c>
      <c r="C132" s="84">
        <v>2</v>
      </c>
      <c r="D132" s="122">
        <v>0.003054568205627649</v>
      </c>
      <c r="E132" s="122">
        <v>2.374289987675311</v>
      </c>
      <c r="F132" s="84" t="s">
        <v>1668</v>
      </c>
      <c r="G132" s="84" t="b">
        <v>0</v>
      </c>
      <c r="H132" s="84" t="b">
        <v>0</v>
      </c>
      <c r="I132" s="84" t="b">
        <v>0</v>
      </c>
      <c r="J132" s="84" t="b">
        <v>0</v>
      </c>
      <c r="K132" s="84" t="b">
        <v>0</v>
      </c>
      <c r="L132" s="84" t="b">
        <v>0</v>
      </c>
    </row>
    <row r="133" spans="1:12" ht="15">
      <c r="A133" s="84" t="s">
        <v>1646</v>
      </c>
      <c r="B133" s="84" t="s">
        <v>1647</v>
      </c>
      <c r="C133" s="84">
        <v>2</v>
      </c>
      <c r="D133" s="122">
        <v>0.003054568205627649</v>
      </c>
      <c r="E133" s="122">
        <v>2.675319983339292</v>
      </c>
      <c r="F133" s="84" t="s">
        <v>1668</v>
      </c>
      <c r="G133" s="84" t="b">
        <v>0</v>
      </c>
      <c r="H133" s="84" t="b">
        <v>0</v>
      </c>
      <c r="I133" s="84" t="b">
        <v>0</v>
      </c>
      <c r="J133" s="84" t="b">
        <v>0</v>
      </c>
      <c r="K133" s="84" t="b">
        <v>0</v>
      </c>
      <c r="L133" s="84" t="b">
        <v>0</v>
      </c>
    </row>
    <row r="134" spans="1:12" ht="15">
      <c r="A134" s="84" t="s">
        <v>1647</v>
      </c>
      <c r="B134" s="84" t="s">
        <v>1599</v>
      </c>
      <c r="C134" s="84">
        <v>2</v>
      </c>
      <c r="D134" s="122">
        <v>0.003054568205627649</v>
      </c>
      <c r="E134" s="122">
        <v>2.1981987286196296</v>
      </c>
      <c r="F134" s="84" t="s">
        <v>1668</v>
      </c>
      <c r="G134" s="84" t="b">
        <v>0</v>
      </c>
      <c r="H134" s="84" t="b">
        <v>0</v>
      </c>
      <c r="I134" s="84" t="b">
        <v>0</v>
      </c>
      <c r="J134" s="84" t="b">
        <v>0</v>
      </c>
      <c r="K134" s="84" t="b">
        <v>0</v>
      </c>
      <c r="L134" s="84" t="b">
        <v>0</v>
      </c>
    </row>
    <row r="135" spans="1:12" ht="15">
      <c r="A135" s="84" t="s">
        <v>1599</v>
      </c>
      <c r="B135" s="84" t="s">
        <v>1648</v>
      </c>
      <c r="C135" s="84">
        <v>2</v>
      </c>
      <c r="D135" s="122">
        <v>0.003054568205627649</v>
      </c>
      <c r="E135" s="122">
        <v>2.1981987286196296</v>
      </c>
      <c r="F135" s="84" t="s">
        <v>1668</v>
      </c>
      <c r="G135" s="84" t="b">
        <v>0</v>
      </c>
      <c r="H135" s="84" t="b">
        <v>0</v>
      </c>
      <c r="I135" s="84" t="b">
        <v>0</v>
      </c>
      <c r="J135" s="84" t="b">
        <v>0</v>
      </c>
      <c r="K135" s="84" t="b">
        <v>0</v>
      </c>
      <c r="L135" s="84" t="b">
        <v>0</v>
      </c>
    </row>
    <row r="136" spans="1:12" ht="15">
      <c r="A136" s="84" t="s">
        <v>1649</v>
      </c>
      <c r="B136" s="84" t="s">
        <v>1650</v>
      </c>
      <c r="C136" s="84">
        <v>2</v>
      </c>
      <c r="D136" s="122">
        <v>0.003054568205627649</v>
      </c>
      <c r="E136" s="122">
        <v>2.675319983339292</v>
      </c>
      <c r="F136" s="84" t="s">
        <v>1668</v>
      </c>
      <c r="G136" s="84" t="b">
        <v>0</v>
      </c>
      <c r="H136" s="84" t="b">
        <v>0</v>
      </c>
      <c r="I136" s="84" t="b">
        <v>0</v>
      </c>
      <c r="J136" s="84" t="b">
        <v>0</v>
      </c>
      <c r="K136" s="84" t="b">
        <v>0</v>
      </c>
      <c r="L136" s="84" t="b">
        <v>0</v>
      </c>
    </row>
    <row r="137" spans="1:12" ht="15">
      <c r="A137" s="84" t="s">
        <v>1650</v>
      </c>
      <c r="B137" s="84" t="s">
        <v>1651</v>
      </c>
      <c r="C137" s="84">
        <v>2</v>
      </c>
      <c r="D137" s="122">
        <v>0.003054568205627649</v>
      </c>
      <c r="E137" s="122">
        <v>2.675319983339292</v>
      </c>
      <c r="F137" s="84" t="s">
        <v>1668</v>
      </c>
      <c r="G137" s="84" t="b">
        <v>0</v>
      </c>
      <c r="H137" s="84" t="b">
        <v>0</v>
      </c>
      <c r="I137" s="84" t="b">
        <v>0</v>
      </c>
      <c r="J137" s="84" t="b">
        <v>0</v>
      </c>
      <c r="K137" s="84" t="b">
        <v>0</v>
      </c>
      <c r="L137" s="84" t="b">
        <v>0</v>
      </c>
    </row>
    <row r="138" spans="1:12" ht="15">
      <c r="A138" s="84" t="s">
        <v>1651</v>
      </c>
      <c r="B138" s="84" t="s">
        <v>1652</v>
      </c>
      <c r="C138" s="84">
        <v>2</v>
      </c>
      <c r="D138" s="122">
        <v>0.003054568205627649</v>
      </c>
      <c r="E138" s="122">
        <v>2.675319983339292</v>
      </c>
      <c r="F138" s="84" t="s">
        <v>1668</v>
      </c>
      <c r="G138" s="84" t="b">
        <v>0</v>
      </c>
      <c r="H138" s="84" t="b">
        <v>0</v>
      </c>
      <c r="I138" s="84" t="b">
        <v>0</v>
      </c>
      <c r="J138" s="84" t="b">
        <v>0</v>
      </c>
      <c r="K138" s="84" t="b">
        <v>0</v>
      </c>
      <c r="L138" s="84" t="b">
        <v>0</v>
      </c>
    </row>
    <row r="139" spans="1:12" ht="15">
      <c r="A139" s="84" t="s">
        <v>1652</v>
      </c>
      <c r="B139" s="84" t="s">
        <v>1293</v>
      </c>
      <c r="C139" s="84">
        <v>2</v>
      </c>
      <c r="D139" s="122">
        <v>0.003054568205627649</v>
      </c>
      <c r="E139" s="122">
        <v>1.4081482549362785</v>
      </c>
      <c r="F139" s="84" t="s">
        <v>1668</v>
      </c>
      <c r="G139" s="84" t="b">
        <v>0</v>
      </c>
      <c r="H139" s="84" t="b">
        <v>0</v>
      </c>
      <c r="I139" s="84" t="b">
        <v>0</v>
      </c>
      <c r="J139" s="84" t="b">
        <v>0</v>
      </c>
      <c r="K139" s="84" t="b">
        <v>0</v>
      </c>
      <c r="L139" s="84" t="b">
        <v>0</v>
      </c>
    </row>
    <row r="140" spans="1:12" ht="15">
      <c r="A140" s="84" t="s">
        <v>1293</v>
      </c>
      <c r="B140" s="84" t="s">
        <v>1653</v>
      </c>
      <c r="C140" s="84">
        <v>2</v>
      </c>
      <c r="D140" s="122">
        <v>0.003054568205627649</v>
      </c>
      <c r="E140" s="122">
        <v>1.4200474782359862</v>
      </c>
      <c r="F140" s="84" t="s">
        <v>1668</v>
      </c>
      <c r="G140" s="84" t="b">
        <v>0</v>
      </c>
      <c r="H140" s="84" t="b">
        <v>0</v>
      </c>
      <c r="I140" s="84" t="b">
        <v>0</v>
      </c>
      <c r="J140" s="84" t="b">
        <v>0</v>
      </c>
      <c r="K140" s="84" t="b">
        <v>0</v>
      </c>
      <c r="L140" s="84" t="b">
        <v>0</v>
      </c>
    </row>
    <row r="141" spans="1:12" ht="15">
      <c r="A141" s="84" t="s">
        <v>1653</v>
      </c>
      <c r="B141" s="84" t="s">
        <v>1654</v>
      </c>
      <c r="C141" s="84">
        <v>2</v>
      </c>
      <c r="D141" s="122">
        <v>0.003054568205627649</v>
      </c>
      <c r="E141" s="122">
        <v>2.675319983339292</v>
      </c>
      <c r="F141" s="84" t="s">
        <v>1668</v>
      </c>
      <c r="G141" s="84" t="b">
        <v>0</v>
      </c>
      <c r="H141" s="84" t="b">
        <v>0</v>
      </c>
      <c r="I141" s="84" t="b">
        <v>0</v>
      </c>
      <c r="J141" s="84" t="b">
        <v>0</v>
      </c>
      <c r="K141" s="84" t="b">
        <v>0</v>
      </c>
      <c r="L141" s="84" t="b">
        <v>0</v>
      </c>
    </row>
    <row r="142" spans="1:12" ht="15">
      <c r="A142" s="84" t="s">
        <v>1654</v>
      </c>
      <c r="B142" s="84" t="s">
        <v>1655</v>
      </c>
      <c r="C142" s="84">
        <v>2</v>
      </c>
      <c r="D142" s="122">
        <v>0.003054568205627649</v>
      </c>
      <c r="E142" s="122">
        <v>2.675319983339292</v>
      </c>
      <c r="F142" s="84" t="s">
        <v>1668</v>
      </c>
      <c r="G142" s="84" t="b">
        <v>0</v>
      </c>
      <c r="H142" s="84" t="b">
        <v>0</v>
      </c>
      <c r="I142" s="84" t="b">
        <v>0</v>
      </c>
      <c r="J142" s="84" t="b">
        <v>0</v>
      </c>
      <c r="K142" s="84" t="b">
        <v>0</v>
      </c>
      <c r="L142" s="84" t="b">
        <v>0</v>
      </c>
    </row>
    <row r="143" spans="1:12" ht="15">
      <c r="A143" s="84" t="s">
        <v>1655</v>
      </c>
      <c r="B143" s="84" t="s">
        <v>1656</v>
      </c>
      <c r="C143" s="84">
        <v>2</v>
      </c>
      <c r="D143" s="122">
        <v>0.003054568205627649</v>
      </c>
      <c r="E143" s="122">
        <v>2.675319983339292</v>
      </c>
      <c r="F143" s="84" t="s">
        <v>1668</v>
      </c>
      <c r="G143" s="84" t="b">
        <v>0</v>
      </c>
      <c r="H143" s="84" t="b">
        <v>0</v>
      </c>
      <c r="I143" s="84" t="b">
        <v>0</v>
      </c>
      <c r="J143" s="84" t="b">
        <v>0</v>
      </c>
      <c r="K143" s="84" t="b">
        <v>0</v>
      </c>
      <c r="L143" s="84" t="b">
        <v>0</v>
      </c>
    </row>
    <row r="144" spans="1:12" ht="15">
      <c r="A144" s="84" t="s">
        <v>1656</v>
      </c>
      <c r="B144" s="84" t="s">
        <v>1657</v>
      </c>
      <c r="C144" s="84">
        <v>2</v>
      </c>
      <c r="D144" s="122">
        <v>0.003054568205627649</v>
      </c>
      <c r="E144" s="122">
        <v>2.675319983339292</v>
      </c>
      <c r="F144" s="84" t="s">
        <v>1668</v>
      </c>
      <c r="G144" s="84" t="b">
        <v>0</v>
      </c>
      <c r="H144" s="84" t="b">
        <v>0</v>
      </c>
      <c r="I144" s="84" t="b">
        <v>0</v>
      </c>
      <c r="J144" s="84" t="b">
        <v>0</v>
      </c>
      <c r="K144" s="84" t="b">
        <v>0</v>
      </c>
      <c r="L144" s="84" t="b">
        <v>0</v>
      </c>
    </row>
    <row r="145" spans="1:12" ht="15">
      <c r="A145" s="84" t="s">
        <v>1657</v>
      </c>
      <c r="B145" s="84" t="s">
        <v>1658</v>
      </c>
      <c r="C145" s="84">
        <v>2</v>
      </c>
      <c r="D145" s="122">
        <v>0.003054568205627649</v>
      </c>
      <c r="E145" s="122">
        <v>2.675319983339292</v>
      </c>
      <c r="F145" s="84" t="s">
        <v>1668</v>
      </c>
      <c r="G145" s="84" t="b">
        <v>0</v>
      </c>
      <c r="H145" s="84" t="b">
        <v>0</v>
      </c>
      <c r="I145" s="84" t="b">
        <v>0</v>
      </c>
      <c r="J145" s="84" t="b">
        <v>0</v>
      </c>
      <c r="K145" s="84" t="b">
        <v>0</v>
      </c>
      <c r="L145" s="84" t="b">
        <v>0</v>
      </c>
    </row>
    <row r="146" spans="1:12" ht="15">
      <c r="A146" s="84" t="s">
        <v>1658</v>
      </c>
      <c r="B146" s="84" t="s">
        <v>1659</v>
      </c>
      <c r="C146" s="84">
        <v>2</v>
      </c>
      <c r="D146" s="122">
        <v>0.003054568205627649</v>
      </c>
      <c r="E146" s="122">
        <v>2.675319983339292</v>
      </c>
      <c r="F146" s="84" t="s">
        <v>1668</v>
      </c>
      <c r="G146" s="84" t="b">
        <v>0</v>
      </c>
      <c r="H146" s="84" t="b">
        <v>0</v>
      </c>
      <c r="I146" s="84" t="b">
        <v>0</v>
      </c>
      <c r="J146" s="84" t="b">
        <v>0</v>
      </c>
      <c r="K146" s="84" t="b">
        <v>0</v>
      </c>
      <c r="L146" s="84" t="b">
        <v>0</v>
      </c>
    </row>
    <row r="147" spans="1:12" ht="15">
      <c r="A147" s="84" t="s">
        <v>1659</v>
      </c>
      <c r="B147" s="84" t="s">
        <v>1660</v>
      </c>
      <c r="C147" s="84">
        <v>2</v>
      </c>
      <c r="D147" s="122">
        <v>0.003054568205627649</v>
      </c>
      <c r="E147" s="122">
        <v>2.675319983339292</v>
      </c>
      <c r="F147" s="84" t="s">
        <v>1668</v>
      </c>
      <c r="G147" s="84" t="b">
        <v>0</v>
      </c>
      <c r="H147" s="84" t="b">
        <v>0</v>
      </c>
      <c r="I147" s="84" t="b">
        <v>0</v>
      </c>
      <c r="J147" s="84" t="b">
        <v>0</v>
      </c>
      <c r="K147" s="84" t="b">
        <v>0</v>
      </c>
      <c r="L147" s="84" t="b">
        <v>0</v>
      </c>
    </row>
    <row r="148" spans="1:12" ht="15">
      <c r="A148" s="84" t="s">
        <v>1611</v>
      </c>
      <c r="B148" s="84" t="s">
        <v>1267</v>
      </c>
      <c r="C148" s="84">
        <v>2</v>
      </c>
      <c r="D148" s="122">
        <v>0.003054568205627649</v>
      </c>
      <c r="E148" s="122">
        <v>2.499228724283611</v>
      </c>
      <c r="F148" s="84" t="s">
        <v>1668</v>
      </c>
      <c r="G148" s="84" t="b">
        <v>0</v>
      </c>
      <c r="H148" s="84" t="b">
        <v>0</v>
      </c>
      <c r="I148" s="84" t="b">
        <v>0</v>
      </c>
      <c r="J148" s="84" t="b">
        <v>0</v>
      </c>
      <c r="K148" s="84" t="b">
        <v>0</v>
      </c>
      <c r="L148" s="84" t="b">
        <v>0</v>
      </c>
    </row>
    <row r="149" spans="1:12" ht="15">
      <c r="A149" s="84" t="s">
        <v>1267</v>
      </c>
      <c r="B149" s="84" t="s">
        <v>1661</v>
      </c>
      <c r="C149" s="84">
        <v>2</v>
      </c>
      <c r="D149" s="122">
        <v>0.003054568205627649</v>
      </c>
      <c r="E149" s="122">
        <v>2.675319983339292</v>
      </c>
      <c r="F149" s="84" t="s">
        <v>1668</v>
      </c>
      <c r="G149" s="84" t="b">
        <v>0</v>
      </c>
      <c r="H149" s="84" t="b">
        <v>0</v>
      </c>
      <c r="I149" s="84" t="b">
        <v>0</v>
      </c>
      <c r="J149" s="84" t="b">
        <v>0</v>
      </c>
      <c r="K149" s="84" t="b">
        <v>0</v>
      </c>
      <c r="L149" s="84" t="b">
        <v>0</v>
      </c>
    </row>
    <row r="150" spans="1:12" ht="15">
      <c r="A150" s="84" t="s">
        <v>1661</v>
      </c>
      <c r="B150" s="84" t="s">
        <v>1662</v>
      </c>
      <c r="C150" s="84">
        <v>2</v>
      </c>
      <c r="D150" s="122">
        <v>0.003054568205627649</v>
      </c>
      <c r="E150" s="122">
        <v>2.675319983339292</v>
      </c>
      <c r="F150" s="84" t="s">
        <v>1668</v>
      </c>
      <c r="G150" s="84" t="b">
        <v>0</v>
      </c>
      <c r="H150" s="84" t="b">
        <v>0</v>
      </c>
      <c r="I150" s="84" t="b">
        <v>0</v>
      </c>
      <c r="J150" s="84" t="b">
        <v>0</v>
      </c>
      <c r="K150" s="84" t="b">
        <v>0</v>
      </c>
      <c r="L150" s="84" t="b">
        <v>0</v>
      </c>
    </row>
    <row r="151" spans="1:12" ht="15">
      <c r="A151" s="84" t="s">
        <v>1662</v>
      </c>
      <c r="B151" s="84" t="s">
        <v>1663</v>
      </c>
      <c r="C151" s="84">
        <v>2</v>
      </c>
      <c r="D151" s="122">
        <v>0.003054568205627649</v>
      </c>
      <c r="E151" s="122">
        <v>2.675319983339292</v>
      </c>
      <c r="F151" s="84" t="s">
        <v>1668</v>
      </c>
      <c r="G151" s="84" t="b">
        <v>0</v>
      </c>
      <c r="H151" s="84" t="b">
        <v>0</v>
      </c>
      <c r="I151" s="84" t="b">
        <v>0</v>
      </c>
      <c r="J151" s="84" t="b">
        <v>0</v>
      </c>
      <c r="K151" s="84" t="b">
        <v>0</v>
      </c>
      <c r="L151" s="84" t="b">
        <v>0</v>
      </c>
    </row>
    <row r="152" spans="1:12" ht="15">
      <c r="A152" s="84" t="s">
        <v>1663</v>
      </c>
      <c r="B152" s="84" t="s">
        <v>1268</v>
      </c>
      <c r="C152" s="84">
        <v>2</v>
      </c>
      <c r="D152" s="122">
        <v>0.003054568205627649</v>
      </c>
      <c r="E152" s="122">
        <v>2.675319983339292</v>
      </c>
      <c r="F152" s="84" t="s">
        <v>1668</v>
      </c>
      <c r="G152" s="84" t="b">
        <v>0</v>
      </c>
      <c r="H152" s="84" t="b">
        <v>0</v>
      </c>
      <c r="I152" s="84" t="b">
        <v>0</v>
      </c>
      <c r="J152" s="84" t="b">
        <v>0</v>
      </c>
      <c r="K152" s="84" t="b">
        <v>0</v>
      </c>
      <c r="L152" s="84" t="b">
        <v>0</v>
      </c>
    </row>
    <row r="153" spans="1:12" ht="15">
      <c r="A153" s="84" t="s">
        <v>1268</v>
      </c>
      <c r="B153" s="84" t="s">
        <v>1269</v>
      </c>
      <c r="C153" s="84">
        <v>2</v>
      </c>
      <c r="D153" s="122">
        <v>0.003054568205627649</v>
      </c>
      <c r="E153" s="122">
        <v>2.675319983339292</v>
      </c>
      <c r="F153" s="84" t="s">
        <v>1668</v>
      </c>
      <c r="G153" s="84" t="b">
        <v>0</v>
      </c>
      <c r="H153" s="84" t="b">
        <v>0</v>
      </c>
      <c r="I153" s="84" t="b">
        <v>0</v>
      </c>
      <c r="J153" s="84" t="b">
        <v>0</v>
      </c>
      <c r="K153" s="84" t="b">
        <v>0</v>
      </c>
      <c r="L153" s="84" t="b">
        <v>0</v>
      </c>
    </row>
    <row r="154" spans="1:12" ht="15">
      <c r="A154" s="84" t="s">
        <v>1269</v>
      </c>
      <c r="B154" s="84" t="s">
        <v>275</v>
      </c>
      <c r="C154" s="84">
        <v>2</v>
      </c>
      <c r="D154" s="122">
        <v>0.003054568205627649</v>
      </c>
      <c r="E154" s="122">
        <v>2.675319983339292</v>
      </c>
      <c r="F154" s="84" t="s">
        <v>1668</v>
      </c>
      <c r="G154" s="84" t="b">
        <v>0</v>
      </c>
      <c r="H154" s="84" t="b">
        <v>0</v>
      </c>
      <c r="I154" s="84" t="b">
        <v>0</v>
      </c>
      <c r="J154" s="84" t="b">
        <v>0</v>
      </c>
      <c r="K154" s="84" t="b">
        <v>0</v>
      </c>
      <c r="L154" s="84" t="b">
        <v>0</v>
      </c>
    </row>
    <row r="155" spans="1:12" ht="15">
      <c r="A155" s="84" t="s">
        <v>275</v>
      </c>
      <c r="B155" s="84" t="s">
        <v>1664</v>
      </c>
      <c r="C155" s="84">
        <v>2</v>
      </c>
      <c r="D155" s="122">
        <v>0.003054568205627649</v>
      </c>
      <c r="E155" s="122">
        <v>2.675319983339292</v>
      </c>
      <c r="F155" s="84" t="s">
        <v>1668</v>
      </c>
      <c r="G155" s="84" t="b">
        <v>0</v>
      </c>
      <c r="H155" s="84" t="b">
        <v>0</v>
      </c>
      <c r="I155" s="84" t="b">
        <v>0</v>
      </c>
      <c r="J155" s="84" t="b">
        <v>0</v>
      </c>
      <c r="K155" s="84" t="b">
        <v>0</v>
      </c>
      <c r="L155" s="84" t="b">
        <v>0</v>
      </c>
    </row>
    <row r="156" spans="1:12" ht="15">
      <c r="A156" s="84" t="s">
        <v>1664</v>
      </c>
      <c r="B156" s="84" t="s">
        <v>1665</v>
      </c>
      <c r="C156" s="84">
        <v>2</v>
      </c>
      <c r="D156" s="122">
        <v>0.003054568205627649</v>
      </c>
      <c r="E156" s="122">
        <v>2.675319983339292</v>
      </c>
      <c r="F156" s="84" t="s">
        <v>1668</v>
      </c>
      <c r="G156" s="84" t="b">
        <v>0</v>
      </c>
      <c r="H156" s="84" t="b">
        <v>0</v>
      </c>
      <c r="I156" s="84" t="b">
        <v>0</v>
      </c>
      <c r="J156" s="84" t="b">
        <v>0</v>
      </c>
      <c r="K156" s="84" t="b">
        <v>0</v>
      </c>
      <c r="L156" s="84" t="b">
        <v>0</v>
      </c>
    </row>
    <row r="157" spans="1:12" ht="15">
      <c r="A157" s="84" t="s">
        <v>1292</v>
      </c>
      <c r="B157" s="84" t="s">
        <v>1291</v>
      </c>
      <c r="C157" s="84">
        <v>64</v>
      </c>
      <c r="D157" s="122">
        <v>0</v>
      </c>
      <c r="E157" s="122">
        <v>0.5097903714730306</v>
      </c>
      <c r="F157" s="84" t="s">
        <v>1186</v>
      </c>
      <c r="G157" s="84" t="b">
        <v>0</v>
      </c>
      <c r="H157" s="84" t="b">
        <v>0</v>
      </c>
      <c r="I157" s="84" t="b">
        <v>0</v>
      </c>
      <c r="J157" s="84" t="b">
        <v>0</v>
      </c>
      <c r="K157" s="84" t="b">
        <v>0</v>
      </c>
      <c r="L157" s="84" t="b">
        <v>0</v>
      </c>
    </row>
    <row r="158" spans="1:12" ht="15">
      <c r="A158" s="84" t="s">
        <v>1297</v>
      </c>
      <c r="B158" s="84" t="s">
        <v>1298</v>
      </c>
      <c r="C158" s="84">
        <v>16</v>
      </c>
      <c r="D158" s="122">
        <v>0</v>
      </c>
      <c r="E158" s="122">
        <v>1.111850362800993</v>
      </c>
      <c r="F158" s="84" t="s">
        <v>1186</v>
      </c>
      <c r="G158" s="84" t="b">
        <v>0</v>
      </c>
      <c r="H158" s="84" t="b">
        <v>0</v>
      </c>
      <c r="I158" s="84" t="b">
        <v>0</v>
      </c>
      <c r="J158" s="84" t="b">
        <v>0</v>
      </c>
      <c r="K158" s="84" t="b">
        <v>0</v>
      </c>
      <c r="L158" s="84" t="b">
        <v>0</v>
      </c>
    </row>
    <row r="159" spans="1:12" ht="15">
      <c r="A159" s="84" t="s">
        <v>1298</v>
      </c>
      <c r="B159" s="84" t="s">
        <v>1292</v>
      </c>
      <c r="C159" s="84">
        <v>16</v>
      </c>
      <c r="D159" s="122">
        <v>0</v>
      </c>
      <c r="E159" s="122">
        <v>0.5097903714730306</v>
      </c>
      <c r="F159" s="84" t="s">
        <v>1186</v>
      </c>
      <c r="G159" s="84" t="b">
        <v>0</v>
      </c>
      <c r="H159" s="84" t="b">
        <v>0</v>
      </c>
      <c r="I159" s="84" t="b">
        <v>0</v>
      </c>
      <c r="J159" s="84" t="b">
        <v>0</v>
      </c>
      <c r="K159" s="84" t="b">
        <v>0</v>
      </c>
      <c r="L159" s="84" t="b">
        <v>0</v>
      </c>
    </row>
    <row r="160" spans="1:12" ht="15">
      <c r="A160" s="84" t="s">
        <v>1291</v>
      </c>
      <c r="B160" s="84" t="s">
        <v>1299</v>
      </c>
      <c r="C160" s="84">
        <v>16</v>
      </c>
      <c r="D160" s="122">
        <v>0</v>
      </c>
      <c r="E160" s="122">
        <v>0.6347291080813305</v>
      </c>
      <c r="F160" s="84" t="s">
        <v>1186</v>
      </c>
      <c r="G160" s="84" t="b">
        <v>0</v>
      </c>
      <c r="H160" s="84" t="b">
        <v>0</v>
      </c>
      <c r="I160" s="84" t="b">
        <v>0</v>
      </c>
      <c r="J160" s="84" t="b">
        <v>0</v>
      </c>
      <c r="K160" s="84" t="b">
        <v>0</v>
      </c>
      <c r="L160" s="84" t="b">
        <v>0</v>
      </c>
    </row>
    <row r="161" spans="1:12" ht="15">
      <c r="A161" s="84" t="s">
        <v>1299</v>
      </c>
      <c r="B161" s="84" t="s">
        <v>1292</v>
      </c>
      <c r="C161" s="84">
        <v>16</v>
      </c>
      <c r="D161" s="122">
        <v>0</v>
      </c>
      <c r="E161" s="122">
        <v>0.5097903714730306</v>
      </c>
      <c r="F161" s="84" t="s">
        <v>1186</v>
      </c>
      <c r="G161" s="84" t="b">
        <v>0</v>
      </c>
      <c r="H161" s="84" t="b">
        <v>0</v>
      </c>
      <c r="I161" s="84" t="b">
        <v>0</v>
      </c>
      <c r="J161" s="84" t="b">
        <v>0</v>
      </c>
      <c r="K161" s="84" t="b">
        <v>0</v>
      </c>
      <c r="L161" s="84" t="b">
        <v>0</v>
      </c>
    </row>
    <row r="162" spans="1:12" ht="15">
      <c r="A162" s="84" t="s">
        <v>1291</v>
      </c>
      <c r="B162" s="84" t="s">
        <v>1293</v>
      </c>
      <c r="C162" s="84">
        <v>16</v>
      </c>
      <c r="D162" s="122">
        <v>0</v>
      </c>
      <c r="E162" s="122">
        <v>0.6347291080813305</v>
      </c>
      <c r="F162" s="84" t="s">
        <v>1186</v>
      </c>
      <c r="G162" s="84" t="b">
        <v>0</v>
      </c>
      <c r="H162" s="84" t="b">
        <v>0</v>
      </c>
      <c r="I162" s="84" t="b">
        <v>0</v>
      </c>
      <c r="J162" s="84" t="b">
        <v>0</v>
      </c>
      <c r="K162" s="84" t="b">
        <v>0</v>
      </c>
      <c r="L162" s="84" t="b">
        <v>0</v>
      </c>
    </row>
    <row r="163" spans="1:12" ht="15">
      <c r="A163" s="84" t="s">
        <v>1293</v>
      </c>
      <c r="B163" s="84" t="s">
        <v>1292</v>
      </c>
      <c r="C163" s="84">
        <v>16</v>
      </c>
      <c r="D163" s="122">
        <v>0</v>
      </c>
      <c r="E163" s="122">
        <v>0.5097903714730306</v>
      </c>
      <c r="F163" s="84" t="s">
        <v>1186</v>
      </c>
      <c r="G163" s="84" t="b">
        <v>0</v>
      </c>
      <c r="H163" s="84" t="b">
        <v>0</v>
      </c>
      <c r="I163" s="84" t="b">
        <v>0</v>
      </c>
      <c r="J163" s="84" t="b">
        <v>0</v>
      </c>
      <c r="K163" s="84" t="b">
        <v>0</v>
      </c>
      <c r="L163" s="84" t="b">
        <v>0</v>
      </c>
    </row>
    <row r="164" spans="1:12" ht="15">
      <c r="A164" s="84" t="s">
        <v>1291</v>
      </c>
      <c r="B164" s="84" t="s">
        <v>1300</v>
      </c>
      <c r="C164" s="84">
        <v>16</v>
      </c>
      <c r="D164" s="122">
        <v>0</v>
      </c>
      <c r="E164" s="122">
        <v>0.6347291080813305</v>
      </c>
      <c r="F164" s="84" t="s">
        <v>1186</v>
      </c>
      <c r="G164" s="84" t="b">
        <v>0</v>
      </c>
      <c r="H164" s="84" t="b">
        <v>0</v>
      </c>
      <c r="I164" s="84" t="b">
        <v>0</v>
      </c>
      <c r="J164" s="84" t="b">
        <v>0</v>
      </c>
      <c r="K164" s="84" t="b">
        <v>0</v>
      </c>
      <c r="L164" s="84" t="b">
        <v>0</v>
      </c>
    </row>
    <row r="165" spans="1:12" ht="15">
      <c r="A165" s="84" t="s">
        <v>1300</v>
      </c>
      <c r="B165" s="84" t="s">
        <v>1292</v>
      </c>
      <c r="C165" s="84">
        <v>16</v>
      </c>
      <c r="D165" s="122">
        <v>0</v>
      </c>
      <c r="E165" s="122">
        <v>0.5097903714730306</v>
      </c>
      <c r="F165" s="84" t="s">
        <v>1186</v>
      </c>
      <c r="G165" s="84" t="b">
        <v>0</v>
      </c>
      <c r="H165" s="84" t="b">
        <v>0</v>
      </c>
      <c r="I165" s="84" t="b">
        <v>0</v>
      </c>
      <c r="J165" s="84" t="b">
        <v>0</v>
      </c>
      <c r="K165" s="84" t="b">
        <v>0</v>
      </c>
      <c r="L165" s="84" t="b">
        <v>0</v>
      </c>
    </row>
    <row r="166" spans="1:12" ht="15">
      <c r="A166" s="84" t="s">
        <v>231</v>
      </c>
      <c r="B166" s="84" t="s">
        <v>1297</v>
      </c>
      <c r="C166" s="84">
        <v>15</v>
      </c>
      <c r="D166" s="122">
        <v>0.001885340152482749</v>
      </c>
      <c r="E166" s="122">
        <v>1.1398790864012365</v>
      </c>
      <c r="F166" s="84" t="s">
        <v>1186</v>
      </c>
      <c r="G166" s="84" t="b">
        <v>0</v>
      </c>
      <c r="H166" s="84" t="b">
        <v>0</v>
      </c>
      <c r="I166" s="84" t="b">
        <v>0</v>
      </c>
      <c r="J166" s="84" t="b">
        <v>0</v>
      </c>
      <c r="K166" s="84" t="b">
        <v>0</v>
      </c>
      <c r="L166" s="84" t="b">
        <v>0</v>
      </c>
    </row>
    <row r="167" spans="1:12" ht="15">
      <c r="A167" s="84" t="s">
        <v>1302</v>
      </c>
      <c r="B167" s="84" t="s">
        <v>1303</v>
      </c>
      <c r="C167" s="84">
        <v>4</v>
      </c>
      <c r="D167" s="122">
        <v>0.012155955534258916</v>
      </c>
      <c r="E167" s="122">
        <v>1.5593080109070125</v>
      </c>
      <c r="F167" s="84" t="s">
        <v>1187</v>
      </c>
      <c r="G167" s="84" t="b">
        <v>0</v>
      </c>
      <c r="H167" s="84" t="b">
        <v>0</v>
      </c>
      <c r="I167" s="84" t="b">
        <v>0</v>
      </c>
      <c r="J167" s="84" t="b">
        <v>0</v>
      </c>
      <c r="K167" s="84" t="b">
        <v>0</v>
      </c>
      <c r="L167" s="84" t="b">
        <v>0</v>
      </c>
    </row>
    <row r="168" spans="1:12" ht="15">
      <c r="A168" s="84" t="s">
        <v>1307</v>
      </c>
      <c r="B168" s="84" t="s">
        <v>1308</v>
      </c>
      <c r="C168" s="84">
        <v>3</v>
      </c>
      <c r="D168" s="122">
        <v>0.011504331044483358</v>
      </c>
      <c r="E168" s="122">
        <v>1.6842467475153124</v>
      </c>
      <c r="F168" s="84" t="s">
        <v>1187</v>
      </c>
      <c r="G168" s="84" t="b">
        <v>0</v>
      </c>
      <c r="H168" s="84" t="b">
        <v>0</v>
      </c>
      <c r="I168" s="84" t="b">
        <v>0</v>
      </c>
      <c r="J168" s="84" t="b">
        <v>0</v>
      </c>
      <c r="K168" s="84" t="b">
        <v>0</v>
      </c>
      <c r="L168" s="84" t="b">
        <v>0</v>
      </c>
    </row>
    <row r="169" spans="1:12" ht="15">
      <c r="A169" s="84" t="s">
        <v>1308</v>
      </c>
      <c r="B169" s="84" t="s">
        <v>1302</v>
      </c>
      <c r="C169" s="84">
        <v>3</v>
      </c>
      <c r="D169" s="122">
        <v>0.011504331044483358</v>
      </c>
      <c r="E169" s="122">
        <v>1.5593080109070125</v>
      </c>
      <c r="F169" s="84" t="s">
        <v>1187</v>
      </c>
      <c r="G169" s="84" t="b">
        <v>0</v>
      </c>
      <c r="H169" s="84" t="b">
        <v>0</v>
      </c>
      <c r="I169" s="84" t="b">
        <v>0</v>
      </c>
      <c r="J169" s="84" t="b">
        <v>0</v>
      </c>
      <c r="K169" s="84" t="b">
        <v>0</v>
      </c>
      <c r="L169" s="84" t="b">
        <v>0</v>
      </c>
    </row>
    <row r="170" spans="1:12" ht="15">
      <c r="A170" s="84" t="s">
        <v>1303</v>
      </c>
      <c r="B170" s="84" t="s">
        <v>1309</v>
      </c>
      <c r="C170" s="84">
        <v>3</v>
      </c>
      <c r="D170" s="122">
        <v>0.011504331044483358</v>
      </c>
      <c r="E170" s="122">
        <v>1.5593080109070125</v>
      </c>
      <c r="F170" s="84" t="s">
        <v>1187</v>
      </c>
      <c r="G170" s="84" t="b">
        <v>0</v>
      </c>
      <c r="H170" s="84" t="b">
        <v>0</v>
      </c>
      <c r="I170" s="84" t="b">
        <v>0</v>
      </c>
      <c r="J170" s="84" t="b">
        <v>0</v>
      </c>
      <c r="K170" s="84" t="b">
        <v>0</v>
      </c>
      <c r="L170" s="84" t="b">
        <v>0</v>
      </c>
    </row>
    <row r="171" spans="1:12" ht="15">
      <c r="A171" s="84" t="s">
        <v>1309</v>
      </c>
      <c r="B171" s="84" t="s">
        <v>1310</v>
      </c>
      <c r="C171" s="84">
        <v>3</v>
      </c>
      <c r="D171" s="122">
        <v>0.011504331044483358</v>
      </c>
      <c r="E171" s="122">
        <v>1.6842467475153124</v>
      </c>
      <c r="F171" s="84" t="s">
        <v>1187</v>
      </c>
      <c r="G171" s="84" t="b">
        <v>0</v>
      </c>
      <c r="H171" s="84" t="b">
        <v>0</v>
      </c>
      <c r="I171" s="84" t="b">
        <v>0</v>
      </c>
      <c r="J171" s="84" t="b">
        <v>0</v>
      </c>
      <c r="K171" s="84" t="b">
        <v>0</v>
      </c>
      <c r="L171" s="84" t="b">
        <v>0</v>
      </c>
    </row>
    <row r="172" spans="1:12" ht="15">
      <c r="A172" s="84" t="s">
        <v>1310</v>
      </c>
      <c r="B172" s="84" t="s">
        <v>1607</v>
      </c>
      <c r="C172" s="84">
        <v>3</v>
      </c>
      <c r="D172" s="122">
        <v>0.011504331044483358</v>
      </c>
      <c r="E172" s="122">
        <v>1.6842467475153124</v>
      </c>
      <c r="F172" s="84" t="s">
        <v>1187</v>
      </c>
      <c r="G172" s="84" t="b">
        <v>0</v>
      </c>
      <c r="H172" s="84" t="b">
        <v>0</v>
      </c>
      <c r="I172" s="84" t="b">
        <v>0</v>
      </c>
      <c r="J172" s="84" t="b">
        <v>0</v>
      </c>
      <c r="K172" s="84" t="b">
        <v>0</v>
      </c>
      <c r="L172" s="84" t="b">
        <v>0</v>
      </c>
    </row>
    <row r="173" spans="1:12" ht="15">
      <c r="A173" s="84" t="s">
        <v>1607</v>
      </c>
      <c r="B173" s="84" t="s">
        <v>1608</v>
      </c>
      <c r="C173" s="84">
        <v>3</v>
      </c>
      <c r="D173" s="122">
        <v>0.011504331044483358</v>
      </c>
      <c r="E173" s="122">
        <v>1.6842467475153124</v>
      </c>
      <c r="F173" s="84" t="s">
        <v>1187</v>
      </c>
      <c r="G173" s="84" t="b">
        <v>0</v>
      </c>
      <c r="H173" s="84" t="b">
        <v>0</v>
      </c>
      <c r="I173" s="84" t="b">
        <v>0</v>
      </c>
      <c r="J173" s="84" t="b">
        <v>0</v>
      </c>
      <c r="K173" s="84" t="b">
        <v>0</v>
      </c>
      <c r="L173" s="84" t="b">
        <v>0</v>
      </c>
    </row>
    <row r="174" spans="1:12" ht="15">
      <c r="A174" s="84" t="s">
        <v>1608</v>
      </c>
      <c r="B174" s="84" t="s">
        <v>1304</v>
      </c>
      <c r="C174" s="84">
        <v>3</v>
      </c>
      <c r="D174" s="122">
        <v>0.011504331044483358</v>
      </c>
      <c r="E174" s="122">
        <v>1.5593080109070125</v>
      </c>
      <c r="F174" s="84" t="s">
        <v>1187</v>
      </c>
      <c r="G174" s="84" t="b">
        <v>0</v>
      </c>
      <c r="H174" s="84" t="b">
        <v>0</v>
      </c>
      <c r="I174" s="84" t="b">
        <v>0</v>
      </c>
      <c r="J174" s="84" t="b">
        <v>0</v>
      </c>
      <c r="K174" s="84" t="b">
        <v>0</v>
      </c>
      <c r="L174" s="84" t="b">
        <v>0</v>
      </c>
    </row>
    <row r="175" spans="1:12" ht="15">
      <c r="A175" s="84" t="s">
        <v>1304</v>
      </c>
      <c r="B175" s="84" t="s">
        <v>1604</v>
      </c>
      <c r="C175" s="84">
        <v>3</v>
      </c>
      <c r="D175" s="122">
        <v>0.011504331044483358</v>
      </c>
      <c r="E175" s="122">
        <v>1.5593080109070125</v>
      </c>
      <c r="F175" s="84" t="s">
        <v>1187</v>
      </c>
      <c r="G175" s="84" t="b">
        <v>0</v>
      </c>
      <c r="H175" s="84" t="b">
        <v>0</v>
      </c>
      <c r="I175" s="84" t="b">
        <v>0</v>
      </c>
      <c r="J175" s="84" t="b">
        <v>0</v>
      </c>
      <c r="K175" s="84" t="b">
        <v>0</v>
      </c>
      <c r="L175" s="84" t="b">
        <v>0</v>
      </c>
    </row>
    <row r="176" spans="1:12" ht="15">
      <c r="A176" s="84" t="s">
        <v>1600</v>
      </c>
      <c r="B176" s="84" t="s">
        <v>1610</v>
      </c>
      <c r="C176" s="84">
        <v>3</v>
      </c>
      <c r="D176" s="122">
        <v>0.011504331044483358</v>
      </c>
      <c r="E176" s="122">
        <v>1.6842467475153124</v>
      </c>
      <c r="F176" s="84" t="s">
        <v>1187</v>
      </c>
      <c r="G176" s="84" t="b">
        <v>0</v>
      </c>
      <c r="H176" s="84" t="b">
        <v>0</v>
      </c>
      <c r="I176" s="84" t="b">
        <v>0</v>
      </c>
      <c r="J176" s="84" t="b">
        <v>0</v>
      </c>
      <c r="K176" s="84" t="b">
        <v>0</v>
      </c>
      <c r="L176" s="84" t="b">
        <v>0</v>
      </c>
    </row>
    <row r="177" spans="1:12" ht="15">
      <c r="A177" s="84" t="s">
        <v>1305</v>
      </c>
      <c r="B177" s="84" t="s">
        <v>1306</v>
      </c>
      <c r="C177" s="84">
        <v>3</v>
      </c>
      <c r="D177" s="122">
        <v>0.011504331044483358</v>
      </c>
      <c r="E177" s="122">
        <v>1.5593080109070125</v>
      </c>
      <c r="F177" s="84" t="s">
        <v>1187</v>
      </c>
      <c r="G177" s="84" t="b">
        <v>0</v>
      </c>
      <c r="H177" s="84" t="b">
        <v>0</v>
      </c>
      <c r="I177" s="84" t="b">
        <v>0</v>
      </c>
      <c r="J177" s="84" t="b">
        <v>0</v>
      </c>
      <c r="K177" s="84" t="b">
        <v>0</v>
      </c>
      <c r="L177" s="84" t="b">
        <v>0</v>
      </c>
    </row>
    <row r="178" spans="1:12" ht="15">
      <c r="A178" s="84" t="s">
        <v>1609</v>
      </c>
      <c r="B178" s="84" t="s">
        <v>1628</v>
      </c>
      <c r="C178" s="84">
        <v>2</v>
      </c>
      <c r="D178" s="122">
        <v>0.009912754781957245</v>
      </c>
      <c r="E178" s="122">
        <v>1.6842467475153124</v>
      </c>
      <c r="F178" s="84" t="s">
        <v>1187</v>
      </c>
      <c r="G178" s="84" t="b">
        <v>0</v>
      </c>
      <c r="H178" s="84" t="b">
        <v>0</v>
      </c>
      <c r="I178" s="84" t="b">
        <v>0</v>
      </c>
      <c r="J178" s="84" t="b">
        <v>0</v>
      </c>
      <c r="K178" s="84" t="b">
        <v>0</v>
      </c>
      <c r="L178" s="84" t="b">
        <v>0</v>
      </c>
    </row>
    <row r="179" spans="1:12" ht="15">
      <c r="A179" s="84" t="s">
        <v>1628</v>
      </c>
      <c r="B179" s="84" t="s">
        <v>1629</v>
      </c>
      <c r="C179" s="84">
        <v>2</v>
      </c>
      <c r="D179" s="122">
        <v>0.009912754781957245</v>
      </c>
      <c r="E179" s="122">
        <v>1.8603380065709938</v>
      </c>
      <c r="F179" s="84" t="s">
        <v>1187</v>
      </c>
      <c r="G179" s="84" t="b">
        <v>0</v>
      </c>
      <c r="H179" s="84" t="b">
        <v>0</v>
      </c>
      <c r="I179" s="84" t="b">
        <v>0</v>
      </c>
      <c r="J179" s="84" t="b">
        <v>0</v>
      </c>
      <c r="K179" s="84" t="b">
        <v>0</v>
      </c>
      <c r="L179" s="84" t="b">
        <v>0</v>
      </c>
    </row>
    <row r="180" spans="1:12" ht="15">
      <c r="A180" s="84" t="s">
        <v>1629</v>
      </c>
      <c r="B180" s="84" t="s">
        <v>1630</v>
      </c>
      <c r="C180" s="84">
        <v>2</v>
      </c>
      <c r="D180" s="122">
        <v>0.009912754781957245</v>
      </c>
      <c r="E180" s="122">
        <v>1.8603380065709938</v>
      </c>
      <c r="F180" s="84" t="s">
        <v>1187</v>
      </c>
      <c r="G180" s="84" t="b">
        <v>0</v>
      </c>
      <c r="H180" s="84" t="b">
        <v>0</v>
      </c>
      <c r="I180" s="84" t="b">
        <v>0</v>
      </c>
      <c r="J180" s="84" t="b">
        <v>0</v>
      </c>
      <c r="K180" s="84" t="b">
        <v>0</v>
      </c>
      <c r="L180" s="84" t="b">
        <v>0</v>
      </c>
    </row>
    <row r="181" spans="1:12" ht="15">
      <c r="A181" s="84" t="s">
        <v>1630</v>
      </c>
      <c r="B181" s="84" t="s">
        <v>1631</v>
      </c>
      <c r="C181" s="84">
        <v>2</v>
      </c>
      <c r="D181" s="122">
        <v>0.009912754781957245</v>
      </c>
      <c r="E181" s="122">
        <v>1.8603380065709938</v>
      </c>
      <c r="F181" s="84" t="s">
        <v>1187</v>
      </c>
      <c r="G181" s="84" t="b">
        <v>0</v>
      </c>
      <c r="H181" s="84" t="b">
        <v>0</v>
      </c>
      <c r="I181" s="84" t="b">
        <v>0</v>
      </c>
      <c r="J181" s="84" t="b">
        <v>0</v>
      </c>
      <c r="K181" s="84" t="b">
        <v>0</v>
      </c>
      <c r="L181" s="84" t="b">
        <v>0</v>
      </c>
    </row>
    <row r="182" spans="1:12" ht="15">
      <c r="A182" s="84" t="s">
        <v>1631</v>
      </c>
      <c r="B182" s="84" t="s">
        <v>1632</v>
      </c>
      <c r="C182" s="84">
        <v>2</v>
      </c>
      <c r="D182" s="122">
        <v>0.009912754781957245</v>
      </c>
      <c r="E182" s="122">
        <v>1.8603380065709938</v>
      </c>
      <c r="F182" s="84" t="s">
        <v>1187</v>
      </c>
      <c r="G182" s="84" t="b">
        <v>0</v>
      </c>
      <c r="H182" s="84" t="b">
        <v>0</v>
      </c>
      <c r="I182" s="84" t="b">
        <v>0</v>
      </c>
      <c r="J182" s="84" t="b">
        <v>0</v>
      </c>
      <c r="K182" s="84" t="b">
        <v>0</v>
      </c>
      <c r="L182" s="84" t="b">
        <v>0</v>
      </c>
    </row>
    <row r="183" spans="1:12" ht="15">
      <c r="A183" s="84" t="s">
        <v>1632</v>
      </c>
      <c r="B183" s="84" t="s">
        <v>1633</v>
      </c>
      <c r="C183" s="84">
        <v>2</v>
      </c>
      <c r="D183" s="122">
        <v>0.009912754781957245</v>
      </c>
      <c r="E183" s="122">
        <v>1.8603380065709938</v>
      </c>
      <c r="F183" s="84" t="s">
        <v>1187</v>
      </c>
      <c r="G183" s="84" t="b">
        <v>0</v>
      </c>
      <c r="H183" s="84" t="b">
        <v>0</v>
      </c>
      <c r="I183" s="84" t="b">
        <v>0</v>
      </c>
      <c r="J183" s="84" t="b">
        <v>0</v>
      </c>
      <c r="K183" s="84" t="b">
        <v>0</v>
      </c>
      <c r="L183" s="84" t="b">
        <v>0</v>
      </c>
    </row>
    <row r="184" spans="1:12" ht="15">
      <c r="A184" s="84" t="s">
        <v>1633</v>
      </c>
      <c r="B184" s="84" t="s">
        <v>1634</v>
      </c>
      <c r="C184" s="84">
        <v>2</v>
      </c>
      <c r="D184" s="122">
        <v>0.009912754781957245</v>
      </c>
      <c r="E184" s="122">
        <v>1.8603380065709938</v>
      </c>
      <c r="F184" s="84" t="s">
        <v>1187</v>
      </c>
      <c r="G184" s="84" t="b">
        <v>0</v>
      </c>
      <c r="H184" s="84" t="b">
        <v>0</v>
      </c>
      <c r="I184" s="84" t="b">
        <v>0</v>
      </c>
      <c r="J184" s="84" t="b">
        <v>0</v>
      </c>
      <c r="K184" s="84" t="b">
        <v>0</v>
      </c>
      <c r="L184" s="84" t="b">
        <v>0</v>
      </c>
    </row>
    <row r="185" spans="1:12" ht="15">
      <c r="A185" s="84" t="s">
        <v>1634</v>
      </c>
      <c r="B185" s="84" t="s">
        <v>1600</v>
      </c>
      <c r="C185" s="84">
        <v>2</v>
      </c>
      <c r="D185" s="122">
        <v>0.009912754781957245</v>
      </c>
      <c r="E185" s="122">
        <v>1.6842467475153124</v>
      </c>
      <c r="F185" s="84" t="s">
        <v>1187</v>
      </c>
      <c r="G185" s="84" t="b">
        <v>0</v>
      </c>
      <c r="H185" s="84" t="b">
        <v>0</v>
      </c>
      <c r="I185" s="84" t="b">
        <v>0</v>
      </c>
      <c r="J185" s="84" t="b">
        <v>0</v>
      </c>
      <c r="K185" s="84" t="b">
        <v>0</v>
      </c>
      <c r="L185" s="84" t="b">
        <v>0</v>
      </c>
    </row>
    <row r="186" spans="1:12" ht="15">
      <c r="A186" s="84" t="s">
        <v>1610</v>
      </c>
      <c r="B186" s="84" t="s">
        <v>1305</v>
      </c>
      <c r="C186" s="84">
        <v>2</v>
      </c>
      <c r="D186" s="122">
        <v>0.009912754781957245</v>
      </c>
      <c r="E186" s="122">
        <v>1.3832167518513312</v>
      </c>
      <c r="F186" s="84" t="s">
        <v>1187</v>
      </c>
      <c r="G186" s="84" t="b">
        <v>0</v>
      </c>
      <c r="H186" s="84" t="b">
        <v>0</v>
      </c>
      <c r="I186" s="84" t="b">
        <v>0</v>
      </c>
      <c r="J186" s="84" t="b">
        <v>0</v>
      </c>
      <c r="K186" s="84" t="b">
        <v>0</v>
      </c>
      <c r="L186" s="84" t="b">
        <v>0</v>
      </c>
    </row>
    <row r="187" spans="1:12" ht="15">
      <c r="A187" s="84" t="s">
        <v>273</v>
      </c>
      <c r="B187" s="84" t="s">
        <v>1307</v>
      </c>
      <c r="C187" s="84">
        <v>2</v>
      </c>
      <c r="D187" s="122">
        <v>0.009912754781957245</v>
      </c>
      <c r="E187" s="122">
        <v>1.2582780152430313</v>
      </c>
      <c r="F187" s="84" t="s">
        <v>1187</v>
      </c>
      <c r="G187" s="84" t="b">
        <v>0</v>
      </c>
      <c r="H187" s="84" t="b">
        <v>0</v>
      </c>
      <c r="I187" s="84" t="b">
        <v>0</v>
      </c>
      <c r="J187" s="84" t="b">
        <v>0</v>
      </c>
      <c r="K187" s="84" t="b">
        <v>0</v>
      </c>
      <c r="L187" s="84" t="b">
        <v>0</v>
      </c>
    </row>
    <row r="188" spans="1:12" ht="15">
      <c r="A188" s="84" t="s">
        <v>1604</v>
      </c>
      <c r="B188" s="84" t="s">
        <v>1305</v>
      </c>
      <c r="C188" s="84">
        <v>2</v>
      </c>
      <c r="D188" s="122">
        <v>0.009912754781957245</v>
      </c>
      <c r="E188" s="122">
        <v>1.5593080109070125</v>
      </c>
      <c r="F188" s="84" t="s">
        <v>1187</v>
      </c>
      <c r="G188" s="84" t="b">
        <v>0</v>
      </c>
      <c r="H188" s="84" t="b">
        <v>0</v>
      </c>
      <c r="I188" s="84" t="b">
        <v>0</v>
      </c>
      <c r="J188" s="84" t="b">
        <v>0</v>
      </c>
      <c r="K188" s="84" t="b">
        <v>0</v>
      </c>
      <c r="L188" s="84" t="b">
        <v>0</v>
      </c>
    </row>
    <row r="189" spans="1:12" ht="15">
      <c r="A189" s="84" t="s">
        <v>1615</v>
      </c>
      <c r="B189" s="84" t="s">
        <v>1616</v>
      </c>
      <c r="C189" s="84">
        <v>2</v>
      </c>
      <c r="D189" s="122">
        <v>0.01374753179678503</v>
      </c>
      <c r="E189" s="122">
        <v>1.8603380065709938</v>
      </c>
      <c r="F189" s="84" t="s">
        <v>1187</v>
      </c>
      <c r="G189" s="84" t="b">
        <v>0</v>
      </c>
      <c r="H189" s="84" t="b">
        <v>0</v>
      </c>
      <c r="I189" s="84" t="b">
        <v>0</v>
      </c>
      <c r="J189" s="84" t="b">
        <v>1</v>
      </c>
      <c r="K189" s="84" t="b">
        <v>0</v>
      </c>
      <c r="L189" s="84" t="b">
        <v>0</v>
      </c>
    </row>
    <row r="190" spans="1:12" ht="15">
      <c r="A190" s="84" t="s">
        <v>1617</v>
      </c>
      <c r="B190" s="84" t="s">
        <v>368</v>
      </c>
      <c r="C190" s="84">
        <v>2</v>
      </c>
      <c r="D190" s="122">
        <v>0.009912754781957245</v>
      </c>
      <c r="E190" s="122">
        <v>1.8603380065709938</v>
      </c>
      <c r="F190" s="84" t="s">
        <v>1187</v>
      </c>
      <c r="G190" s="84" t="b">
        <v>1</v>
      </c>
      <c r="H190" s="84" t="b">
        <v>0</v>
      </c>
      <c r="I190" s="84" t="b">
        <v>0</v>
      </c>
      <c r="J190" s="84" t="b">
        <v>0</v>
      </c>
      <c r="K190" s="84" t="b">
        <v>0</v>
      </c>
      <c r="L190" s="84" t="b">
        <v>0</v>
      </c>
    </row>
    <row r="191" spans="1:12" ht="15">
      <c r="A191" s="84" t="s">
        <v>368</v>
      </c>
      <c r="B191" s="84" t="s">
        <v>1618</v>
      </c>
      <c r="C191" s="84">
        <v>2</v>
      </c>
      <c r="D191" s="122">
        <v>0.009912754781957245</v>
      </c>
      <c r="E191" s="122">
        <v>1.8603380065709938</v>
      </c>
      <c r="F191" s="84" t="s">
        <v>1187</v>
      </c>
      <c r="G191" s="84" t="b">
        <v>0</v>
      </c>
      <c r="H191" s="84" t="b">
        <v>0</v>
      </c>
      <c r="I191" s="84" t="b">
        <v>0</v>
      </c>
      <c r="J191" s="84" t="b">
        <v>0</v>
      </c>
      <c r="K191" s="84" t="b">
        <v>0</v>
      </c>
      <c r="L191" s="84" t="b">
        <v>0</v>
      </c>
    </row>
    <row r="192" spans="1:12" ht="15">
      <c r="A192" s="84" t="s">
        <v>1618</v>
      </c>
      <c r="B192" s="84" t="s">
        <v>273</v>
      </c>
      <c r="C192" s="84">
        <v>2</v>
      </c>
      <c r="D192" s="122">
        <v>0.009912754781957245</v>
      </c>
      <c r="E192" s="122">
        <v>1.3832167518513312</v>
      </c>
      <c r="F192" s="84" t="s">
        <v>1187</v>
      </c>
      <c r="G192" s="84" t="b">
        <v>0</v>
      </c>
      <c r="H192" s="84" t="b">
        <v>0</v>
      </c>
      <c r="I192" s="84" t="b">
        <v>0</v>
      </c>
      <c r="J192" s="84" t="b">
        <v>0</v>
      </c>
      <c r="K192" s="84" t="b">
        <v>0</v>
      </c>
      <c r="L192" s="84" t="b">
        <v>0</v>
      </c>
    </row>
    <row r="193" spans="1:12" ht="15">
      <c r="A193" s="84" t="s">
        <v>273</v>
      </c>
      <c r="B193" s="84" t="s">
        <v>1619</v>
      </c>
      <c r="C193" s="84">
        <v>2</v>
      </c>
      <c r="D193" s="122">
        <v>0.009912754781957245</v>
      </c>
      <c r="E193" s="122">
        <v>1.2582780152430313</v>
      </c>
      <c r="F193" s="84" t="s">
        <v>1187</v>
      </c>
      <c r="G193" s="84" t="b">
        <v>0</v>
      </c>
      <c r="H193" s="84" t="b">
        <v>0</v>
      </c>
      <c r="I193" s="84" t="b">
        <v>0</v>
      </c>
      <c r="J193" s="84" t="b">
        <v>0</v>
      </c>
      <c r="K193" s="84" t="b">
        <v>0</v>
      </c>
      <c r="L193" s="84" t="b">
        <v>0</v>
      </c>
    </row>
    <row r="194" spans="1:12" ht="15">
      <c r="A194" s="84" t="s">
        <v>1619</v>
      </c>
      <c r="B194" s="84" t="s">
        <v>1620</v>
      </c>
      <c r="C194" s="84">
        <v>2</v>
      </c>
      <c r="D194" s="122">
        <v>0.009912754781957245</v>
      </c>
      <c r="E194" s="122">
        <v>1.8603380065709938</v>
      </c>
      <c r="F194" s="84" t="s">
        <v>1187</v>
      </c>
      <c r="G194" s="84" t="b">
        <v>0</v>
      </c>
      <c r="H194" s="84" t="b">
        <v>0</v>
      </c>
      <c r="I194" s="84" t="b">
        <v>0</v>
      </c>
      <c r="J194" s="84" t="b">
        <v>0</v>
      </c>
      <c r="K194" s="84" t="b">
        <v>0</v>
      </c>
      <c r="L194" s="84" t="b">
        <v>0</v>
      </c>
    </row>
    <row r="195" spans="1:12" ht="15">
      <c r="A195" s="84" t="s">
        <v>1620</v>
      </c>
      <c r="B195" s="84" t="s">
        <v>1621</v>
      </c>
      <c r="C195" s="84">
        <v>2</v>
      </c>
      <c r="D195" s="122">
        <v>0.009912754781957245</v>
      </c>
      <c r="E195" s="122">
        <v>1.8603380065709938</v>
      </c>
      <c r="F195" s="84" t="s">
        <v>1187</v>
      </c>
      <c r="G195" s="84" t="b">
        <v>0</v>
      </c>
      <c r="H195" s="84" t="b">
        <v>0</v>
      </c>
      <c r="I195" s="84" t="b">
        <v>0</v>
      </c>
      <c r="J195" s="84" t="b">
        <v>0</v>
      </c>
      <c r="K195" s="84" t="b">
        <v>0</v>
      </c>
      <c r="L195" s="84" t="b">
        <v>0</v>
      </c>
    </row>
    <row r="196" spans="1:12" ht="15">
      <c r="A196" s="84" t="s">
        <v>1621</v>
      </c>
      <c r="B196" s="84" t="s">
        <v>1622</v>
      </c>
      <c r="C196" s="84">
        <v>2</v>
      </c>
      <c r="D196" s="122">
        <v>0.009912754781957245</v>
      </c>
      <c r="E196" s="122">
        <v>1.8603380065709938</v>
      </c>
      <c r="F196" s="84" t="s">
        <v>1187</v>
      </c>
      <c r="G196" s="84" t="b">
        <v>0</v>
      </c>
      <c r="H196" s="84" t="b">
        <v>0</v>
      </c>
      <c r="I196" s="84" t="b">
        <v>0</v>
      </c>
      <c r="J196" s="84" t="b">
        <v>0</v>
      </c>
      <c r="K196" s="84" t="b">
        <v>0</v>
      </c>
      <c r="L196" s="84" t="b">
        <v>0</v>
      </c>
    </row>
    <row r="197" spans="1:12" ht="15">
      <c r="A197" s="84" t="s">
        <v>1611</v>
      </c>
      <c r="B197" s="84" t="s">
        <v>1267</v>
      </c>
      <c r="C197" s="84">
        <v>2</v>
      </c>
      <c r="D197" s="122">
        <v>0.009912754781957245</v>
      </c>
      <c r="E197" s="122">
        <v>1.6842467475153124</v>
      </c>
      <c r="F197" s="84" t="s">
        <v>1187</v>
      </c>
      <c r="G197" s="84" t="b">
        <v>0</v>
      </c>
      <c r="H197" s="84" t="b">
        <v>0</v>
      </c>
      <c r="I197" s="84" t="b">
        <v>0</v>
      </c>
      <c r="J197" s="84" t="b">
        <v>0</v>
      </c>
      <c r="K197" s="84" t="b">
        <v>0</v>
      </c>
      <c r="L197" s="84" t="b">
        <v>0</v>
      </c>
    </row>
    <row r="198" spans="1:12" ht="15">
      <c r="A198" s="84" t="s">
        <v>1267</v>
      </c>
      <c r="B198" s="84" t="s">
        <v>1661</v>
      </c>
      <c r="C198" s="84">
        <v>2</v>
      </c>
      <c r="D198" s="122">
        <v>0.009912754781957245</v>
      </c>
      <c r="E198" s="122">
        <v>1.8603380065709938</v>
      </c>
      <c r="F198" s="84" t="s">
        <v>1187</v>
      </c>
      <c r="G198" s="84" t="b">
        <v>0</v>
      </c>
      <c r="H198" s="84" t="b">
        <v>0</v>
      </c>
      <c r="I198" s="84" t="b">
        <v>0</v>
      </c>
      <c r="J198" s="84" t="b">
        <v>0</v>
      </c>
      <c r="K198" s="84" t="b">
        <v>0</v>
      </c>
      <c r="L198" s="84" t="b">
        <v>0</v>
      </c>
    </row>
    <row r="199" spans="1:12" ht="15">
      <c r="A199" s="84" t="s">
        <v>1661</v>
      </c>
      <c r="B199" s="84" t="s">
        <v>1662</v>
      </c>
      <c r="C199" s="84">
        <v>2</v>
      </c>
      <c r="D199" s="122">
        <v>0.009912754781957245</v>
      </c>
      <c r="E199" s="122">
        <v>1.8603380065709938</v>
      </c>
      <c r="F199" s="84" t="s">
        <v>1187</v>
      </c>
      <c r="G199" s="84" t="b">
        <v>0</v>
      </c>
      <c r="H199" s="84" t="b">
        <v>0</v>
      </c>
      <c r="I199" s="84" t="b">
        <v>0</v>
      </c>
      <c r="J199" s="84" t="b">
        <v>0</v>
      </c>
      <c r="K199" s="84" t="b">
        <v>0</v>
      </c>
      <c r="L199" s="84" t="b">
        <v>0</v>
      </c>
    </row>
    <row r="200" spans="1:12" ht="15">
      <c r="A200" s="84" t="s">
        <v>1662</v>
      </c>
      <c r="B200" s="84" t="s">
        <v>1663</v>
      </c>
      <c r="C200" s="84">
        <v>2</v>
      </c>
      <c r="D200" s="122">
        <v>0.009912754781957245</v>
      </c>
      <c r="E200" s="122">
        <v>1.8603380065709938</v>
      </c>
      <c r="F200" s="84" t="s">
        <v>1187</v>
      </c>
      <c r="G200" s="84" t="b">
        <v>0</v>
      </c>
      <c r="H200" s="84" t="b">
        <v>0</v>
      </c>
      <c r="I200" s="84" t="b">
        <v>0</v>
      </c>
      <c r="J200" s="84" t="b">
        <v>0</v>
      </c>
      <c r="K200" s="84" t="b">
        <v>0</v>
      </c>
      <c r="L200" s="84" t="b">
        <v>0</v>
      </c>
    </row>
    <row r="201" spans="1:12" ht="15">
      <c r="A201" s="84" t="s">
        <v>1663</v>
      </c>
      <c r="B201" s="84" t="s">
        <v>1268</v>
      </c>
      <c r="C201" s="84">
        <v>2</v>
      </c>
      <c r="D201" s="122">
        <v>0.009912754781957245</v>
      </c>
      <c r="E201" s="122">
        <v>1.8603380065709938</v>
      </c>
      <c r="F201" s="84" t="s">
        <v>1187</v>
      </c>
      <c r="G201" s="84" t="b">
        <v>0</v>
      </c>
      <c r="H201" s="84" t="b">
        <v>0</v>
      </c>
      <c r="I201" s="84" t="b">
        <v>0</v>
      </c>
      <c r="J201" s="84" t="b">
        <v>0</v>
      </c>
      <c r="K201" s="84" t="b">
        <v>0</v>
      </c>
      <c r="L201" s="84" t="b">
        <v>0</v>
      </c>
    </row>
    <row r="202" spans="1:12" ht="15">
      <c r="A202" s="84" t="s">
        <v>1268</v>
      </c>
      <c r="B202" s="84" t="s">
        <v>1269</v>
      </c>
      <c r="C202" s="84">
        <v>2</v>
      </c>
      <c r="D202" s="122">
        <v>0.009912754781957245</v>
      </c>
      <c r="E202" s="122">
        <v>1.8603380065709938</v>
      </c>
      <c r="F202" s="84" t="s">
        <v>1187</v>
      </c>
      <c r="G202" s="84" t="b">
        <v>0</v>
      </c>
      <c r="H202" s="84" t="b">
        <v>0</v>
      </c>
      <c r="I202" s="84" t="b">
        <v>0</v>
      </c>
      <c r="J202" s="84" t="b">
        <v>0</v>
      </c>
      <c r="K202" s="84" t="b">
        <v>0</v>
      </c>
      <c r="L202" s="84" t="b">
        <v>0</v>
      </c>
    </row>
    <row r="203" spans="1:12" ht="15">
      <c r="A203" s="84" t="s">
        <v>1269</v>
      </c>
      <c r="B203" s="84" t="s">
        <v>275</v>
      </c>
      <c r="C203" s="84">
        <v>2</v>
      </c>
      <c r="D203" s="122">
        <v>0.009912754781957245</v>
      </c>
      <c r="E203" s="122">
        <v>1.8603380065709938</v>
      </c>
      <c r="F203" s="84" t="s">
        <v>1187</v>
      </c>
      <c r="G203" s="84" t="b">
        <v>0</v>
      </c>
      <c r="H203" s="84" t="b">
        <v>0</v>
      </c>
      <c r="I203" s="84" t="b">
        <v>0</v>
      </c>
      <c r="J203" s="84" t="b">
        <v>0</v>
      </c>
      <c r="K203" s="84" t="b">
        <v>0</v>
      </c>
      <c r="L203" s="84" t="b">
        <v>0</v>
      </c>
    </row>
    <row r="204" spans="1:12" ht="15">
      <c r="A204" s="84" t="s">
        <v>275</v>
      </c>
      <c r="B204" s="84" t="s">
        <v>1664</v>
      </c>
      <c r="C204" s="84">
        <v>2</v>
      </c>
      <c r="D204" s="122">
        <v>0.009912754781957245</v>
      </c>
      <c r="E204" s="122">
        <v>1.8603380065709938</v>
      </c>
      <c r="F204" s="84" t="s">
        <v>1187</v>
      </c>
      <c r="G204" s="84" t="b">
        <v>0</v>
      </c>
      <c r="H204" s="84" t="b">
        <v>0</v>
      </c>
      <c r="I204" s="84" t="b">
        <v>0</v>
      </c>
      <c r="J204" s="84" t="b">
        <v>0</v>
      </c>
      <c r="K204" s="84" t="b">
        <v>0</v>
      </c>
      <c r="L204" s="84" t="b">
        <v>0</v>
      </c>
    </row>
    <row r="205" spans="1:12" ht="15">
      <c r="A205" s="84" t="s">
        <v>1664</v>
      </c>
      <c r="B205" s="84" t="s">
        <v>1665</v>
      </c>
      <c r="C205" s="84">
        <v>2</v>
      </c>
      <c r="D205" s="122">
        <v>0.009912754781957245</v>
      </c>
      <c r="E205" s="122">
        <v>1.8603380065709938</v>
      </c>
      <c r="F205" s="84" t="s">
        <v>1187</v>
      </c>
      <c r="G205" s="84" t="b">
        <v>0</v>
      </c>
      <c r="H205" s="84" t="b">
        <v>0</v>
      </c>
      <c r="I205" s="84" t="b">
        <v>0</v>
      </c>
      <c r="J205" s="84" t="b">
        <v>0</v>
      </c>
      <c r="K205" s="84" t="b">
        <v>0</v>
      </c>
      <c r="L205" s="84" t="b">
        <v>0</v>
      </c>
    </row>
    <row r="206" spans="1:12" ht="15">
      <c r="A206" s="84" t="s">
        <v>281</v>
      </c>
      <c r="B206" s="84" t="s">
        <v>280</v>
      </c>
      <c r="C206" s="84">
        <v>5</v>
      </c>
      <c r="D206" s="122">
        <v>0.007532372973105052</v>
      </c>
      <c r="E206" s="122">
        <v>1.109144469425068</v>
      </c>
      <c r="F206" s="84" t="s">
        <v>1188</v>
      </c>
      <c r="G206" s="84" t="b">
        <v>0</v>
      </c>
      <c r="H206" s="84" t="b">
        <v>0</v>
      </c>
      <c r="I206" s="84" t="b">
        <v>0</v>
      </c>
      <c r="J206" s="84" t="b">
        <v>0</v>
      </c>
      <c r="K206" s="84" t="b">
        <v>0</v>
      </c>
      <c r="L206" s="84" t="b">
        <v>0</v>
      </c>
    </row>
    <row r="207" spans="1:12" ht="15">
      <c r="A207" s="84" t="s">
        <v>280</v>
      </c>
      <c r="B207" s="84" t="s">
        <v>279</v>
      </c>
      <c r="C207" s="84">
        <v>5</v>
      </c>
      <c r="D207" s="122">
        <v>0.007532372973105052</v>
      </c>
      <c r="E207" s="122">
        <v>0.96301643374683</v>
      </c>
      <c r="F207" s="84" t="s">
        <v>1188</v>
      </c>
      <c r="G207" s="84" t="b">
        <v>0</v>
      </c>
      <c r="H207" s="84" t="b">
        <v>0</v>
      </c>
      <c r="I207" s="84" t="b">
        <v>0</v>
      </c>
      <c r="J207" s="84" t="b">
        <v>0</v>
      </c>
      <c r="K207" s="84" t="b">
        <v>0</v>
      </c>
      <c r="L207" s="84" t="b">
        <v>0</v>
      </c>
    </row>
    <row r="208" spans="1:12" ht="15">
      <c r="A208" s="84" t="s">
        <v>279</v>
      </c>
      <c r="B208" s="84" t="s">
        <v>273</v>
      </c>
      <c r="C208" s="84">
        <v>5</v>
      </c>
      <c r="D208" s="122">
        <v>0.007532372973105052</v>
      </c>
      <c r="E208" s="122">
        <v>0.96301643374683</v>
      </c>
      <c r="F208" s="84" t="s">
        <v>1188</v>
      </c>
      <c r="G208" s="84" t="b">
        <v>0</v>
      </c>
      <c r="H208" s="84" t="b">
        <v>0</v>
      </c>
      <c r="I208" s="84" t="b">
        <v>0</v>
      </c>
      <c r="J208" s="84" t="b">
        <v>0</v>
      </c>
      <c r="K208" s="84" t="b">
        <v>0</v>
      </c>
      <c r="L208" s="84" t="b">
        <v>0</v>
      </c>
    </row>
    <row r="209" spans="1:12" ht="15">
      <c r="A209" s="84" t="s">
        <v>240</v>
      </c>
      <c r="B209" s="84" t="s">
        <v>281</v>
      </c>
      <c r="C209" s="84">
        <v>4</v>
      </c>
      <c r="D209" s="122">
        <v>0.010022187574692554</v>
      </c>
      <c r="E209" s="122">
        <v>1.0791812460476249</v>
      </c>
      <c r="F209" s="84" t="s">
        <v>1188</v>
      </c>
      <c r="G209" s="84" t="b">
        <v>0</v>
      </c>
      <c r="H209" s="84" t="b">
        <v>0</v>
      </c>
      <c r="I209" s="84" t="b">
        <v>0</v>
      </c>
      <c r="J209" s="84" t="b">
        <v>0</v>
      </c>
      <c r="K209" s="84" t="b">
        <v>0</v>
      </c>
      <c r="L209" s="84" t="b">
        <v>0</v>
      </c>
    </row>
    <row r="210" spans="1:12" ht="15">
      <c r="A210" s="84" t="s">
        <v>1312</v>
      </c>
      <c r="B210" s="84" t="s">
        <v>1313</v>
      </c>
      <c r="C210" s="84">
        <v>3</v>
      </c>
      <c r="D210" s="122">
        <v>0.011380725318389519</v>
      </c>
      <c r="E210" s="122">
        <v>1.4771212547196624</v>
      </c>
      <c r="F210" s="84" t="s">
        <v>1188</v>
      </c>
      <c r="G210" s="84" t="b">
        <v>0</v>
      </c>
      <c r="H210" s="84" t="b">
        <v>0</v>
      </c>
      <c r="I210" s="84" t="b">
        <v>0</v>
      </c>
      <c r="J210" s="84" t="b">
        <v>0</v>
      </c>
      <c r="K210" s="84" t="b">
        <v>0</v>
      </c>
      <c r="L210" s="84" t="b">
        <v>0</v>
      </c>
    </row>
    <row r="211" spans="1:12" ht="15">
      <c r="A211" s="84" t="s">
        <v>279</v>
      </c>
      <c r="B211" s="84" t="s">
        <v>278</v>
      </c>
      <c r="C211" s="84">
        <v>2</v>
      </c>
      <c r="D211" s="122">
        <v>0.011217897821655168</v>
      </c>
      <c r="E211" s="122">
        <v>1.109144469425068</v>
      </c>
      <c r="F211" s="84" t="s">
        <v>1188</v>
      </c>
      <c r="G211" s="84" t="b">
        <v>0</v>
      </c>
      <c r="H211" s="84" t="b">
        <v>0</v>
      </c>
      <c r="I211" s="84" t="b">
        <v>0</v>
      </c>
      <c r="J211" s="84" t="b">
        <v>0</v>
      </c>
      <c r="K211" s="84" t="b">
        <v>0</v>
      </c>
      <c r="L211" s="84" t="b">
        <v>0</v>
      </c>
    </row>
    <row r="212" spans="1:12" ht="15">
      <c r="A212" s="84" t="s">
        <v>278</v>
      </c>
      <c r="B212" s="84" t="s">
        <v>273</v>
      </c>
      <c r="C212" s="84">
        <v>2</v>
      </c>
      <c r="D212" s="122">
        <v>0.011217897821655168</v>
      </c>
      <c r="E212" s="122">
        <v>1.109144469425068</v>
      </c>
      <c r="F212" s="84" t="s">
        <v>1188</v>
      </c>
      <c r="G212" s="84" t="b">
        <v>0</v>
      </c>
      <c r="H212" s="84" t="b">
        <v>0</v>
      </c>
      <c r="I212" s="84" t="b">
        <v>0</v>
      </c>
      <c r="J212" s="84" t="b">
        <v>0</v>
      </c>
      <c r="K212" s="84" t="b">
        <v>0</v>
      </c>
      <c r="L212" s="84" t="b">
        <v>0</v>
      </c>
    </row>
    <row r="213" spans="1:12" ht="15">
      <c r="A213" s="84" t="s">
        <v>273</v>
      </c>
      <c r="B213" s="84" t="s">
        <v>1635</v>
      </c>
      <c r="C213" s="84">
        <v>2</v>
      </c>
      <c r="D213" s="122">
        <v>0.011217897821655168</v>
      </c>
      <c r="E213" s="122">
        <v>1.109144469425068</v>
      </c>
      <c r="F213" s="84" t="s">
        <v>1188</v>
      </c>
      <c r="G213" s="84" t="b">
        <v>0</v>
      </c>
      <c r="H213" s="84" t="b">
        <v>0</v>
      </c>
      <c r="I213" s="84" t="b">
        <v>0</v>
      </c>
      <c r="J213" s="84" t="b">
        <v>0</v>
      </c>
      <c r="K213" s="84" t="b">
        <v>0</v>
      </c>
      <c r="L213" s="84" t="b">
        <v>0</v>
      </c>
    </row>
    <row r="214" spans="1:12" ht="15">
      <c r="A214" s="84" t="s">
        <v>1635</v>
      </c>
      <c r="B214" s="84" t="s">
        <v>1314</v>
      </c>
      <c r="C214" s="84">
        <v>2</v>
      </c>
      <c r="D214" s="122">
        <v>0.011217897821655168</v>
      </c>
      <c r="E214" s="122">
        <v>1.4771212547196624</v>
      </c>
      <c r="F214" s="84" t="s">
        <v>1188</v>
      </c>
      <c r="G214" s="84" t="b">
        <v>0</v>
      </c>
      <c r="H214" s="84" t="b">
        <v>0</v>
      </c>
      <c r="I214" s="84" t="b">
        <v>0</v>
      </c>
      <c r="J214" s="84" t="b">
        <v>0</v>
      </c>
      <c r="K214" s="84" t="b">
        <v>0</v>
      </c>
      <c r="L214" s="84" t="b">
        <v>0</v>
      </c>
    </row>
    <row r="215" spans="1:12" ht="15">
      <c r="A215" s="84" t="s">
        <v>1314</v>
      </c>
      <c r="B215" s="84" t="s">
        <v>1636</v>
      </c>
      <c r="C215" s="84">
        <v>2</v>
      </c>
      <c r="D215" s="122">
        <v>0.011217897821655168</v>
      </c>
      <c r="E215" s="122">
        <v>1.6532125137753437</v>
      </c>
      <c r="F215" s="84" t="s">
        <v>1188</v>
      </c>
      <c r="G215" s="84" t="b">
        <v>0</v>
      </c>
      <c r="H215" s="84" t="b">
        <v>0</v>
      </c>
      <c r="I215" s="84" t="b">
        <v>0</v>
      </c>
      <c r="J215" s="84" t="b">
        <v>0</v>
      </c>
      <c r="K215" s="84" t="b">
        <v>0</v>
      </c>
      <c r="L215" s="84" t="b">
        <v>0</v>
      </c>
    </row>
    <row r="216" spans="1:12" ht="15">
      <c r="A216" s="84" t="s">
        <v>1636</v>
      </c>
      <c r="B216" s="84" t="s">
        <v>1637</v>
      </c>
      <c r="C216" s="84">
        <v>2</v>
      </c>
      <c r="D216" s="122">
        <v>0.011217897821655168</v>
      </c>
      <c r="E216" s="122">
        <v>1.6532125137753437</v>
      </c>
      <c r="F216" s="84" t="s">
        <v>1188</v>
      </c>
      <c r="G216" s="84" t="b">
        <v>0</v>
      </c>
      <c r="H216" s="84" t="b">
        <v>0</v>
      </c>
      <c r="I216" s="84" t="b">
        <v>0</v>
      </c>
      <c r="J216" s="84" t="b">
        <v>0</v>
      </c>
      <c r="K216" s="84" t="b">
        <v>0</v>
      </c>
      <c r="L216" s="84" t="b">
        <v>0</v>
      </c>
    </row>
    <row r="217" spans="1:12" ht="15">
      <c r="A217" s="84" t="s">
        <v>1637</v>
      </c>
      <c r="B217" s="84" t="s">
        <v>1315</v>
      </c>
      <c r="C217" s="84">
        <v>2</v>
      </c>
      <c r="D217" s="122">
        <v>0.011217897821655168</v>
      </c>
      <c r="E217" s="122">
        <v>1.4771212547196624</v>
      </c>
      <c r="F217" s="84" t="s">
        <v>1188</v>
      </c>
      <c r="G217" s="84" t="b">
        <v>0</v>
      </c>
      <c r="H217" s="84" t="b">
        <v>0</v>
      </c>
      <c r="I217" s="84" t="b">
        <v>0</v>
      </c>
      <c r="J217" s="84" t="b">
        <v>0</v>
      </c>
      <c r="K217" s="84" t="b">
        <v>0</v>
      </c>
      <c r="L217" s="84" t="b">
        <v>0</v>
      </c>
    </row>
    <row r="218" spans="1:12" ht="15">
      <c r="A218" s="84" t="s">
        <v>1315</v>
      </c>
      <c r="B218" s="84" t="s">
        <v>1638</v>
      </c>
      <c r="C218" s="84">
        <v>2</v>
      </c>
      <c r="D218" s="122">
        <v>0.011217897821655168</v>
      </c>
      <c r="E218" s="122">
        <v>1.4771212547196624</v>
      </c>
      <c r="F218" s="84" t="s">
        <v>1188</v>
      </c>
      <c r="G218" s="84" t="b">
        <v>0</v>
      </c>
      <c r="H218" s="84" t="b">
        <v>0</v>
      </c>
      <c r="I218" s="84" t="b">
        <v>0</v>
      </c>
      <c r="J218" s="84" t="b">
        <v>0</v>
      </c>
      <c r="K218" s="84" t="b">
        <v>0</v>
      </c>
      <c r="L218" s="84" t="b">
        <v>0</v>
      </c>
    </row>
    <row r="219" spans="1:12" ht="15">
      <c r="A219" s="84" t="s">
        <v>1638</v>
      </c>
      <c r="B219" s="84" t="s">
        <v>1312</v>
      </c>
      <c r="C219" s="84">
        <v>2</v>
      </c>
      <c r="D219" s="122">
        <v>0.011217897821655168</v>
      </c>
      <c r="E219" s="122">
        <v>1.4771212547196624</v>
      </c>
      <c r="F219" s="84" t="s">
        <v>1188</v>
      </c>
      <c r="G219" s="84" t="b">
        <v>0</v>
      </c>
      <c r="H219" s="84" t="b">
        <v>0</v>
      </c>
      <c r="I219" s="84" t="b">
        <v>0</v>
      </c>
      <c r="J219" s="84" t="b">
        <v>0</v>
      </c>
      <c r="K219" s="84" t="b">
        <v>0</v>
      </c>
      <c r="L219" s="84" t="b">
        <v>0</v>
      </c>
    </row>
    <row r="220" spans="1:12" ht="15">
      <c r="A220" s="84" t="s">
        <v>1313</v>
      </c>
      <c r="B220" s="84" t="s">
        <v>1600</v>
      </c>
      <c r="C220" s="84">
        <v>2</v>
      </c>
      <c r="D220" s="122">
        <v>0.011217897821655168</v>
      </c>
      <c r="E220" s="122">
        <v>1.4771212547196624</v>
      </c>
      <c r="F220" s="84" t="s">
        <v>1188</v>
      </c>
      <c r="G220" s="84" t="b">
        <v>0</v>
      </c>
      <c r="H220" s="84" t="b">
        <v>0</v>
      </c>
      <c r="I220" s="84" t="b">
        <v>0</v>
      </c>
      <c r="J220" s="84" t="b">
        <v>0</v>
      </c>
      <c r="K220" s="84" t="b">
        <v>0</v>
      </c>
      <c r="L220" s="84" t="b">
        <v>0</v>
      </c>
    </row>
    <row r="221" spans="1:12" ht="15">
      <c r="A221" s="84" t="s">
        <v>1600</v>
      </c>
      <c r="B221" s="84" t="s">
        <v>1639</v>
      </c>
      <c r="C221" s="84">
        <v>2</v>
      </c>
      <c r="D221" s="122">
        <v>0.011217897821655168</v>
      </c>
      <c r="E221" s="122">
        <v>1.6532125137753437</v>
      </c>
      <c r="F221" s="84" t="s">
        <v>1188</v>
      </c>
      <c r="G221" s="84" t="b">
        <v>0</v>
      </c>
      <c r="H221" s="84" t="b">
        <v>0</v>
      </c>
      <c r="I221" s="84" t="b">
        <v>0</v>
      </c>
      <c r="J221" s="84" t="b">
        <v>0</v>
      </c>
      <c r="K221" s="84" t="b">
        <v>0</v>
      </c>
      <c r="L221" s="84" t="b">
        <v>0</v>
      </c>
    </row>
    <row r="222" spans="1:12" ht="15">
      <c r="A222" s="84" t="s">
        <v>280</v>
      </c>
      <c r="B222" s="84" t="s">
        <v>297</v>
      </c>
      <c r="C222" s="84">
        <v>2</v>
      </c>
      <c r="D222" s="122">
        <v>0.011217897821655168</v>
      </c>
      <c r="E222" s="122">
        <v>1.109144469425068</v>
      </c>
      <c r="F222" s="84" t="s">
        <v>1188</v>
      </c>
      <c r="G222" s="84" t="b">
        <v>0</v>
      </c>
      <c r="H222" s="84" t="b">
        <v>0</v>
      </c>
      <c r="I222" s="84" t="b">
        <v>0</v>
      </c>
      <c r="J222" s="84" t="b">
        <v>0</v>
      </c>
      <c r="K222" s="84" t="b">
        <v>0</v>
      </c>
      <c r="L222" s="84" t="b">
        <v>0</v>
      </c>
    </row>
    <row r="223" spans="1:12" ht="15">
      <c r="A223" s="84" t="s">
        <v>297</v>
      </c>
      <c r="B223" s="84" t="s">
        <v>240</v>
      </c>
      <c r="C223" s="84">
        <v>2</v>
      </c>
      <c r="D223" s="122">
        <v>0.011217897821655168</v>
      </c>
      <c r="E223" s="122">
        <v>1.6532125137753437</v>
      </c>
      <c r="F223" s="84" t="s">
        <v>1188</v>
      </c>
      <c r="G223" s="84" t="b">
        <v>0</v>
      </c>
      <c r="H223" s="84" t="b">
        <v>0</v>
      </c>
      <c r="I223" s="84" t="b">
        <v>0</v>
      </c>
      <c r="J223" s="84" t="b">
        <v>0</v>
      </c>
      <c r="K223" s="84" t="b">
        <v>0</v>
      </c>
      <c r="L223" s="84" t="b">
        <v>0</v>
      </c>
    </row>
    <row r="224" spans="1:12" ht="15">
      <c r="A224" s="84" t="s">
        <v>281</v>
      </c>
      <c r="B224" s="84" t="s">
        <v>279</v>
      </c>
      <c r="C224" s="84">
        <v>2</v>
      </c>
      <c r="D224" s="122">
        <v>0.011217897821655168</v>
      </c>
      <c r="E224" s="122">
        <v>0.5650764250747924</v>
      </c>
      <c r="F224" s="84" t="s">
        <v>1188</v>
      </c>
      <c r="G224" s="84" t="b">
        <v>0</v>
      </c>
      <c r="H224" s="84" t="b">
        <v>0</v>
      </c>
      <c r="I224" s="84" t="b">
        <v>0</v>
      </c>
      <c r="J224" s="84" t="b">
        <v>0</v>
      </c>
      <c r="K224" s="84" t="b">
        <v>0</v>
      </c>
      <c r="L224" s="84" t="b">
        <v>0</v>
      </c>
    </row>
    <row r="225" spans="1:12" ht="15">
      <c r="A225" s="84" t="s">
        <v>256</v>
      </c>
      <c r="B225" s="84" t="s">
        <v>1295</v>
      </c>
      <c r="C225" s="84">
        <v>9</v>
      </c>
      <c r="D225" s="122">
        <v>0</v>
      </c>
      <c r="E225" s="122">
        <v>1.0648737810077478</v>
      </c>
      <c r="F225" s="84" t="s">
        <v>1189</v>
      </c>
      <c r="G225" s="84" t="b">
        <v>0</v>
      </c>
      <c r="H225" s="84" t="b">
        <v>0</v>
      </c>
      <c r="I225" s="84" t="b">
        <v>0</v>
      </c>
      <c r="J225" s="84" t="b">
        <v>0</v>
      </c>
      <c r="K225" s="84" t="b">
        <v>0</v>
      </c>
      <c r="L225" s="84" t="b">
        <v>0</v>
      </c>
    </row>
    <row r="226" spans="1:12" ht="15">
      <c r="A226" s="84" t="s">
        <v>1295</v>
      </c>
      <c r="B226" s="84" t="s">
        <v>1318</v>
      </c>
      <c r="C226" s="84">
        <v>9</v>
      </c>
      <c r="D226" s="122">
        <v>0</v>
      </c>
      <c r="E226" s="122">
        <v>1.0648737810077478</v>
      </c>
      <c r="F226" s="84" t="s">
        <v>1189</v>
      </c>
      <c r="G226" s="84" t="b">
        <v>0</v>
      </c>
      <c r="H226" s="84" t="b">
        <v>0</v>
      </c>
      <c r="I226" s="84" t="b">
        <v>0</v>
      </c>
      <c r="J226" s="84" t="b">
        <v>0</v>
      </c>
      <c r="K226" s="84" t="b">
        <v>0</v>
      </c>
      <c r="L226" s="84" t="b">
        <v>0</v>
      </c>
    </row>
    <row r="227" spans="1:12" ht="15">
      <c r="A227" s="84" t="s">
        <v>1318</v>
      </c>
      <c r="B227" s="84" t="s">
        <v>1295</v>
      </c>
      <c r="C227" s="84">
        <v>9</v>
      </c>
      <c r="D227" s="122">
        <v>0</v>
      </c>
      <c r="E227" s="122">
        <v>1.0648737810077478</v>
      </c>
      <c r="F227" s="84" t="s">
        <v>1189</v>
      </c>
      <c r="G227" s="84" t="b">
        <v>0</v>
      </c>
      <c r="H227" s="84" t="b">
        <v>0</v>
      </c>
      <c r="I227" s="84" t="b">
        <v>0</v>
      </c>
      <c r="J227" s="84" t="b">
        <v>0</v>
      </c>
      <c r="K227" s="84" t="b">
        <v>0</v>
      </c>
      <c r="L227" s="84" t="b">
        <v>0</v>
      </c>
    </row>
    <row r="228" spans="1:12" ht="15">
      <c r="A228" s="84" t="s">
        <v>1295</v>
      </c>
      <c r="B228" s="84" t="s">
        <v>1319</v>
      </c>
      <c r="C228" s="84">
        <v>9</v>
      </c>
      <c r="D228" s="122">
        <v>0</v>
      </c>
      <c r="E228" s="122">
        <v>1.0648737810077478</v>
      </c>
      <c r="F228" s="84" t="s">
        <v>1189</v>
      </c>
      <c r="G228" s="84" t="b">
        <v>0</v>
      </c>
      <c r="H228" s="84" t="b">
        <v>0</v>
      </c>
      <c r="I228" s="84" t="b">
        <v>0</v>
      </c>
      <c r="J228" s="84" t="b">
        <v>0</v>
      </c>
      <c r="K228" s="84" t="b">
        <v>0</v>
      </c>
      <c r="L228" s="84" t="b">
        <v>0</v>
      </c>
    </row>
    <row r="229" spans="1:12" ht="15">
      <c r="A229" s="84" t="s">
        <v>1319</v>
      </c>
      <c r="B229" s="84" t="s">
        <v>1317</v>
      </c>
      <c r="C229" s="84">
        <v>9</v>
      </c>
      <c r="D229" s="122">
        <v>0</v>
      </c>
      <c r="E229" s="122">
        <v>1.320146286111054</v>
      </c>
      <c r="F229" s="84" t="s">
        <v>1189</v>
      </c>
      <c r="G229" s="84" t="b">
        <v>0</v>
      </c>
      <c r="H229" s="84" t="b">
        <v>0</v>
      </c>
      <c r="I229" s="84" t="b">
        <v>0</v>
      </c>
      <c r="J229" s="84" t="b">
        <v>0</v>
      </c>
      <c r="K229" s="84" t="b">
        <v>0</v>
      </c>
      <c r="L229" s="84" t="b">
        <v>0</v>
      </c>
    </row>
    <row r="230" spans="1:12" ht="15">
      <c r="A230" s="84" t="s">
        <v>1317</v>
      </c>
      <c r="B230" s="84" t="s">
        <v>1320</v>
      </c>
      <c r="C230" s="84">
        <v>9</v>
      </c>
      <c r="D230" s="122">
        <v>0</v>
      </c>
      <c r="E230" s="122">
        <v>1.320146286111054</v>
      </c>
      <c r="F230" s="84" t="s">
        <v>1189</v>
      </c>
      <c r="G230" s="84" t="b">
        <v>0</v>
      </c>
      <c r="H230" s="84" t="b">
        <v>0</v>
      </c>
      <c r="I230" s="84" t="b">
        <v>0</v>
      </c>
      <c r="J230" s="84" t="b">
        <v>0</v>
      </c>
      <c r="K230" s="84" t="b">
        <v>0</v>
      </c>
      <c r="L230" s="84" t="b">
        <v>0</v>
      </c>
    </row>
    <row r="231" spans="1:12" ht="15">
      <c r="A231" s="84" t="s">
        <v>1320</v>
      </c>
      <c r="B231" s="84" t="s">
        <v>1321</v>
      </c>
      <c r="C231" s="84">
        <v>9</v>
      </c>
      <c r="D231" s="122">
        <v>0</v>
      </c>
      <c r="E231" s="122">
        <v>1.365903776671729</v>
      </c>
      <c r="F231" s="84" t="s">
        <v>1189</v>
      </c>
      <c r="G231" s="84" t="b">
        <v>0</v>
      </c>
      <c r="H231" s="84" t="b">
        <v>0</v>
      </c>
      <c r="I231" s="84" t="b">
        <v>0</v>
      </c>
      <c r="J231" s="84" t="b">
        <v>0</v>
      </c>
      <c r="K231" s="84" t="b">
        <v>0</v>
      </c>
      <c r="L231" s="84" t="b">
        <v>0</v>
      </c>
    </row>
    <row r="232" spans="1:12" ht="15">
      <c r="A232" s="84" t="s">
        <v>1321</v>
      </c>
      <c r="B232" s="84" t="s">
        <v>1322</v>
      </c>
      <c r="C232" s="84">
        <v>9</v>
      </c>
      <c r="D232" s="122">
        <v>0</v>
      </c>
      <c r="E232" s="122">
        <v>1.365903776671729</v>
      </c>
      <c r="F232" s="84" t="s">
        <v>1189</v>
      </c>
      <c r="G232" s="84" t="b">
        <v>0</v>
      </c>
      <c r="H232" s="84" t="b">
        <v>0</v>
      </c>
      <c r="I232" s="84" t="b">
        <v>0</v>
      </c>
      <c r="J232" s="84" t="b">
        <v>0</v>
      </c>
      <c r="K232" s="84" t="b">
        <v>0</v>
      </c>
      <c r="L232" s="84" t="b">
        <v>0</v>
      </c>
    </row>
    <row r="233" spans="1:12" ht="15">
      <c r="A233" s="84" t="s">
        <v>1322</v>
      </c>
      <c r="B233" s="84" t="s">
        <v>1291</v>
      </c>
      <c r="C233" s="84">
        <v>9</v>
      </c>
      <c r="D233" s="122">
        <v>0</v>
      </c>
      <c r="E233" s="122">
        <v>1.2787536009528289</v>
      </c>
      <c r="F233" s="84" t="s">
        <v>1189</v>
      </c>
      <c r="G233" s="84" t="b">
        <v>0</v>
      </c>
      <c r="H233" s="84" t="b">
        <v>0</v>
      </c>
      <c r="I233" s="84" t="b">
        <v>0</v>
      </c>
      <c r="J233" s="84" t="b">
        <v>0</v>
      </c>
      <c r="K233" s="84" t="b">
        <v>0</v>
      </c>
      <c r="L233" s="84" t="b">
        <v>0</v>
      </c>
    </row>
    <row r="234" spans="1:12" ht="15">
      <c r="A234" s="84" t="s">
        <v>1291</v>
      </c>
      <c r="B234" s="84" t="s">
        <v>1293</v>
      </c>
      <c r="C234" s="84">
        <v>9</v>
      </c>
      <c r="D234" s="122">
        <v>0</v>
      </c>
      <c r="E234" s="122">
        <v>1.2787536009528289</v>
      </c>
      <c r="F234" s="84" t="s">
        <v>1189</v>
      </c>
      <c r="G234" s="84" t="b">
        <v>0</v>
      </c>
      <c r="H234" s="84" t="b">
        <v>0</v>
      </c>
      <c r="I234" s="84" t="b">
        <v>0</v>
      </c>
      <c r="J234" s="84" t="b">
        <v>0</v>
      </c>
      <c r="K234" s="84" t="b">
        <v>0</v>
      </c>
      <c r="L234" s="84" t="b">
        <v>0</v>
      </c>
    </row>
    <row r="235" spans="1:12" ht="15">
      <c r="A235" s="84" t="s">
        <v>1293</v>
      </c>
      <c r="B235" s="84" t="s">
        <v>1590</v>
      </c>
      <c r="C235" s="84">
        <v>9</v>
      </c>
      <c r="D235" s="122">
        <v>0</v>
      </c>
      <c r="E235" s="122">
        <v>1.365903776671729</v>
      </c>
      <c r="F235" s="84" t="s">
        <v>1189</v>
      </c>
      <c r="G235" s="84" t="b">
        <v>0</v>
      </c>
      <c r="H235" s="84" t="b">
        <v>0</v>
      </c>
      <c r="I235" s="84" t="b">
        <v>0</v>
      </c>
      <c r="J235" s="84" t="b">
        <v>0</v>
      </c>
      <c r="K235" s="84" t="b">
        <v>0</v>
      </c>
      <c r="L235" s="84" t="b">
        <v>0</v>
      </c>
    </row>
    <row r="236" spans="1:12" ht="15">
      <c r="A236" s="84" t="s">
        <v>1590</v>
      </c>
      <c r="B236" s="84" t="s">
        <v>1591</v>
      </c>
      <c r="C236" s="84">
        <v>9</v>
      </c>
      <c r="D236" s="122">
        <v>0</v>
      </c>
      <c r="E236" s="122">
        <v>1.365903776671729</v>
      </c>
      <c r="F236" s="84" t="s">
        <v>1189</v>
      </c>
      <c r="G236" s="84" t="b">
        <v>0</v>
      </c>
      <c r="H236" s="84" t="b">
        <v>0</v>
      </c>
      <c r="I236" s="84" t="b">
        <v>0</v>
      </c>
      <c r="J236" s="84" t="b">
        <v>0</v>
      </c>
      <c r="K236" s="84" t="b">
        <v>0</v>
      </c>
      <c r="L236" s="84" t="b">
        <v>0</v>
      </c>
    </row>
    <row r="237" spans="1:12" ht="15">
      <c r="A237" s="84" t="s">
        <v>1591</v>
      </c>
      <c r="B237" s="84" t="s">
        <v>1592</v>
      </c>
      <c r="C237" s="84">
        <v>9</v>
      </c>
      <c r="D237" s="122">
        <v>0</v>
      </c>
      <c r="E237" s="122">
        <v>1.365903776671729</v>
      </c>
      <c r="F237" s="84" t="s">
        <v>1189</v>
      </c>
      <c r="G237" s="84" t="b">
        <v>0</v>
      </c>
      <c r="H237" s="84" t="b">
        <v>0</v>
      </c>
      <c r="I237" s="84" t="b">
        <v>0</v>
      </c>
      <c r="J237" s="84" t="b">
        <v>0</v>
      </c>
      <c r="K237" s="84" t="b">
        <v>0</v>
      </c>
      <c r="L237" s="84" t="b">
        <v>0</v>
      </c>
    </row>
    <row r="238" spans="1:12" ht="15">
      <c r="A238" s="84" t="s">
        <v>1592</v>
      </c>
      <c r="B238" s="84" t="s">
        <v>1593</v>
      </c>
      <c r="C238" s="84">
        <v>9</v>
      </c>
      <c r="D238" s="122">
        <v>0</v>
      </c>
      <c r="E238" s="122">
        <v>1.365903776671729</v>
      </c>
      <c r="F238" s="84" t="s">
        <v>1189</v>
      </c>
      <c r="G238" s="84" t="b">
        <v>0</v>
      </c>
      <c r="H238" s="84" t="b">
        <v>0</v>
      </c>
      <c r="I238" s="84" t="b">
        <v>0</v>
      </c>
      <c r="J238" s="84" t="b">
        <v>0</v>
      </c>
      <c r="K238" s="84" t="b">
        <v>0</v>
      </c>
      <c r="L238" s="84" t="b">
        <v>0</v>
      </c>
    </row>
    <row r="239" spans="1:12" ht="15">
      <c r="A239" s="84" t="s">
        <v>1593</v>
      </c>
      <c r="B239" s="84" t="s">
        <v>1594</v>
      </c>
      <c r="C239" s="84">
        <v>9</v>
      </c>
      <c r="D239" s="122">
        <v>0</v>
      </c>
      <c r="E239" s="122">
        <v>1.365903776671729</v>
      </c>
      <c r="F239" s="84" t="s">
        <v>1189</v>
      </c>
      <c r="G239" s="84" t="b">
        <v>0</v>
      </c>
      <c r="H239" s="84" t="b">
        <v>0</v>
      </c>
      <c r="I239" s="84" t="b">
        <v>0</v>
      </c>
      <c r="J239" s="84" t="b">
        <v>0</v>
      </c>
      <c r="K239" s="84" t="b">
        <v>0</v>
      </c>
      <c r="L239" s="84" t="b">
        <v>0</v>
      </c>
    </row>
    <row r="240" spans="1:12" ht="15">
      <c r="A240" s="84" t="s">
        <v>1594</v>
      </c>
      <c r="B240" s="84" t="s">
        <v>1595</v>
      </c>
      <c r="C240" s="84">
        <v>9</v>
      </c>
      <c r="D240" s="122">
        <v>0</v>
      </c>
      <c r="E240" s="122">
        <v>1.365903776671729</v>
      </c>
      <c r="F240" s="84" t="s">
        <v>1189</v>
      </c>
      <c r="G240" s="84" t="b">
        <v>0</v>
      </c>
      <c r="H240" s="84" t="b">
        <v>0</v>
      </c>
      <c r="I240" s="84" t="b">
        <v>0</v>
      </c>
      <c r="J240" s="84" t="b">
        <v>0</v>
      </c>
      <c r="K240" s="84" t="b">
        <v>0</v>
      </c>
      <c r="L240" s="84" t="b">
        <v>0</v>
      </c>
    </row>
    <row r="241" spans="1:12" ht="15">
      <c r="A241" s="84" t="s">
        <v>1595</v>
      </c>
      <c r="B241" s="84" t="s">
        <v>1596</v>
      </c>
      <c r="C241" s="84">
        <v>9</v>
      </c>
      <c r="D241" s="122">
        <v>0</v>
      </c>
      <c r="E241" s="122">
        <v>1.365903776671729</v>
      </c>
      <c r="F241" s="84" t="s">
        <v>1189</v>
      </c>
      <c r="G241" s="84" t="b">
        <v>0</v>
      </c>
      <c r="H241" s="84" t="b">
        <v>0</v>
      </c>
      <c r="I241" s="84" t="b">
        <v>0</v>
      </c>
      <c r="J241" s="84" t="b">
        <v>0</v>
      </c>
      <c r="K241" s="84" t="b">
        <v>0</v>
      </c>
      <c r="L241" s="84" t="b">
        <v>0</v>
      </c>
    </row>
    <row r="242" spans="1:12" ht="15">
      <c r="A242" s="84" t="s">
        <v>1596</v>
      </c>
      <c r="B242" s="84" t="s">
        <v>1597</v>
      </c>
      <c r="C242" s="84">
        <v>9</v>
      </c>
      <c r="D242" s="122">
        <v>0</v>
      </c>
      <c r="E242" s="122">
        <v>1.365903776671729</v>
      </c>
      <c r="F242" s="84" t="s">
        <v>1189</v>
      </c>
      <c r="G242" s="84" t="b">
        <v>0</v>
      </c>
      <c r="H242" s="84" t="b">
        <v>0</v>
      </c>
      <c r="I242" s="84" t="b">
        <v>0</v>
      </c>
      <c r="J242" s="84" t="b">
        <v>0</v>
      </c>
      <c r="K242" s="84" t="b">
        <v>0</v>
      </c>
      <c r="L242" s="84" t="b">
        <v>0</v>
      </c>
    </row>
    <row r="243" spans="1:12" ht="15">
      <c r="A243" s="84" t="s">
        <v>255</v>
      </c>
      <c r="B243" s="84" t="s">
        <v>256</v>
      </c>
      <c r="C243" s="84">
        <v>8</v>
      </c>
      <c r="D243" s="122">
        <v>0.001877156787059864</v>
      </c>
      <c r="E243" s="122">
        <v>1.4170562991191105</v>
      </c>
      <c r="F243" s="84" t="s">
        <v>1189</v>
      </c>
      <c r="G243" s="84" t="b">
        <v>0</v>
      </c>
      <c r="H243" s="84" t="b">
        <v>0</v>
      </c>
      <c r="I243" s="84" t="b">
        <v>0</v>
      </c>
      <c r="J243" s="84" t="b">
        <v>0</v>
      </c>
      <c r="K243" s="84" t="b">
        <v>0</v>
      </c>
      <c r="L243" s="84" t="b">
        <v>0</v>
      </c>
    </row>
    <row r="244" spans="1:12" ht="15">
      <c r="A244" s="84" t="s">
        <v>1597</v>
      </c>
      <c r="B244" s="84" t="s">
        <v>1598</v>
      </c>
      <c r="C244" s="84">
        <v>8</v>
      </c>
      <c r="D244" s="122">
        <v>0.001877156787059864</v>
      </c>
      <c r="E244" s="122">
        <v>1.365903776671729</v>
      </c>
      <c r="F244" s="84" t="s">
        <v>1189</v>
      </c>
      <c r="G244" s="84" t="b">
        <v>0</v>
      </c>
      <c r="H244" s="84" t="b">
        <v>0</v>
      </c>
      <c r="I244" s="84" t="b">
        <v>0</v>
      </c>
      <c r="J244" s="84" t="b">
        <v>0</v>
      </c>
      <c r="K244" s="84" t="b">
        <v>0</v>
      </c>
      <c r="L244" s="84" t="b">
        <v>0</v>
      </c>
    </row>
    <row r="245" spans="1:12" ht="15">
      <c r="A245" s="84" t="s">
        <v>1264</v>
      </c>
      <c r="B245" s="84" t="s">
        <v>1265</v>
      </c>
      <c r="C245" s="84">
        <v>10</v>
      </c>
      <c r="D245" s="122">
        <v>0</v>
      </c>
      <c r="E245" s="122">
        <v>0.7993405494535818</v>
      </c>
      <c r="F245" s="84" t="s">
        <v>1190</v>
      </c>
      <c r="G245" s="84" t="b">
        <v>0</v>
      </c>
      <c r="H245" s="84" t="b">
        <v>0</v>
      </c>
      <c r="I245" s="84" t="b">
        <v>0</v>
      </c>
      <c r="J245" s="84" t="b">
        <v>0</v>
      </c>
      <c r="K245" s="84" t="b">
        <v>0</v>
      </c>
      <c r="L245" s="84" t="b">
        <v>0</v>
      </c>
    </row>
    <row r="246" spans="1:12" ht="15">
      <c r="A246" s="84" t="s">
        <v>1265</v>
      </c>
      <c r="B246" s="84" t="s">
        <v>1266</v>
      </c>
      <c r="C246" s="84">
        <v>9</v>
      </c>
      <c r="D246" s="122">
        <v>0.005641334452685976</v>
      </c>
      <c r="E246" s="122">
        <v>0.7993405494535818</v>
      </c>
      <c r="F246" s="84" t="s">
        <v>1190</v>
      </c>
      <c r="G246" s="84" t="b">
        <v>0</v>
      </c>
      <c r="H246" s="84" t="b">
        <v>0</v>
      </c>
      <c r="I246" s="84" t="b">
        <v>0</v>
      </c>
      <c r="J246" s="84" t="b">
        <v>0</v>
      </c>
      <c r="K246" s="84" t="b">
        <v>0</v>
      </c>
      <c r="L246" s="84" t="b">
        <v>0</v>
      </c>
    </row>
    <row r="247" spans="1:12" ht="15">
      <c r="A247" s="84" t="s">
        <v>1294</v>
      </c>
      <c r="B247" s="84" t="s">
        <v>1264</v>
      </c>
      <c r="C247" s="84">
        <v>8</v>
      </c>
      <c r="D247" s="122">
        <v>0.010620275398143168</v>
      </c>
      <c r="E247" s="122">
        <v>0.7024305364455253</v>
      </c>
      <c r="F247" s="84" t="s">
        <v>1190</v>
      </c>
      <c r="G247" s="84" t="b">
        <v>0</v>
      </c>
      <c r="H247" s="84" t="b">
        <v>0</v>
      </c>
      <c r="I247" s="84" t="b">
        <v>0</v>
      </c>
      <c r="J247" s="84" t="b">
        <v>0</v>
      </c>
      <c r="K247" s="84" t="b">
        <v>0</v>
      </c>
      <c r="L247" s="84" t="b">
        <v>0</v>
      </c>
    </row>
    <row r="248" spans="1:12" ht="15">
      <c r="A248" s="84" t="s">
        <v>287</v>
      </c>
      <c r="B248" s="84" t="s">
        <v>1294</v>
      </c>
      <c r="C248" s="84">
        <v>6</v>
      </c>
      <c r="D248" s="122">
        <v>0.018234143804084085</v>
      </c>
      <c r="E248" s="122">
        <v>0.6744018128452817</v>
      </c>
      <c r="F248" s="84" t="s">
        <v>1190</v>
      </c>
      <c r="G248" s="84" t="b">
        <v>0</v>
      </c>
      <c r="H248" s="84" t="b">
        <v>0</v>
      </c>
      <c r="I248" s="84" t="b">
        <v>0</v>
      </c>
      <c r="J248" s="84" t="b">
        <v>0</v>
      </c>
      <c r="K248" s="84" t="b">
        <v>0</v>
      </c>
      <c r="L248" s="84" t="b">
        <v>0</v>
      </c>
    </row>
    <row r="249" spans="1:12" ht="15">
      <c r="A249" s="84" t="s">
        <v>1324</v>
      </c>
      <c r="B249" s="84" t="s">
        <v>1325</v>
      </c>
      <c r="C249" s="84">
        <v>2</v>
      </c>
      <c r="D249" s="122">
        <v>0.019149863132493665</v>
      </c>
      <c r="E249" s="122">
        <v>1.4983105537896007</v>
      </c>
      <c r="F249" s="84" t="s">
        <v>1190</v>
      </c>
      <c r="G249" s="84" t="b">
        <v>0</v>
      </c>
      <c r="H249" s="84" t="b">
        <v>0</v>
      </c>
      <c r="I249" s="84" t="b">
        <v>0</v>
      </c>
      <c r="J249" s="84" t="b">
        <v>0</v>
      </c>
      <c r="K249" s="84" t="b">
        <v>0</v>
      </c>
      <c r="L249" s="84" t="b">
        <v>0</v>
      </c>
    </row>
    <row r="250" spans="1:12" ht="15">
      <c r="A250" s="84" t="s">
        <v>1325</v>
      </c>
      <c r="B250" s="84" t="s">
        <v>1326</v>
      </c>
      <c r="C250" s="84">
        <v>2</v>
      </c>
      <c r="D250" s="122">
        <v>0.019149863132493665</v>
      </c>
      <c r="E250" s="122">
        <v>1.4983105537896007</v>
      </c>
      <c r="F250" s="84" t="s">
        <v>1190</v>
      </c>
      <c r="G250" s="84" t="b">
        <v>0</v>
      </c>
      <c r="H250" s="84" t="b">
        <v>0</v>
      </c>
      <c r="I250" s="84" t="b">
        <v>0</v>
      </c>
      <c r="J250" s="84" t="b">
        <v>0</v>
      </c>
      <c r="K250" s="84" t="b">
        <v>0</v>
      </c>
      <c r="L250" s="84" t="b">
        <v>0</v>
      </c>
    </row>
    <row r="251" spans="1:12" ht="15">
      <c r="A251" s="84" t="s">
        <v>1326</v>
      </c>
      <c r="B251" s="84" t="s">
        <v>1327</v>
      </c>
      <c r="C251" s="84">
        <v>2</v>
      </c>
      <c r="D251" s="122">
        <v>0.019149863132493665</v>
      </c>
      <c r="E251" s="122">
        <v>1.4983105537896007</v>
      </c>
      <c r="F251" s="84" t="s">
        <v>1190</v>
      </c>
      <c r="G251" s="84" t="b">
        <v>0</v>
      </c>
      <c r="H251" s="84" t="b">
        <v>0</v>
      </c>
      <c r="I251" s="84" t="b">
        <v>0</v>
      </c>
      <c r="J251" s="84" t="b">
        <v>0</v>
      </c>
      <c r="K251" s="84" t="b">
        <v>0</v>
      </c>
      <c r="L251" s="84" t="b">
        <v>0</v>
      </c>
    </row>
    <row r="252" spans="1:12" ht="15">
      <c r="A252" s="84" t="s">
        <v>1327</v>
      </c>
      <c r="B252" s="84" t="s">
        <v>1328</v>
      </c>
      <c r="C252" s="84">
        <v>2</v>
      </c>
      <c r="D252" s="122">
        <v>0.019149863132493665</v>
      </c>
      <c r="E252" s="122">
        <v>1.4983105537896007</v>
      </c>
      <c r="F252" s="84" t="s">
        <v>1190</v>
      </c>
      <c r="G252" s="84" t="b">
        <v>0</v>
      </c>
      <c r="H252" s="84" t="b">
        <v>0</v>
      </c>
      <c r="I252" s="84" t="b">
        <v>0</v>
      </c>
      <c r="J252" s="84" t="b">
        <v>0</v>
      </c>
      <c r="K252" s="84" t="b">
        <v>0</v>
      </c>
      <c r="L252" s="84" t="b">
        <v>0</v>
      </c>
    </row>
    <row r="253" spans="1:12" ht="15">
      <c r="A253" s="84" t="s">
        <v>1328</v>
      </c>
      <c r="B253" s="84" t="s">
        <v>1623</v>
      </c>
      <c r="C253" s="84">
        <v>2</v>
      </c>
      <c r="D253" s="122">
        <v>0.019149863132493665</v>
      </c>
      <c r="E253" s="122">
        <v>1.4983105537896007</v>
      </c>
      <c r="F253" s="84" t="s">
        <v>1190</v>
      </c>
      <c r="G253" s="84" t="b">
        <v>0</v>
      </c>
      <c r="H253" s="84" t="b">
        <v>0</v>
      </c>
      <c r="I253" s="84" t="b">
        <v>0</v>
      </c>
      <c r="J253" s="84" t="b">
        <v>0</v>
      </c>
      <c r="K253" s="84" t="b">
        <v>0</v>
      </c>
      <c r="L253" s="84" t="b">
        <v>0</v>
      </c>
    </row>
    <row r="254" spans="1:12" ht="15">
      <c r="A254" s="84" t="s">
        <v>1623</v>
      </c>
      <c r="B254" s="84" t="s">
        <v>1624</v>
      </c>
      <c r="C254" s="84">
        <v>2</v>
      </c>
      <c r="D254" s="122">
        <v>0.019149863132493665</v>
      </c>
      <c r="E254" s="122">
        <v>1.4983105537896007</v>
      </c>
      <c r="F254" s="84" t="s">
        <v>1190</v>
      </c>
      <c r="G254" s="84" t="b">
        <v>0</v>
      </c>
      <c r="H254" s="84" t="b">
        <v>0</v>
      </c>
      <c r="I254" s="84" t="b">
        <v>0</v>
      </c>
      <c r="J254" s="84" t="b">
        <v>0</v>
      </c>
      <c r="K254" s="84" t="b">
        <v>0</v>
      </c>
      <c r="L254" s="84" t="b">
        <v>0</v>
      </c>
    </row>
    <row r="255" spans="1:12" ht="15">
      <c r="A255" s="84" t="s">
        <v>1624</v>
      </c>
      <c r="B255" s="84" t="s">
        <v>1294</v>
      </c>
      <c r="C255" s="84">
        <v>2</v>
      </c>
      <c r="D255" s="122">
        <v>0.019149863132493665</v>
      </c>
      <c r="E255" s="122">
        <v>0.7993405494535817</v>
      </c>
      <c r="F255" s="84" t="s">
        <v>1190</v>
      </c>
      <c r="G255" s="84" t="b">
        <v>0</v>
      </c>
      <c r="H255" s="84" t="b">
        <v>0</v>
      </c>
      <c r="I255" s="84" t="b">
        <v>0</v>
      </c>
      <c r="J255" s="84" t="b">
        <v>0</v>
      </c>
      <c r="K255" s="84" t="b">
        <v>0</v>
      </c>
      <c r="L255" s="84" t="b">
        <v>0</v>
      </c>
    </row>
    <row r="256" spans="1:12" ht="15">
      <c r="A256" s="84" t="s">
        <v>1294</v>
      </c>
      <c r="B256" s="84" t="s">
        <v>1625</v>
      </c>
      <c r="C256" s="84">
        <v>2</v>
      </c>
      <c r="D256" s="122">
        <v>0.019149863132493665</v>
      </c>
      <c r="E256" s="122">
        <v>0.7993405494535817</v>
      </c>
      <c r="F256" s="84" t="s">
        <v>1190</v>
      </c>
      <c r="G256" s="84" t="b">
        <v>0</v>
      </c>
      <c r="H256" s="84" t="b">
        <v>0</v>
      </c>
      <c r="I256" s="84" t="b">
        <v>0</v>
      </c>
      <c r="J256" s="84" t="b">
        <v>0</v>
      </c>
      <c r="K256" s="84" t="b">
        <v>0</v>
      </c>
      <c r="L256" s="84" t="b">
        <v>0</v>
      </c>
    </row>
    <row r="257" spans="1:12" ht="15">
      <c r="A257" s="84" t="s">
        <v>1625</v>
      </c>
      <c r="B257" s="84" t="s">
        <v>1626</v>
      </c>
      <c r="C257" s="84">
        <v>2</v>
      </c>
      <c r="D257" s="122">
        <v>0.019149863132493665</v>
      </c>
      <c r="E257" s="122">
        <v>1.4983105537896007</v>
      </c>
      <c r="F257" s="84" t="s">
        <v>1190</v>
      </c>
      <c r="G257" s="84" t="b">
        <v>0</v>
      </c>
      <c r="H257" s="84" t="b">
        <v>0</v>
      </c>
      <c r="I257" s="84" t="b">
        <v>0</v>
      </c>
      <c r="J257" s="84" t="b">
        <v>0</v>
      </c>
      <c r="K257" s="84" t="b">
        <v>0</v>
      </c>
      <c r="L257" s="84" t="b">
        <v>0</v>
      </c>
    </row>
    <row r="258" spans="1:12" ht="15">
      <c r="A258" s="84" t="s">
        <v>1626</v>
      </c>
      <c r="B258" s="84" t="s">
        <v>1264</v>
      </c>
      <c r="C258" s="84">
        <v>2</v>
      </c>
      <c r="D258" s="122">
        <v>0.019149863132493665</v>
      </c>
      <c r="E258" s="122">
        <v>0.7993405494535817</v>
      </c>
      <c r="F258" s="84" t="s">
        <v>1190</v>
      </c>
      <c r="G258" s="84" t="b">
        <v>0</v>
      </c>
      <c r="H258" s="84" t="b">
        <v>0</v>
      </c>
      <c r="I258" s="84" t="b">
        <v>0</v>
      </c>
      <c r="J258" s="84" t="b">
        <v>0</v>
      </c>
      <c r="K258" s="84" t="b">
        <v>0</v>
      </c>
      <c r="L258" s="84" t="b">
        <v>0</v>
      </c>
    </row>
    <row r="259" spans="1:12" ht="15">
      <c r="A259" s="84" t="s">
        <v>287</v>
      </c>
      <c r="B259" s="84" t="s">
        <v>288</v>
      </c>
      <c r="C259" s="84">
        <v>2</v>
      </c>
      <c r="D259" s="122">
        <v>0.019149863132493665</v>
      </c>
      <c r="E259" s="122">
        <v>0.8962505624616381</v>
      </c>
      <c r="F259" s="84" t="s">
        <v>1190</v>
      </c>
      <c r="G259" s="84" t="b">
        <v>0</v>
      </c>
      <c r="H259" s="84" t="b">
        <v>0</v>
      </c>
      <c r="I259" s="84" t="b">
        <v>0</v>
      </c>
      <c r="J259" s="84" t="b">
        <v>0</v>
      </c>
      <c r="K259" s="84" t="b">
        <v>0</v>
      </c>
      <c r="L259" s="84" t="b">
        <v>0</v>
      </c>
    </row>
    <row r="260" spans="1:12" ht="15">
      <c r="A260" s="84" t="s">
        <v>288</v>
      </c>
      <c r="B260" s="84" t="s">
        <v>1294</v>
      </c>
      <c r="C260" s="84">
        <v>2</v>
      </c>
      <c r="D260" s="122">
        <v>0.019149863132493665</v>
      </c>
      <c r="E260" s="122">
        <v>0.7993405494535817</v>
      </c>
      <c r="F260" s="84" t="s">
        <v>1190</v>
      </c>
      <c r="G260" s="84" t="b">
        <v>0</v>
      </c>
      <c r="H260" s="84" t="b">
        <v>0</v>
      </c>
      <c r="I260" s="84" t="b">
        <v>0</v>
      </c>
      <c r="J260" s="84" t="b">
        <v>0</v>
      </c>
      <c r="K260" s="84" t="b">
        <v>0</v>
      </c>
      <c r="L260" s="84" t="b">
        <v>0</v>
      </c>
    </row>
    <row r="261" spans="1:12" ht="15">
      <c r="A261" s="84" t="s">
        <v>1331</v>
      </c>
      <c r="B261" s="84" t="s">
        <v>1332</v>
      </c>
      <c r="C261" s="84">
        <v>5</v>
      </c>
      <c r="D261" s="122">
        <v>0</v>
      </c>
      <c r="E261" s="122">
        <v>1.1760912590556813</v>
      </c>
      <c r="F261" s="84" t="s">
        <v>1192</v>
      </c>
      <c r="G261" s="84" t="b">
        <v>0</v>
      </c>
      <c r="H261" s="84" t="b">
        <v>0</v>
      </c>
      <c r="I261" s="84" t="b">
        <v>0</v>
      </c>
      <c r="J261" s="84" t="b">
        <v>0</v>
      </c>
      <c r="K261" s="84" t="b">
        <v>0</v>
      </c>
      <c r="L261" s="84" t="b">
        <v>0</v>
      </c>
    </row>
    <row r="262" spans="1:12" ht="15">
      <c r="A262" s="84" t="s">
        <v>1332</v>
      </c>
      <c r="B262" s="84" t="s">
        <v>1333</v>
      </c>
      <c r="C262" s="84">
        <v>5</v>
      </c>
      <c r="D262" s="122">
        <v>0</v>
      </c>
      <c r="E262" s="122">
        <v>1.1760912590556813</v>
      </c>
      <c r="F262" s="84" t="s">
        <v>1192</v>
      </c>
      <c r="G262" s="84" t="b">
        <v>0</v>
      </c>
      <c r="H262" s="84" t="b">
        <v>0</v>
      </c>
      <c r="I262" s="84" t="b">
        <v>0</v>
      </c>
      <c r="J262" s="84" t="b">
        <v>0</v>
      </c>
      <c r="K262" s="84" t="b">
        <v>0</v>
      </c>
      <c r="L262" s="84" t="b">
        <v>0</v>
      </c>
    </row>
    <row r="263" spans="1:12" ht="15">
      <c r="A263" s="84" t="s">
        <v>1333</v>
      </c>
      <c r="B263" s="84" t="s">
        <v>1294</v>
      </c>
      <c r="C263" s="84">
        <v>5</v>
      </c>
      <c r="D263" s="122">
        <v>0</v>
      </c>
      <c r="E263" s="122">
        <v>1.1760912590556813</v>
      </c>
      <c r="F263" s="84" t="s">
        <v>1192</v>
      </c>
      <c r="G263" s="84" t="b">
        <v>0</v>
      </c>
      <c r="H263" s="84" t="b">
        <v>0</v>
      </c>
      <c r="I263" s="84" t="b">
        <v>0</v>
      </c>
      <c r="J263" s="84" t="b">
        <v>0</v>
      </c>
      <c r="K263" s="84" t="b">
        <v>0</v>
      </c>
      <c r="L263" s="84" t="b">
        <v>0</v>
      </c>
    </row>
    <row r="264" spans="1:12" ht="15">
      <c r="A264" s="84" t="s">
        <v>1294</v>
      </c>
      <c r="B264" s="84" t="s">
        <v>1334</v>
      </c>
      <c r="C264" s="84">
        <v>5</v>
      </c>
      <c r="D264" s="122">
        <v>0</v>
      </c>
      <c r="E264" s="122">
        <v>1.1760912590556813</v>
      </c>
      <c r="F264" s="84" t="s">
        <v>1192</v>
      </c>
      <c r="G264" s="84" t="b">
        <v>0</v>
      </c>
      <c r="H264" s="84" t="b">
        <v>0</v>
      </c>
      <c r="I264" s="84" t="b">
        <v>0</v>
      </c>
      <c r="J264" s="84" t="b">
        <v>1</v>
      </c>
      <c r="K264" s="84" t="b">
        <v>0</v>
      </c>
      <c r="L264" s="84" t="b">
        <v>0</v>
      </c>
    </row>
    <row r="265" spans="1:12" ht="15">
      <c r="A265" s="84" t="s">
        <v>1334</v>
      </c>
      <c r="B265" s="84" t="s">
        <v>1335</v>
      </c>
      <c r="C265" s="84">
        <v>5</v>
      </c>
      <c r="D265" s="122">
        <v>0</v>
      </c>
      <c r="E265" s="122">
        <v>1.1760912590556813</v>
      </c>
      <c r="F265" s="84" t="s">
        <v>1192</v>
      </c>
      <c r="G265" s="84" t="b">
        <v>1</v>
      </c>
      <c r="H265" s="84" t="b">
        <v>0</v>
      </c>
      <c r="I265" s="84" t="b">
        <v>0</v>
      </c>
      <c r="J265" s="84" t="b">
        <v>0</v>
      </c>
      <c r="K265" s="84" t="b">
        <v>1</v>
      </c>
      <c r="L265" s="84" t="b">
        <v>0</v>
      </c>
    </row>
    <row r="266" spans="1:12" ht="15">
      <c r="A266" s="84" t="s">
        <v>1335</v>
      </c>
      <c r="B266" s="84" t="s">
        <v>1336</v>
      </c>
      <c r="C266" s="84">
        <v>5</v>
      </c>
      <c r="D266" s="122">
        <v>0</v>
      </c>
      <c r="E266" s="122">
        <v>1.1760912590556813</v>
      </c>
      <c r="F266" s="84" t="s">
        <v>1192</v>
      </c>
      <c r="G266" s="84" t="b">
        <v>0</v>
      </c>
      <c r="H266" s="84" t="b">
        <v>1</v>
      </c>
      <c r="I266" s="84" t="b">
        <v>0</v>
      </c>
      <c r="J266" s="84" t="b">
        <v>0</v>
      </c>
      <c r="K266" s="84" t="b">
        <v>0</v>
      </c>
      <c r="L266" s="84" t="b">
        <v>0</v>
      </c>
    </row>
    <row r="267" spans="1:12" ht="15">
      <c r="A267" s="84" t="s">
        <v>1336</v>
      </c>
      <c r="B267" s="84" t="s">
        <v>1337</v>
      </c>
      <c r="C267" s="84">
        <v>5</v>
      </c>
      <c r="D267" s="122">
        <v>0</v>
      </c>
      <c r="E267" s="122">
        <v>1.1760912590556813</v>
      </c>
      <c r="F267" s="84" t="s">
        <v>1192</v>
      </c>
      <c r="G267" s="84" t="b">
        <v>0</v>
      </c>
      <c r="H267" s="84" t="b">
        <v>0</v>
      </c>
      <c r="I267" s="84" t="b">
        <v>0</v>
      </c>
      <c r="J267" s="84" t="b">
        <v>0</v>
      </c>
      <c r="K267" s="84" t="b">
        <v>0</v>
      </c>
      <c r="L267" s="84" t="b">
        <v>0</v>
      </c>
    </row>
    <row r="268" spans="1:12" ht="15">
      <c r="A268" s="84" t="s">
        <v>1337</v>
      </c>
      <c r="B268" s="84" t="s">
        <v>1338</v>
      </c>
      <c r="C268" s="84">
        <v>5</v>
      </c>
      <c r="D268" s="122">
        <v>0</v>
      </c>
      <c r="E268" s="122">
        <v>1.1760912590556813</v>
      </c>
      <c r="F268" s="84" t="s">
        <v>1192</v>
      </c>
      <c r="G268" s="84" t="b">
        <v>0</v>
      </c>
      <c r="H268" s="84" t="b">
        <v>0</v>
      </c>
      <c r="I268" s="84" t="b">
        <v>0</v>
      </c>
      <c r="J268" s="84" t="b">
        <v>0</v>
      </c>
      <c r="K268" s="84" t="b">
        <v>0</v>
      </c>
      <c r="L268" s="84" t="b">
        <v>0</v>
      </c>
    </row>
    <row r="269" spans="1:12" ht="15">
      <c r="A269" s="84" t="s">
        <v>1338</v>
      </c>
      <c r="B269" s="84" t="s">
        <v>1339</v>
      </c>
      <c r="C269" s="84">
        <v>5</v>
      </c>
      <c r="D269" s="122">
        <v>0</v>
      </c>
      <c r="E269" s="122">
        <v>1.1760912590556813</v>
      </c>
      <c r="F269" s="84" t="s">
        <v>1192</v>
      </c>
      <c r="G269" s="84" t="b">
        <v>0</v>
      </c>
      <c r="H269" s="84" t="b">
        <v>0</v>
      </c>
      <c r="I269" s="84" t="b">
        <v>0</v>
      </c>
      <c r="J269" s="84" t="b">
        <v>0</v>
      </c>
      <c r="K269" s="84" t="b">
        <v>0</v>
      </c>
      <c r="L269" s="84" t="b">
        <v>0</v>
      </c>
    </row>
    <row r="270" spans="1:12" ht="15">
      <c r="A270" s="84" t="s">
        <v>1339</v>
      </c>
      <c r="B270" s="84" t="s">
        <v>1601</v>
      </c>
      <c r="C270" s="84">
        <v>5</v>
      </c>
      <c r="D270" s="122">
        <v>0</v>
      </c>
      <c r="E270" s="122">
        <v>1.1760912590556813</v>
      </c>
      <c r="F270" s="84" t="s">
        <v>1192</v>
      </c>
      <c r="G270" s="84" t="b">
        <v>0</v>
      </c>
      <c r="H270" s="84" t="b">
        <v>0</v>
      </c>
      <c r="I270" s="84" t="b">
        <v>0</v>
      </c>
      <c r="J270" s="84" t="b">
        <v>0</v>
      </c>
      <c r="K270" s="84" t="b">
        <v>0</v>
      </c>
      <c r="L270" s="84" t="b">
        <v>0</v>
      </c>
    </row>
    <row r="271" spans="1:12" ht="15">
      <c r="A271" s="84" t="s">
        <v>1601</v>
      </c>
      <c r="B271" s="84" t="s">
        <v>1602</v>
      </c>
      <c r="C271" s="84">
        <v>5</v>
      </c>
      <c r="D271" s="122">
        <v>0</v>
      </c>
      <c r="E271" s="122">
        <v>1.1760912590556813</v>
      </c>
      <c r="F271" s="84" t="s">
        <v>1192</v>
      </c>
      <c r="G271" s="84" t="b">
        <v>0</v>
      </c>
      <c r="H271" s="84" t="b">
        <v>0</v>
      </c>
      <c r="I271" s="84" t="b">
        <v>0</v>
      </c>
      <c r="J271" s="84" t="b">
        <v>0</v>
      </c>
      <c r="K271" s="84" t="b">
        <v>0</v>
      </c>
      <c r="L271" s="84" t="b">
        <v>0</v>
      </c>
    </row>
    <row r="272" spans="1:12" ht="15">
      <c r="A272" s="84" t="s">
        <v>1602</v>
      </c>
      <c r="B272" s="84" t="s">
        <v>1603</v>
      </c>
      <c r="C272" s="84">
        <v>5</v>
      </c>
      <c r="D272" s="122">
        <v>0</v>
      </c>
      <c r="E272" s="122">
        <v>1.1760912590556813</v>
      </c>
      <c r="F272" s="84" t="s">
        <v>1192</v>
      </c>
      <c r="G272" s="84" t="b">
        <v>0</v>
      </c>
      <c r="H272" s="84" t="b">
        <v>0</v>
      </c>
      <c r="I272" s="84" t="b">
        <v>0</v>
      </c>
      <c r="J272" s="84" t="b">
        <v>0</v>
      </c>
      <c r="K272" s="84" t="b">
        <v>0</v>
      </c>
      <c r="L272" s="84" t="b">
        <v>0</v>
      </c>
    </row>
    <row r="273" spans="1:12" ht="15">
      <c r="A273" s="84" t="s">
        <v>1603</v>
      </c>
      <c r="B273" s="84" t="s">
        <v>1293</v>
      </c>
      <c r="C273" s="84">
        <v>5</v>
      </c>
      <c r="D273" s="122">
        <v>0</v>
      </c>
      <c r="E273" s="122">
        <v>1.1760912590556813</v>
      </c>
      <c r="F273" s="84" t="s">
        <v>1192</v>
      </c>
      <c r="G273" s="84" t="b">
        <v>0</v>
      </c>
      <c r="H273" s="84" t="b">
        <v>0</v>
      </c>
      <c r="I273" s="84" t="b">
        <v>0</v>
      </c>
      <c r="J273" s="84" t="b">
        <v>0</v>
      </c>
      <c r="K273" s="84" t="b">
        <v>0</v>
      </c>
      <c r="L273" s="84" t="b">
        <v>0</v>
      </c>
    </row>
    <row r="274" spans="1:12" ht="15">
      <c r="A274" s="84" t="s">
        <v>238</v>
      </c>
      <c r="B274" s="84" t="s">
        <v>1331</v>
      </c>
      <c r="C274" s="84">
        <v>4</v>
      </c>
      <c r="D274" s="122">
        <v>0.004845500650402821</v>
      </c>
      <c r="E274" s="122">
        <v>1.2730012720637376</v>
      </c>
      <c r="F274" s="84" t="s">
        <v>1192</v>
      </c>
      <c r="G274" s="84" t="b">
        <v>0</v>
      </c>
      <c r="H274" s="84" t="b">
        <v>0</v>
      </c>
      <c r="I274" s="84" t="b">
        <v>0</v>
      </c>
      <c r="J274" s="84" t="b">
        <v>0</v>
      </c>
      <c r="K274" s="84" t="b">
        <v>0</v>
      </c>
      <c r="L274" s="84" t="b">
        <v>0</v>
      </c>
    </row>
    <row r="275" spans="1:12" ht="15">
      <c r="A275" s="84" t="s">
        <v>1293</v>
      </c>
      <c r="B275" s="84" t="s">
        <v>1605</v>
      </c>
      <c r="C275" s="84">
        <v>4</v>
      </c>
      <c r="D275" s="122">
        <v>0.004845500650402821</v>
      </c>
      <c r="E275" s="122">
        <v>1.1760912590556813</v>
      </c>
      <c r="F275" s="84" t="s">
        <v>1192</v>
      </c>
      <c r="G275" s="84" t="b">
        <v>0</v>
      </c>
      <c r="H275" s="84" t="b">
        <v>0</v>
      </c>
      <c r="I275" s="84" t="b">
        <v>0</v>
      </c>
      <c r="J275" s="84" t="b">
        <v>0</v>
      </c>
      <c r="K275" s="84" t="b">
        <v>0</v>
      </c>
      <c r="L275" s="84" t="b">
        <v>0</v>
      </c>
    </row>
    <row r="276" spans="1:12" ht="15">
      <c r="A276" s="84" t="s">
        <v>1344</v>
      </c>
      <c r="B276" s="84" t="s">
        <v>1345</v>
      </c>
      <c r="C276" s="84">
        <v>2</v>
      </c>
      <c r="D276" s="122">
        <v>0</v>
      </c>
      <c r="E276" s="122">
        <v>0.9777236052888478</v>
      </c>
      <c r="F276" s="84" t="s">
        <v>1195</v>
      </c>
      <c r="G276" s="84" t="b">
        <v>0</v>
      </c>
      <c r="H276" s="84" t="b">
        <v>0</v>
      </c>
      <c r="I276" s="84" t="b">
        <v>0</v>
      </c>
      <c r="J276" s="84" t="b">
        <v>0</v>
      </c>
      <c r="K276" s="84" t="b">
        <v>0</v>
      </c>
      <c r="L276" s="84" t="b">
        <v>0</v>
      </c>
    </row>
    <row r="277" spans="1:12" ht="15">
      <c r="A277" s="84" t="s">
        <v>1345</v>
      </c>
      <c r="B277" s="84" t="s">
        <v>1346</v>
      </c>
      <c r="C277" s="84">
        <v>2</v>
      </c>
      <c r="D277" s="122">
        <v>0</v>
      </c>
      <c r="E277" s="122">
        <v>0.9777236052888478</v>
      </c>
      <c r="F277" s="84" t="s">
        <v>1195</v>
      </c>
      <c r="G277" s="84" t="b">
        <v>0</v>
      </c>
      <c r="H277" s="84" t="b">
        <v>0</v>
      </c>
      <c r="I277" s="84" t="b">
        <v>0</v>
      </c>
      <c r="J277" s="84" t="b">
        <v>0</v>
      </c>
      <c r="K277" s="84" t="b">
        <v>0</v>
      </c>
      <c r="L277" s="84" t="b">
        <v>0</v>
      </c>
    </row>
    <row r="278" spans="1:12" ht="15">
      <c r="A278" s="84" t="s">
        <v>1346</v>
      </c>
      <c r="B278" s="84" t="s">
        <v>1347</v>
      </c>
      <c r="C278" s="84">
        <v>2</v>
      </c>
      <c r="D278" s="122">
        <v>0</v>
      </c>
      <c r="E278" s="122">
        <v>0.9777236052888478</v>
      </c>
      <c r="F278" s="84" t="s">
        <v>1195</v>
      </c>
      <c r="G278" s="84" t="b">
        <v>0</v>
      </c>
      <c r="H278" s="84" t="b">
        <v>0</v>
      </c>
      <c r="I278" s="84" t="b">
        <v>0</v>
      </c>
      <c r="J278" s="84" t="b">
        <v>0</v>
      </c>
      <c r="K278" s="84" t="b">
        <v>0</v>
      </c>
      <c r="L278" s="84" t="b">
        <v>0</v>
      </c>
    </row>
    <row r="279" spans="1:12" ht="15">
      <c r="A279" s="84" t="s">
        <v>1347</v>
      </c>
      <c r="B279" s="84" t="s">
        <v>1348</v>
      </c>
      <c r="C279" s="84">
        <v>2</v>
      </c>
      <c r="D279" s="122">
        <v>0</v>
      </c>
      <c r="E279" s="122">
        <v>0.9777236052888478</v>
      </c>
      <c r="F279" s="84" t="s">
        <v>1195</v>
      </c>
      <c r="G279" s="84" t="b">
        <v>0</v>
      </c>
      <c r="H279" s="84" t="b">
        <v>0</v>
      </c>
      <c r="I279" s="84" t="b">
        <v>0</v>
      </c>
      <c r="J279" s="84" t="b">
        <v>0</v>
      </c>
      <c r="K279" s="84" t="b">
        <v>0</v>
      </c>
      <c r="L279" s="84" t="b">
        <v>0</v>
      </c>
    </row>
    <row r="280" spans="1:12" ht="15">
      <c r="A280" s="84" t="s">
        <v>1348</v>
      </c>
      <c r="B280" s="84" t="s">
        <v>1293</v>
      </c>
      <c r="C280" s="84">
        <v>2</v>
      </c>
      <c r="D280" s="122">
        <v>0</v>
      </c>
      <c r="E280" s="122">
        <v>0.9777236052888478</v>
      </c>
      <c r="F280" s="84" t="s">
        <v>1195</v>
      </c>
      <c r="G280" s="84" t="b">
        <v>0</v>
      </c>
      <c r="H280" s="84" t="b">
        <v>0</v>
      </c>
      <c r="I280" s="84" t="b">
        <v>0</v>
      </c>
      <c r="J280" s="84" t="b">
        <v>0</v>
      </c>
      <c r="K280" s="84" t="b">
        <v>0</v>
      </c>
      <c r="L280" s="84" t="b">
        <v>0</v>
      </c>
    </row>
    <row r="281" spans="1:12" ht="15">
      <c r="A281" s="84" t="s">
        <v>1293</v>
      </c>
      <c r="B281" s="84" t="s">
        <v>1349</v>
      </c>
      <c r="C281" s="84">
        <v>2</v>
      </c>
      <c r="D281" s="122">
        <v>0</v>
      </c>
      <c r="E281" s="122">
        <v>0.9777236052888478</v>
      </c>
      <c r="F281" s="84" t="s">
        <v>1195</v>
      </c>
      <c r="G281" s="84" t="b">
        <v>0</v>
      </c>
      <c r="H281" s="84" t="b">
        <v>0</v>
      </c>
      <c r="I281" s="84" t="b">
        <v>0</v>
      </c>
      <c r="J281" s="84" t="b">
        <v>0</v>
      </c>
      <c r="K281" s="84" t="b">
        <v>0</v>
      </c>
      <c r="L281" s="84" t="b">
        <v>0</v>
      </c>
    </row>
    <row r="282" spans="1:12" ht="15">
      <c r="A282" s="84" t="s">
        <v>1349</v>
      </c>
      <c r="B282" s="84" t="s">
        <v>1350</v>
      </c>
      <c r="C282" s="84">
        <v>2</v>
      </c>
      <c r="D282" s="122">
        <v>0</v>
      </c>
      <c r="E282" s="122">
        <v>0.9777236052888478</v>
      </c>
      <c r="F282" s="84" t="s">
        <v>1195</v>
      </c>
      <c r="G282" s="84" t="b">
        <v>0</v>
      </c>
      <c r="H282" s="84" t="b">
        <v>0</v>
      </c>
      <c r="I282" s="84" t="b">
        <v>0</v>
      </c>
      <c r="J282" s="84" t="b">
        <v>0</v>
      </c>
      <c r="K282" s="84" t="b">
        <v>0</v>
      </c>
      <c r="L282" s="84" t="b">
        <v>0</v>
      </c>
    </row>
    <row r="283" spans="1:12" ht="15">
      <c r="A283" s="84" t="s">
        <v>1350</v>
      </c>
      <c r="B283" s="84" t="s">
        <v>1351</v>
      </c>
      <c r="C283" s="84">
        <v>2</v>
      </c>
      <c r="D283" s="122">
        <v>0</v>
      </c>
      <c r="E283" s="122">
        <v>0.9777236052888478</v>
      </c>
      <c r="F283" s="84" t="s">
        <v>1195</v>
      </c>
      <c r="G283" s="84" t="b">
        <v>0</v>
      </c>
      <c r="H283" s="84" t="b">
        <v>0</v>
      </c>
      <c r="I283" s="84" t="b">
        <v>0</v>
      </c>
      <c r="J283" s="84" t="b">
        <v>0</v>
      </c>
      <c r="K283" s="84" t="b">
        <v>0</v>
      </c>
      <c r="L283" s="84" t="b">
        <v>0</v>
      </c>
    </row>
    <row r="284" spans="1:12" ht="15">
      <c r="A284" s="84" t="s">
        <v>1351</v>
      </c>
      <c r="B284" s="84" t="s">
        <v>1352</v>
      </c>
      <c r="C284" s="84">
        <v>2</v>
      </c>
      <c r="D284" s="122">
        <v>0</v>
      </c>
      <c r="E284" s="122">
        <v>0.9777236052888478</v>
      </c>
      <c r="F284" s="84" t="s">
        <v>1195</v>
      </c>
      <c r="G284" s="84" t="b">
        <v>0</v>
      </c>
      <c r="H284" s="84" t="b">
        <v>0</v>
      </c>
      <c r="I284" s="84" t="b">
        <v>0</v>
      </c>
      <c r="J284" s="84" t="b">
        <v>0</v>
      </c>
      <c r="K284" s="84" t="b">
        <v>0</v>
      </c>
      <c r="L284" s="84" t="b">
        <v>0</v>
      </c>
    </row>
    <row r="285" spans="1:12" ht="15">
      <c r="A285" s="84" t="s">
        <v>1640</v>
      </c>
      <c r="B285" s="84" t="s">
        <v>1294</v>
      </c>
      <c r="C285" s="84">
        <v>2</v>
      </c>
      <c r="D285" s="122">
        <v>0</v>
      </c>
      <c r="E285" s="122">
        <v>1.2174839442139063</v>
      </c>
      <c r="F285" s="84" t="s">
        <v>1199</v>
      </c>
      <c r="G285" s="84" t="b">
        <v>0</v>
      </c>
      <c r="H285" s="84" t="b">
        <v>0</v>
      </c>
      <c r="I285" s="84" t="b">
        <v>0</v>
      </c>
      <c r="J285" s="84" t="b">
        <v>0</v>
      </c>
      <c r="K285" s="84" t="b">
        <v>0</v>
      </c>
      <c r="L285" s="84" t="b">
        <v>0</v>
      </c>
    </row>
    <row r="286" spans="1:12" ht="15">
      <c r="A286" s="84" t="s">
        <v>1294</v>
      </c>
      <c r="B286" s="84" t="s">
        <v>1612</v>
      </c>
      <c r="C286" s="84">
        <v>2</v>
      </c>
      <c r="D286" s="122">
        <v>0</v>
      </c>
      <c r="E286" s="122">
        <v>1.2174839442139063</v>
      </c>
      <c r="F286" s="84" t="s">
        <v>1199</v>
      </c>
      <c r="G286" s="84" t="b">
        <v>0</v>
      </c>
      <c r="H286" s="84" t="b">
        <v>0</v>
      </c>
      <c r="I286" s="84" t="b">
        <v>0</v>
      </c>
      <c r="J286" s="84" t="b">
        <v>0</v>
      </c>
      <c r="K286" s="84" t="b">
        <v>0</v>
      </c>
      <c r="L286" s="84" t="b">
        <v>0</v>
      </c>
    </row>
    <row r="287" spans="1:12" ht="15">
      <c r="A287" s="84" t="s">
        <v>1612</v>
      </c>
      <c r="B287" s="84" t="s">
        <v>1641</v>
      </c>
      <c r="C287" s="84">
        <v>2</v>
      </c>
      <c r="D287" s="122">
        <v>0</v>
      </c>
      <c r="E287" s="122">
        <v>1.2174839442139063</v>
      </c>
      <c r="F287" s="84" t="s">
        <v>1199</v>
      </c>
      <c r="G287" s="84" t="b">
        <v>0</v>
      </c>
      <c r="H287" s="84" t="b">
        <v>0</v>
      </c>
      <c r="I287" s="84" t="b">
        <v>0</v>
      </c>
      <c r="J287" s="84" t="b">
        <v>0</v>
      </c>
      <c r="K287" s="84" t="b">
        <v>0</v>
      </c>
      <c r="L287" s="84" t="b">
        <v>0</v>
      </c>
    </row>
    <row r="288" spans="1:12" ht="15">
      <c r="A288" s="84" t="s">
        <v>1641</v>
      </c>
      <c r="B288" s="84" t="s">
        <v>1599</v>
      </c>
      <c r="C288" s="84">
        <v>2</v>
      </c>
      <c r="D288" s="122">
        <v>0</v>
      </c>
      <c r="E288" s="122">
        <v>0.7403626894942439</v>
      </c>
      <c r="F288" s="84" t="s">
        <v>1199</v>
      </c>
      <c r="G288" s="84" t="b">
        <v>0</v>
      </c>
      <c r="H288" s="84" t="b">
        <v>0</v>
      </c>
      <c r="I288" s="84" t="b">
        <v>0</v>
      </c>
      <c r="J288" s="84" t="b">
        <v>0</v>
      </c>
      <c r="K288" s="84" t="b">
        <v>0</v>
      </c>
      <c r="L288" s="84" t="b">
        <v>0</v>
      </c>
    </row>
    <row r="289" spans="1:12" ht="15">
      <c r="A289" s="84" t="s">
        <v>1599</v>
      </c>
      <c r="B289" s="84" t="s">
        <v>1642</v>
      </c>
      <c r="C289" s="84">
        <v>2</v>
      </c>
      <c r="D289" s="122">
        <v>0</v>
      </c>
      <c r="E289" s="122">
        <v>0.7403626894942439</v>
      </c>
      <c r="F289" s="84" t="s">
        <v>1199</v>
      </c>
      <c r="G289" s="84" t="b">
        <v>0</v>
      </c>
      <c r="H289" s="84" t="b">
        <v>0</v>
      </c>
      <c r="I289" s="84" t="b">
        <v>0</v>
      </c>
      <c r="J289" s="84" t="b">
        <v>0</v>
      </c>
      <c r="K289" s="84" t="b">
        <v>0</v>
      </c>
      <c r="L289" s="84" t="b">
        <v>0</v>
      </c>
    </row>
    <row r="290" spans="1:12" ht="15">
      <c r="A290" s="84" t="s">
        <v>1642</v>
      </c>
      <c r="B290" s="84" t="s">
        <v>1293</v>
      </c>
      <c r="C290" s="84">
        <v>2</v>
      </c>
      <c r="D290" s="122">
        <v>0</v>
      </c>
      <c r="E290" s="122">
        <v>1.2174839442139063</v>
      </c>
      <c r="F290" s="84" t="s">
        <v>1199</v>
      </c>
      <c r="G290" s="84" t="b">
        <v>0</v>
      </c>
      <c r="H290" s="84" t="b">
        <v>0</v>
      </c>
      <c r="I290" s="84" t="b">
        <v>0</v>
      </c>
      <c r="J290" s="84" t="b">
        <v>0</v>
      </c>
      <c r="K290" s="84" t="b">
        <v>0</v>
      </c>
      <c r="L290" s="84" t="b">
        <v>0</v>
      </c>
    </row>
    <row r="291" spans="1:12" ht="15">
      <c r="A291" s="84" t="s">
        <v>1293</v>
      </c>
      <c r="B291" s="84" t="s">
        <v>1643</v>
      </c>
      <c r="C291" s="84">
        <v>2</v>
      </c>
      <c r="D291" s="122">
        <v>0</v>
      </c>
      <c r="E291" s="122">
        <v>1.2174839442139063</v>
      </c>
      <c r="F291" s="84" t="s">
        <v>1199</v>
      </c>
      <c r="G291" s="84" t="b">
        <v>0</v>
      </c>
      <c r="H291" s="84" t="b">
        <v>0</v>
      </c>
      <c r="I291" s="84" t="b">
        <v>0</v>
      </c>
      <c r="J291" s="84" t="b">
        <v>0</v>
      </c>
      <c r="K291" s="84" t="b">
        <v>0</v>
      </c>
      <c r="L291" s="84" t="b">
        <v>0</v>
      </c>
    </row>
    <row r="292" spans="1:12" ht="15">
      <c r="A292" s="84" t="s">
        <v>1643</v>
      </c>
      <c r="B292" s="84" t="s">
        <v>1644</v>
      </c>
      <c r="C292" s="84">
        <v>2</v>
      </c>
      <c r="D292" s="122">
        <v>0</v>
      </c>
      <c r="E292" s="122">
        <v>1.2174839442139063</v>
      </c>
      <c r="F292" s="84" t="s">
        <v>1199</v>
      </c>
      <c r="G292" s="84" t="b">
        <v>0</v>
      </c>
      <c r="H292" s="84" t="b">
        <v>0</v>
      </c>
      <c r="I292" s="84" t="b">
        <v>0</v>
      </c>
      <c r="J292" s="84" t="b">
        <v>0</v>
      </c>
      <c r="K292" s="84" t="b">
        <v>0</v>
      </c>
      <c r="L292" s="84" t="b">
        <v>0</v>
      </c>
    </row>
    <row r="293" spans="1:12" ht="15">
      <c r="A293" s="84" t="s">
        <v>1644</v>
      </c>
      <c r="B293" s="84" t="s">
        <v>1645</v>
      </c>
      <c r="C293" s="84">
        <v>2</v>
      </c>
      <c r="D293" s="122">
        <v>0</v>
      </c>
      <c r="E293" s="122">
        <v>1.2174839442139063</v>
      </c>
      <c r="F293" s="84" t="s">
        <v>1199</v>
      </c>
      <c r="G293" s="84" t="b">
        <v>0</v>
      </c>
      <c r="H293" s="84" t="b">
        <v>0</v>
      </c>
      <c r="I293" s="84" t="b">
        <v>0</v>
      </c>
      <c r="J293" s="84" t="b">
        <v>0</v>
      </c>
      <c r="K293" s="84" t="b">
        <v>0</v>
      </c>
      <c r="L293" s="84" t="b">
        <v>0</v>
      </c>
    </row>
    <row r="294" spans="1:12" ht="15">
      <c r="A294" s="84" t="s">
        <v>1645</v>
      </c>
      <c r="B294" s="84" t="s">
        <v>1599</v>
      </c>
      <c r="C294" s="84">
        <v>2</v>
      </c>
      <c r="D294" s="122">
        <v>0</v>
      </c>
      <c r="E294" s="122">
        <v>0.7403626894942439</v>
      </c>
      <c r="F294" s="84" t="s">
        <v>1199</v>
      </c>
      <c r="G294" s="84" t="b">
        <v>0</v>
      </c>
      <c r="H294" s="84" t="b">
        <v>0</v>
      </c>
      <c r="I294" s="84" t="b">
        <v>0</v>
      </c>
      <c r="J294" s="84" t="b">
        <v>0</v>
      </c>
      <c r="K294" s="84" t="b">
        <v>0</v>
      </c>
      <c r="L294" s="84" t="b">
        <v>0</v>
      </c>
    </row>
    <row r="295" spans="1:12" ht="15">
      <c r="A295" s="84" t="s">
        <v>1599</v>
      </c>
      <c r="B295" s="84" t="s">
        <v>599</v>
      </c>
      <c r="C295" s="84">
        <v>2</v>
      </c>
      <c r="D295" s="122">
        <v>0</v>
      </c>
      <c r="E295" s="122">
        <v>0.7403626894942439</v>
      </c>
      <c r="F295" s="84" t="s">
        <v>1199</v>
      </c>
      <c r="G295" s="84" t="b">
        <v>0</v>
      </c>
      <c r="H295" s="84" t="b">
        <v>0</v>
      </c>
      <c r="I295" s="84" t="b">
        <v>0</v>
      </c>
      <c r="J295" s="84" t="b">
        <v>0</v>
      </c>
      <c r="K295" s="84" t="b">
        <v>0</v>
      </c>
      <c r="L295" s="84" t="b">
        <v>0</v>
      </c>
    </row>
    <row r="296" spans="1:12" ht="15">
      <c r="A296" s="84" t="s">
        <v>599</v>
      </c>
      <c r="B296" s="84" t="s">
        <v>1646</v>
      </c>
      <c r="C296" s="84">
        <v>2</v>
      </c>
      <c r="D296" s="122">
        <v>0</v>
      </c>
      <c r="E296" s="122">
        <v>1.2174839442139063</v>
      </c>
      <c r="F296" s="84" t="s">
        <v>1199</v>
      </c>
      <c r="G296" s="84" t="b">
        <v>0</v>
      </c>
      <c r="H296" s="84" t="b">
        <v>0</v>
      </c>
      <c r="I296" s="84" t="b">
        <v>0</v>
      </c>
      <c r="J296" s="84" t="b">
        <v>0</v>
      </c>
      <c r="K296" s="84" t="b">
        <v>0</v>
      </c>
      <c r="L296" s="84" t="b">
        <v>0</v>
      </c>
    </row>
    <row r="297" spans="1:12" ht="15">
      <c r="A297" s="84" t="s">
        <v>1646</v>
      </c>
      <c r="B297" s="84" t="s">
        <v>1647</v>
      </c>
      <c r="C297" s="84">
        <v>2</v>
      </c>
      <c r="D297" s="122">
        <v>0</v>
      </c>
      <c r="E297" s="122">
        <v>1.2174839442139063</v>
      </c>
      <c r="F297" s="84" t="s">
        <v>1199</v>
      </c>
      <c r="G297" s="84" t="b">
        <v>0</v>
      </c>
      <c r="H297" s="84" t="b">
        <v>0</v>
      </c>
      <c r="I297" s="84" t="b">
        <v>0</v>
      </c>
      <c r="J297" s="84" t="b">
        <v>0</v>
      </c>
      <c r="K297" s="84" t="b">
        <v>0</v>
      </c>
      <c r="L297" s="84" t="b">
        <v>0</v>
      </c>
    </row>
    <row r="298" spans="1:12" ht="15">
      <c r="A298" s="84" t="s">
        <v>1647</v>
      </c>
      <c r="B298" s="84" t="s">
        <v>1599</v>
      </c>
      <c r="C298" s="84">
        <v>2</v>
      </c>
      <c r="D298" s="122">
        <v>0</v>
      </c>
      <c r="E298" s="122">
        <v>0.7403626894942439</v>
      </c>
      <c r="F298" s="84" t="s">
        <v>1199</v>
      </c>
      <c r="G298" s="84" t="b">
        <v>0</v>
      </c>
      <c r="H298" s="84" t="b">
        <v>0</v>
      </c>
      <c r="I298" s="84" t="b">
        <v>0</v>
      </c>
      <c r="J298" s="84" t="b">
        <v>0</v>
      </c>
      <c r="K298" s="84" t="b">
        <v>0</v>
      </c>
      <c r="L298" s="84" t="b">
        <v>0</v>
      </c>
    </row>
    <row r="299" spans="1:12" ht="15">
      <c r="A299" s="84" t="s">
        <v>1599</v>
      </c>
      <c r="B299" s="84" t="s">
        <v>1648</v>
      </c>
      <c r="C299" s="84">
        <v>2</v>
      </c>
      <c r="D299" s="122">
        <v>0</v>
      </c>
      <c r="E299" s="122">
        <v>0.7403626894942439</v>
      </c>
      <c r="F299" s="84" t="s">
        <v>1199</v>
      </c>
      <c r="G299" s="84" t="b">
        <v>0</v>
      </c>
      <c r="H299" s="84" t="b">
        <v>0</v>
      </c>
      <c r="I299" s="84" t="b">
        <v>0</v>
      </c>
      <c r="J299" s="84" t="b">
        <v>0</v>
      </c>
      <c r="K299" s="84" t="b">
        <v>0</v>
      </c>
      <c r="L299" s="84" t="b">
        <v>0</v>
      </c>
    </row>
    <row r="300" spans="1:12" ht="15">
      <c r="A300" s="84" t="s">
        <v>1649</v>
      </c>
      <c r="B300" s="84" t="s">
        <v>1650</v>
      </c>
      <c r="C300" s="84">
        <v>2</v>
      </c>
      <c r="D300" s="122">
        <v>0</v>
      </c>
      <c r="E300" s="122">
        <v>1.2671717284030137</v>
      </c>
      <c r="F300" s="84" t="s">
        <v>1200</v>
      </c>
      <c r="G300" s="84" t="b">
        <v>0</v>
      </c>
      <c r="H300" s="84" t="b">
        <v>0</v>
      </c>
      <c r="I300" s="84" t="b">
        <v>0</v>
      </c>
      <c r="J300" s="84" t="b">
        <v>0</v>
      </c>
      <c r="K300" s="84" t="b">
        <v>0</v>
      </c>
      <c r="L300" s="84" t="b">
        <v>0</v>
      </c>
    </row>
    <row r="301" spans="1:12" ht="15">
      <c r="A301" s="84" t="s">
        <v>1650</v>
      </c>
      <c r="B301" s="84" t="s">
        <v>1651</v>
      </c>
      <c r="C301" s="84">
        <v>2</v>
      </c>
      <c r="D301" s="122">
        <v>0</v>
      </c>
      <c r="E301" s="122">
        <v>1.2671717284030137</v>
      </c>
      <c r="F301" s="84" t="s">
        <v>1200</v>
      </c>
      <c r="G301" s="84" t="b">
        <v>0</v>
      </c>
      <c r="H301" s="84" t="b">
        <v>0</v>
      </c>
      <c r="I301" s="84" t="b">
        <v>0</v>
      </c>
      <c r="J301" s="84" t="b">
        <v>0</v>
      </c>
      <c r="K301" s="84" t="b">
        <v>0</v>
      </c>
      <c r="L301" s="84" t="b">
        <v>0</v>
      </c>
    </row>
    <row r="302" spans="1:12" ht="15">
      <c r="A302" s="84" t="s">
        <v>1651</v>
      </c>
      <c r="B302" s="84" t="s">
        <v>1652</v>
      </c>
      <c r="C302" s="84">
        <v>2</v>
      </c>
      <c r="D302" s="122">
        <v>0</v>
      </c>
      <c r="E302" s="122">
        <v>1.2671717284030137</v>
      </c>
      <c r="F302" s="84" t="s">
        <v>1200</v>
      </c>
      <c r="G302" s="84" t="b">
        <v>0</v>
      </c>
      <c r="H302" s="84" t="b">
        <v>0</v>
      </c>
      <c r="I302" s="84" t="b">
        <v>0</v>
      </c>
      <c r="J302" s="84" t="b">
        <v>0</v>
      </c>
      <c r="K302" s="84" t="b">
        <v>0</v>
      </c>
      <c r="L302" s="84" t="b">
        <v>0</v>
      </c>
    </row>
    <row r="303" spans="1:12" ht="15">
      <c r="A303" s="84" t="s">
        <v>1652</v>
      </c>
      <c r="B303" s="84" t="s">
        <v>1293</v>
      </c>
      <c r="C303" s="84">
        <v>2</v>
      </c>
      <c r="D303" s="122">
        <v>0</v>
      </c>
      <c r="E303" s="122">
        <v>1.2671717284030137</v>
      </c>
      <c r="F303" s="84" t="s">
        <v>1200</v>
      </c>
      <c r="G303" s="84" t="b">
        <v>0</v>
      </c>
      <c r="H303" s="84" t="b">
        <v>0</v>
      </c>
      <c r="I303" s="84" t="b">
        <v>0</v>
      </c>
      <c r="J303" s="84" t="b">
        <v>0</v>
      </c>
      <c r="K303" s="84" t="b">
        <v>0</v>
      </c>
      <c r="L303" s="84" t="b">
        <v>0</v>
      </c>
    </row>
    <row r="304" spans="1:12" ht="15">
      <c r="A304" s="84" t="s">
        <v>1293</v>
      </c>
      <c r="B304" s="84" t="s">
        <v>1653</v>
      </c>
      <c r="C304" s="84">
        <v>2</v>
      </c>
      <c r="D304" s="122">
        <v>0</v>
      </c>
      <c r="E304" s="122">
        <v>1.2671717284030137</v>
      </c>
      <c r="F304" s="84" t="s">
        <v>1200</v>
      </c>
      <c r="G304" s="84" t="b">
        <v>0</v>
      </c>
      <c r="H304" s="84" t="b">
        <v>0</v>
      </c>
      <c r="I304" s="84" t="b">
        <v>0</v>
      </c>
      <c r="J304" s="84" t="b">
        <v>0</v>
      </c>
      <c r="K304" s="84" t="b">
        <v>0</v>
      </c>
      <c r="L304" s="84" t="b">
        <v>0</v>
      </c>
    </row>
    <row r="305" spans="1:12" ht="15">
      <c r="A305" s="84" t="s">
        <v>1653</v>
      </c>
      <c r="B305" s="84" t="s">
        <v>1654</v>
      </c>
      <c r="C305" s="84">
        <v>2</v>
      </c>
      <c r="D305" s="122">
        <v>0</v>
      </c>
      <c r="E305" s="122">
        <v>1.2671717284030137</v>
      </c>
      <c r="F305" s="84" t="s">
        <v>1200</v>
      </c>
      <c r="G305" s="84" t="b">
        <v>0</v>
      </c>
      <c r="H305" s="84" t="b">
        <v>0</v>
      </c>
      <c r="I305" s="84" t="b">
        <v>0</v>
      </c>
      <c r="J305" s="84" t="b">
        <v>0</v>
      </c>
      <c r="K305" s="84" t="b">
        <v>0</v>
      </c>
      <c r="L305" s="84" t="b">
        <v>0</v>
      </c>
    </row>
    <row r="306" spans="1:12" ht="15">
      <c r="A306" s="84" t="s">
        <v>1654</v>
      </c>
      <c r="B306" s="84" t="s">
        <v>1655</v>
      </c>
      <c r="C306" s="84">
        <v>2</v>
      </c>
      <c r="D306" s="122">
        <v>0</v>
      </c>
      <c r="E306" s="122">
        <v>1.2671717284030137</v>
      </c>
      <c r="F306" s="84" t="s">
        <v>1200</v>
      </c>
      <c r="G306" s="84" t="b">
        <v>0</v>
      </c>
      <c r="H306" s="84" t="b">
        <v>0</v>
      </c>
      <c r="I306" s="84" t="b">
        <v>0</v>
      </c>
      <c r="J306" s="84" t="b">
        <v>0</v>
      </c>
      <c r="K306" s="84" t="b">
        <v>0</v>
      </c>
      <c r="L306" s="84" t="b">
        <v>0</v>
      </c>
    </row>
    <row r="307" spans="1:12" ht="15">
      <c r="A307" s="84" t="s">
        <v>1655</v>
      </c>
      <c r="B307" s="84" t="s">
        <v>1656</v>
      </c>
      <c r="C307" s="84">
        <v>2</v>
      </c>
      <c r="D307" s="122">
        <v>0</v>
      </c>
      <c r="E307" s="122">
        <v>1.2671717284030137</v>
      </c>
      <c r="F307" s="84" t="s">
        <v>1200</v>
      </c>
      <c r="G307" s="84" t="b">
        <v>0</v>
      </c>
      <c r="H307" s="84" t="b">
        <v>0</v>
      </c>
      <c r="I307" s="84" t="b">
        <v>0</v>
      </c>
      <c r="J307" s="84" t="b">
        <v>0</v>
      </c>
      <c r="K307" s="84" t="b">
        <v>0</v>
      </c>
      <c r="L307" s="84" t="b">
        <v>0</v>
      </c>
    </row>
    <row r="308" spans="1:12" ht="15">
      <c r="A308" s="84" t="s">
        <v>1656</v>
      </c>
      <c r="B308" s="84" t="s">
        <v>1657</v>
      </c>
      <c r="C308" s="84">
        <v>2</v>
      </c>
      <c r="D308" s="122">
        <v>0</v>
      </c>
      <c r="E308" s="122">
        <v>1.2671717284030137</v>
      </c>
      <c r="F308" s="84" t="s">
        <v>1200</v>
      </c>
      <c r="G308" s="84" t="b">
        <v>0</v>
      </c>
      <c r="H308" s="84" t="b">
        <v>0</v>
      </c>
      <c r="I308" s="84" t="b">
        <v>0</v>
      </c>
      <c r="J308" s="84" t="b">
        <v>0</v>
      </c>
      <c r="K308" s="84" t="b">
        <v>0</v>
      </c>
      <c r="L308" s="84" t="b">
        <v>0</v>
      </c>
    </row>
    <row r="309" spans="1:12" ht="15">
      <c r="A309" s="84" t="s">
        <v>1657</v>
      </c>
      <c r="B309" s="84" t="s">
        <v>1658</v>
      </c>
      <c r="C309" s="84">
        <v>2</v>
      </c>
      <c r="D309" s="122">
        <v>0</v>
      </c>
      <c r="E309" s="122">
        <v>1.2671717284030137</v>
      </c>
      <c r="F309" s="84" t="s">
        <v>1200</v>
      </c>
      <c r="G309" s="84" t="b">
        <v>0</v>
      </c>
      <c r="H309" s="84" t="b">
        <v>0</v>
      </c>
      <c r="I309" s="84" t="b">
        <v>0</v>
      </c>
      <c r="J309" s="84" t="b">
        <v>0</v>
      </c>
      <c r="K309" s="84" t="b">
        <v>0</v>
      </c>
      <c r="L309" s="84" t="b">
        <v>0</v>
      </c>
    </row>
    <row r="310" spans="1:12" ht="15">
      <c r="A310" s="84" t="s">
        <v>1658</v>
      </c>
      <c r="B310" s="84" t="s">
        <v>1659</v>
      </c>
      <c r="C310" s="84">
        <v>2</v>
      </c>
      <c r="D310" s="122">
        <v>0</v>
      </c>
      <c r="E310" s="122">
        <v>1.2671717284030137</v>
      </c>
      <c r="F310" s="84" t="s">
        <v>1200</v>
      </c>
      <c r="G310" s="84" t="b">
        <v>0</v>
      </c>
      <c r="H310" s="84" t="b">
        <v>0</v>
      </c>
      <c r="I310" s="84" t="b">
        <v>0</v>
      </c>
      <c r="J310" s="84" t="b">
        <v>0</v>
      </c>
      <c r="K310" s="84" t="b">
        <v>0</v>
      </c>
      <c r="L310" s="84" t="b">
        <v>0</v>
      </c>
    </row>
    <row r="311" spans="1:12" ht="15">
      <c r="A311" s="84" t="s">
        <v>1659</v>
      </c>
      <c r="B311" s="84" t="s">
        <v>1660</v>
      </c>
      <c r="C311" s="84">
        <v>2</v>
      </c>
      <c r="D311" s="122">
        <v>0</v>
      </c>
      <c r="E311" s="122">
        <v>1.2671717284030137</v>
      </c>
      <c r="F311" s="84" t="s">
        <v>1200</v>
      </c>
      <c r="G311" s="84" t="b">
        <v>0</v>
      </c>
      <c r="H311" s="84" t="b">
        <v>0</v>
      </c>
      <c r="I311" s="84" t="b">
        <v>0</v>
      </c>
      <c r="J311" s="84" t="b">
        <v>0</v>
      </c>
      <c r="K311" s="84" t="b">
        <v>0</v>
      </c>
      <c r="L311"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1185</v>
      </c>
      <c r="BB2" s="13" t="s">
        <v>1214</v>
      </c>
      <c r="BC2" s="13" t="s">
        <v>1215</v>
      </c>
      <c r="BD2" s="117" t="s">
        <v>1681</v>
      </c>
      <c r="BE2" s="117" t="s">
        <v>1682</v>
      </c>
      <c r="BF2" s="117" t="s">
        <v>1683</v>
      </c>
      <c r="BG2" s="117" t="s">
        <v>1684</v>
      </c>
      <c r="BH2" s="117" t="s">
        <v>1685</v>
      </c>
      <c r="BI2" s="117" t="s">
        <v>1686</v>
      </c>
      <c r="BJ2" s="117" t="s">
        <v>1687</v>
      </c>
      <c r="BK2" s="117" t="s">
        <v>1688</v>
      </c>
      <c r="BL2" s="117" t="s">
        <v>1689</v>
      </c>
    </row>
    <row r="3" spans="1:64" ht="15" customHeight="1">
      <c r="A3" s="64" t="s">
        <v>212</v>
      </c>
      <c r="B3" s="64" t="s">
        <v>275</v>
      </c>
      <c r="C3" s="65"/>
      <c r="D3" s="66"/>
      <c r="E3" s="67"/>
      <c r="F3" s="68"/>
      <c r="G3" s="65"/>
      <c r="H3" s="69"/>
      <c r="I3" s="70"/>
      <c r="J3" s="70"/>
      <c r="K3" s="34" t="s">
        <v>65</v>
      </c>
      <c r="L3" s="71">
        <v>3</v>
      </c>
      <c r="M3" s="71"/>
      <c r="N3" s="72"/>
      <c r="O3" s="78" t="s">
        <v>299</v>
      </c>
      <c r="P3" s="80">
        <v>43153.368310185186</v>
      </c>
      <c r="Q3" s="78" t="s">
        <v>301</v>
      </c>
      <c r="R3" s="82" t="s">
        <v>347</v>
      </c>
      <c r="S3" s="78" t="s">
        <v>359</v>
      </c>
      <c r="T3" s="78" t="s">
        <v>364</v>
      </c>
      <c r="U3" s="78"/>
      <c r="V3" s="82" t="s">
        <v>374</v>
      </c>
      <c r="W3" s="80">
        <v>43153.368310185186</v>
      </c>
      <c r="X3" s="82" t="s">
        <v>427</v>
      </c>
      <c r="Y3" s="78"/>
      <c r="Z3" s="78"/>
      <c r="AA3" s="84" t="s">
        <v>499</v>
      </c>
      <c r="AB3" s="78"/>
      <c r="AC3" s="78" t="b">
        <v>0</v>
      </c>
      <c r="AD3" s="78">
        <v>1255</v>
      </c>
      <c r="AE3" s="84" t="s">
        <v>582</v>
      </c>
      <c r="AF3" s="78" t="b">
        <v>0</v>
      </c>
      <c r="AG3" s="78" t="s">
        <v>595</v>
      </c>
      <c r="AH3" s="78"/>
      <c r="AI3" s="84" t="s">
        <v>582</v>
      </c>
      <c r="AJ3" s="78" t="b">
        <v>0</v>
      </c>
      <c r="AK3" s="78">
        <v>311</v>
      </c>
      <c r="AL3" s="84" t="s">
        <v>582</v>
      </c>
      <c r="AM3" s="78" t="s">
        <v>601</v>
      </c>
      <c r="AN3" s="78" t="b">
        <v>0</v>
      </c>
      <c r="AO3" s="84" t="s">
        <v>499</v>
      </c>
      <c r="AP3" s="78" t="s">
        <v>609</v>
      </c>
      <c r="AQ3" s="78">
        <v>0</v>
      </c>
      <c r="AR3" s="78">
        <v>0</v>
      </c>
      <c r="AS3" s="78"/>
      <c r="AT3" s="78"/>
      <c r="AU3" s="78"/>
      <c r="AV3" s="78"/>
      <c r="AW3" s="78"/>
      <c r="AX3" s="78"/>
      <c r="AY3" s="78"/>
      <c r="AZ3" s="78"/>
      <c r="BA3">
        <v>1</v>
      </c>
      <c r="BB3" s="78" t="str">
        <f>REPLACE(INDEX(GroupVertices[Group],MATCH(Edges24[[#This Row],[Vertex 1]],GroupVertices[Vertex],0)),1,1,"")</f>
        <v>2</v>
      </c>
      <c r="BC3" s="78" t="str">
        <f>REPLACE(INDEX(GroupVertices[Group],MATCH(Edges24[[#This Row],[Vertex 2]],GroupVertices[Vertex],0)),1,1,"")</f>
        <v>2</v>
      </c>
      <c r="BD3" s="48"/>
      <c r="BE3" s="49"/>
      <c r="BF3" s="48"/>
      <c r="BG3" s="49"/>
      <c r="BH3" s="48"/>
      <c r="BI3" s="49"/>
      <c r="BJ3" s="48"/>
      <c r="BK3" s="49"/>
      <c r="BL3" s="48"/>
    </row>
    <row r="4" spans="1:64" ht="15" customHeight="1">
      <c r="A4" s="64" t="s">
        <v>213</v>
      </c>
      <c r="B4" s="64" t="s">
        <v>275</v>
      </c>
      <c r="C4" s="65"/>
      <c r="D4" s="66"/>
      <c r="E4" s="67"/>
      <c r="F4" s="68"/>
      <c r="G4" s="65"/>
      <c r="H4" s="69"/>
      <c r="I4" s="70"/>
      <c r="J4" s="70"/>
      <c r="K4" s="34" t="s">
        <v>65</v>
      </c>
      <c r="L4" s="77">
        <v>4</v>
      </c>
      <c r="M4" s="77"/>
      <c r="N4" s="72"/>
      <c r="O4" s="79" t="s">
        <v>299</v>
      </c>
      <c r="P4" s="81">
        <v>43499.15284722222</v>
      </c>
      <c r="Q4" s="79" t="s">
        <v>302</v>
      </c>
      <c r="R4" s="79"/>
      <c r="S4" s="79"/>
      <c r="T4" s="79" t="s">
        <v>365</v>
      </c>
      <c r="U4" s="79"/>
      <c r="V4" s="83" t="s">
        <v>375</v>
      </c>
      <c r="W4" s="81">
        <v>43499.15284722222</v>
      </c>
      <c r="X4" s="83" t="s">
        <v>428</v>
      </c>
      <c r="Y4" s="79"/>
      <c r="Z4" s="79"/>
      <c r="AA4" s="85" t="s">
        <v>500</v>
      </c>
      <c r="AB4" s="79"/>
      <c r="AC4" s="79" t="b">
        <v>0</v>
      </c>
      <c r="AD4" s="79">
        <v>0</v>
      </c>
      <c r="AE4" s="85" t="s">
        <v>582</v>
      </c>
      <c r="AF4" s="79" t="b">
        <v>0</v>
      </c>
      <c r="AG4" s="79" t="s">
        <v>595</v>
      </c>
      <c r="AH4" s="79"/>
      <c r="AI4" s="85" t="s">
        <v>582</v>
      </c>
      <c r="AJ4" s="79" t="b">
        <v>0</v>
      </c>
      <c r="AK4" s="79">
        <v>311</v>
      </c>
      <c r="AL4" s="85" t="s">
        <v>499</v>
      </c>
      <c r="AM4" s="79" t="s">
        <v>602</v>
      </c>
      <c r="AN4" s="79" t="b">
        <v>0</v>
      </c>
      <c r="AO4" s="85" t="s">
        <v>499</v>
      </c>
      <c r="AP4" s="79" t="s">
        <v>176</v>
      </c>
      <c r="AQ4" s="79">
        <v>0</v>
      </c>
      <c r="AR4" s="79">
        <v>0</v>
      </c>
      <c r="AS4" s="79"/>
      <c r="AT4" s="79"/>
      <c r="AU4" s="79"/>
      <c r="AV4" s="79"/>
      <c r="AW4" s="79"/>
      <c r="AX4" s="79"/>
      <c r="AY4" s="79"/>
      <c r="AZ4" s="79"/>
      <c r="BA4">
        <v>1</v>
      </c>
      <c r="BB4" s="78" t="str">
        <f>REPLACE(INDEX(GroupVertices[Group],MATCH(Edges24[[#This Row],[Vertex 1]],GroupVertices[Vertex],0)),1,1,"")</f>
        <v>2</v>
      </c>
      <c r="BC4" s="78" t="str">
        <f>REPLACE(INDEX(GroupVertices[Group],MATCH(Edges24[[#This Row],[Vertex 2]],GroupVertices[Vertex],0)),1,1,"")</f>
        <v>2</v>
      </c>
      <c r="BD4" s="48"/>
      <c r="BE4" s="49"/>
      <c r="BF4" s="48"/>
      <c r="BG4" s="49"/>
      <c r="BH4" s="48"/>
      <c r="BI4" s="49"/>
      <c r="BJ4" s="48"/>
      <c r="BK4" s="49"/>
      <c r="BL4" s="48"/>
    </row>
    <row r="5" spans="1:64" ht="15">
      <c r="A5" s="64" t="s">
        <v>214</v>
      </c>
      <c r="B5" s="64" t="s">
        <v>231</v>
      </c>
      <c r="C5" s="65"/>
      <c r="D5" s="66"/>
      <c r="E5" s="67"/>
      <c r="F5" s="68"/>
      <c r="G5" s="65"/>
      <c r="H5" s="69"/>
      <c r="I5" s="70"/>
      <c r="J5" s="70"/>
      <c r="K5" s="34" t="s">
        <v>65</v>
      </c>
      <c r="L5" s="77">
        <v>7</v>
      </c>
      <c r="M5" s="77"/>
      <c r="N5" s="72"/>
      <c r="O5" s="79" t="s">
        <v>299</v>
      </c>
      <c r="P5" s="81">
        <v>43499.443090277775</v>
      </c>
      <c r="Q5" s="79" t="s">
        <v>303</v>
      </c>
      <c r="R5" s="83" t="s">
        <v>348</v>
      </c>
      <c r="S5" s="79" t="s">
        <v>360</v>
      </c>
      <c r="T5" s="79"/>
      <c r="U5" s="79"/>
      <c r="V5" s="83" t="s">
        <v>376</v>
      </c>
      <c r="W5" s="81">
        <v>43499.443090277775</v>
      </c>
      <c r="X5" s="83" t="s">
        <v>429</v>
      </c>
      <c r="Y5" s="79"/>
      <c r="Z5" s="79"/>
      <c r="AA5" s="85" t="s">
        <v>501</v>
      </c>
      <c r="AB5" s="79"/>
      <c r="AC5" s="79" t="b">
        <v>0</v>
      </c>
      <c r="AD5" s="79">
        <v>0</v>
      </c>
      <c r="AE5" s="85" t="s">
        <v>582</v>
      </c>
      <c r="AF5" s="79" t="b">
        <v>0</v>
      </c>
      <c r="AG5" s="79" t="s">
        <v>596</v>
      </c>
      <c r="AH5" s="79"/>
      <c r="AI5" s="85" t="s">
        <v>582</v>
      </c>
      <c r="AJ5" s="79" t="b">
        <v>0</v>
      </c>
      <c r="AK5" s="79">
        <v>15</v>
      </c>
      <c r="AL5" s="85" t="s">
        <v>518</v>
      </c>
      <c r="AM5" s="79" t="s">
        <v>602</v>
      </c>
      <c r="AN5" s="79" t="b">
        <v>0</v>
      </c>
      <c r="AO5" s="85" t="s">
        <v>518</v>
      </c>
      <c r="AP5" s="79" t="s">
        <v>176</v>
      </c>
      <c r="AQ5" s="79">
        <v>0</v>
      </c>
      <c r="AR5" s="79">
        <v>0</v>
      </c>
      <c r="AS5" s="79"/>
      <c r="AT5" s="79"/>
      <c r="AU5" s="79"/>
      <c r="AV5" s="79"/>
      <c r="AW5" s="79"/>
      <c r="AX5" s="79"/>
      <c r="AY5" s="79"/>
      <c r="AZ5" s="79"/>
      <c r="BA5">
        <v>1</v>
      </c>
      <c r="BB5" s="78" t="str">
        <f>REPLACE(INDEX(GroupVertices[Group],MATCH(Edges24[[#This Row],[Vertex 1]],GroupVertices[Vertex],0)),1,1,"")</f>
        <v>1</v>
      </c>
      <c r="BC5" s="78" t="str">
        <f>REPLACE(INDEX(GroupVertices[Group],MATCH(Edges24[[#This Row],[Vertex 2]],GroupVertices[Vertex],0)),1,1,"")</f>
        <v>1</v>
      </c>
      <c r="BD5" s="48">
        <v>0</v>
      </c>
      <c r="BE5" s="49">
        <v>0</v>
      </c>
      <c r="BF5" s="48">
        <v>0</v>
      </c>
      <c r="BG5" s="49">
        <v>0</v>
      </c>
      <c r="BH5" s="48">
        <v>0</v>
      </c>
      <c r="BI5" s="49">
        <v>0</v>
      </c>
      <c r="BJ5" s="48">
        <v>15</v>
      </c>
      <c r="BK5" s="49">
        <v>100</v>
      </c>
      <c r="BL5" s="48">
        <v>15</v>
      </c>
    </row>
    <row r="6" spans="1:64" ht="15">
      <c r="A6" s="64" t="s">
        <v>215</v>
      </c>
      <c r="B6" s="64" t="s">
        <v>231</v>
      </c>
      <c r="C6" s="65"/>
      <c r="D6" s="66"/>
      <c r="E6" s="67"/>
      <c r="F6" s="68"/>
      <c r="G6" s="65"/>
      <c r="H6" s="69"/>
      <c r="I6" s="70"/>
      <c r="J6" s="70"/>
      <c r="K6" s="34" t="s">
        <v>65</v>
      </c>
      <c r="L6" s="77">
        <v>8</v>
      </c>
      <c r="M6" s="77"/>
      <c r="N6" s="72"/>
      <c r="O6" s="79" t="s">
        <v>299</v>
      </c>
      <c r="P6" s="81">
        <v>43499.44681712963</v>
      </c>
      <c r="Q6" s="79" t="s">
        <v>303</v>
      </c>
      <c r="R6" s="83" t="s">
        <v>348</v>
      </c>
      <c r="S6" s="79" t="s">
        <v>360</v>
      </c>
      <c r="T6" s="79"/>
      <c r="U6" s="79"/>
      <c r="V6" s="83" t="s">
        <v>377</v>
      </c>
      <c r="W6" s="81">
        <v>43499.44681712963</v>
      </c>
      <c r="X6" s="83" t="s">
        <v>430</v>
      </c>
      <c r="Y6" s="79"/>
      <c r="Z6" s="79"/>
      <c r="AA6" s="85" t="s">
        <v>502</v>
      </c>
      <c r="AB6" s="79"/>
      <c r="AC6" s="79" t="b">
        <v>0</v>
      </c>
      <c r="AD6" s="79">
        <v>0</v>
      </c>
      <c r="AE6" s="85" t="s">
        <v>582</v>
      </c>
      <c r="AF6" s="79" t="b">
        <v>0</v>
      </c>
      <c r="AG6" s="79" t="s">
        <v>596</v>
      </c>
      <c r="AH6" s="79"/>
      <c r="AI6" s="85" t="s">
        <v>582</v>
      </c>
      <c r="AJ6" s="79" t="b">
        <v>0</v>
      </c>
      <c r="AK6" s="79">
        <v>15</v>
      </c>
      <c r="AL6" s="85" t="s">
        <v>518</v>
      </c>
      <c r="AM6" s="79" t="s">
        <v>602</v>
      </c>
      <c r="AN6" s="79" t="b">
        <v>0</v>
      </c>
      <c r="AO6" s="85" t="s">
        <v>518</v>
      </c>
      <c r="AP6" s="79" t="s">
        <v>176</v>
      </c>
      <c r="AQ6" s="79">
        <v>0</v>
      </c>
      <c r="AR6" s="79">
        <v>0</v>
      </c>
      <c r="AS6" s="79"/>
      <c r="AT6" s="79"/>
      <c r="AU6" s="79"/>
      <c r="AV6" s="79"/>
      <c r="AW6" s="79"/>
      <c r="AX6" s="79"/>
      <c r="AY6" s="79"/>
      <c r="AZ6" s="79"/>
      <c r="BA6">
        <v>1</v>
      </c>
      <c r="BB6" s="78" t="str">
        <f>REPLACE(INDEX(GroupVertices[Group],MATCH(Edges24[[#This Row],[Vertex 1]],GroupVertices[Vertex],0)),1,1,"")</f>
        <v>1</v>
      </c>
      <c r="BC6" s="78" t="str">
        <f>REPLACE(INDEX(GroupVertices[Group],MATCH(Edges24[[#This Row],[Vertex 2]],GroupVertices[Vertex],0)),1,1,"")</f>
        <v>1</v>
      </c>
      <c r="BD6" s="48">
        <v>0</v>
      </c>
      <c r="BE6" s="49">
        <v>0</v>
      </c>
      <c r="BF6" s="48">
        <v>0</v>
      </c>
      <c r="BG6" s="49">
        <v>0</v>
      </c>
      <c r="BH6" s="48">
        <v>0</v>
      </c>
      <c r="BI6" s="49">
        <v>0</v>
      </c>
      <c r="BJ6" s="48">
        <v>15</v>
      </c>
      <c r="BK6" s="49">
        <v>100</v>
      </c>
      <c r="BL6" s="48">
        <v>15</v>
      </c>
    </row>
    <row r="7" spans="1:64" ht="15">
      <c r="A7" s="64" t="s">
        <v>216</v>
      </c>
      <c r="B7" s="64" t="s">
        <v>231</v>
      </c>
      <c r="C7" s="65"/>
      <c r="D7" s="66"/>
      <c r="E7" s="67"/>
      <c r="F7" s="68"/>
      <c r="G7" s="65"/>
      <c r="H7" s="69"/>
      <c r="I7" s="70"/>
      <c r="J7" s="70"/>
      <c r="K7" s="34" t="s">
        <v>65</v>
      </c>
      <c r="L7" s="77">
        <v>9</v>
      </c>
      <c r="M7" s="77"/>
      <c r="N7" s="72"/>
      <c r="O7" s="79" t="s">
        <v>299</v>
      </c>
      <c r="P7" s="81">
        <v>43499.45107638889</v>
      </c>
      <c r="Q7" s="79" t="s">
        <v>303</v>
      </c>
      <c r="R7" s="83" t="s">
        <v>348</v>
      </c>
      <c r="S7" s="79" t="s">
        <v>360</v>
      </c>
      <c r="T7" s="79"/>
      <c r="U7" s="79"/>
      <c r="V7" s="83" t="s">
        <v>378</v>
      </c>
      <c r="W7" s="81">
        <v>43499.45107638889</v>
      </c>
      <c r="X7" s="83" t="s">
        <v>431</v>
      </c>
      <c r="Y7" s="79"/>
      <c r="Z7" s="79"/>
      <c r="AA7" s="85" t="s">
        <v>503</v>
      </c>
      <c r="AB7" s="79"/>
      <c r="AC7" s="79" t="b">
        <v>0</v>
      </c>
      <c r="AD7" s="79">
        <v>0</v>
      </c>
      <c r="AE7" s="85" t="s">
        <v>582</v>
      </c>
      <c r="AF7" s="79" t="b">
        <v>0</v>
      </c>
      <c r="AG7" s="79" t="s">
        <v>596</v>
      </c>
      <c r="AH7" s="79"/>
      <c r="AI7" s="85" t="s">
        <v>582</v>
      </c>
      <c r="AJ7" s="79" t="b">
        <v>0</v>
      </c>
      <c r="AK7" s="79">
        <v>15</v>
      </c>
      <c r="AL7" s="85" t="s">
        <v>518</v>
      </c>
      <c r="AM7" s="79" t="s">
        <v>602</v>
      </c>
      <c r="AN7" s="79" t="b">
        <v>0</v>
      </c>
      <c r="AO7" s="85" t="s">
        <v>518</v>
      </c>
      <c r="AP7" s="79" t="s">
        <v>176</v>
      </c>
      <c r="AQ7" s="79">
        <v>0</v>
      </c>
      <c r="AR7" s="79">
        <v>0</v>
      </c>
      <c r="AS7" s="79"/>
      <c r="AT7" s="79"/>
      <c r="AU7" s="79"/>
      <c r="AV7" s="79"/>
      <c r="AW7" s="79"/>
      <c r="AX7" s="79"/>
      <c r="AY7" s="79"/>
      <c r="AZ7" s="79"/>
      <c r="BA7">
        <v>1</v>
      </c>
      <c r="BB7" s="78" t="str">
        <f>REPLACE(INDEX(GroupVertices[Group],MATCH(Edges24[[#This Row],[Vertex 1]],GroupVertices[Vertex],0)),1,1,"")</f>
        <v>1</v>
      </c>
      <c r="BC7" s="78" t="str">
        <f>REPLACE(INDEX(GroupVertices[Group],MATCH(Edges24[[#This Row],[Vertex 2]],GroupVertices[Vertex],0)),1,1,"")</f>
        <v>1</v>
      </c>
      <c r="BD7" s="48">
        <v>0</v>
      </c>
      <c r="BE7" s="49">
        <v>0</v>
      </c>
      <c r="BF7" s="48">
        <v>0</v>
      </c>
      <c r="BG7" s="49">
        <v>0</v>
      </c>
      <c r="BH7" s="48">
        <v>0</v>
      </c>
      <c r="BI7" s="49">
        <v>0</v>
      </c>
      <c r="BJ7" s="48">
        <v>15</v>
      </c>
      <c r="BK7" s="49">
        <v>100</v>
      </c>
      <c r="BL7" s="48">
        <v>15</v>
      </c>
    </row>
    <row r="8" spans="1:64" ht="15">
      <c r="A8" s="64" t="s">
        <v>217</v>
      </c>
      <c r="B8" s="64" t="s">
        <v>231</v>
      </c>
      <c r="C8" s="65"/>
      <c r="D8" s="66"/>
      <c r="E8" s="67"/>
      <c r="F8" s="68"/>
      <c r="G8" s="65"/>
      <c r="H8" s="69"/>
      <c r="I8" s="70"/>
      <c r="J8" s="70"/>
      <c r="K8" s="34" t="s">
        <v>65</v>
      </c>
      <c r="L8" s="77">
        <v>10</v>
      </c>
      <c r="M8" s="77"/>
      <c r="N8" s="72"/>
      <c r="O8" s="79" t="s">
        <v>299</v>
      </c>
      <c r="P8" s="81">
        <v>43499.48030092593</v>
      </c>
      <c r="Q8" s="79" t="s">
        <v>303</v>
      </c>
      <c r="R8" s="83" t="s">
        <v>348</v>
      </c>
      <c r="S8" s="79" t="s">
        <v>360</v>
      </c>
      <c r="T8" s="79"/>
      <c r="U8" s="79"/>
      <c r="V8" s="83" t="s">
        <v>379</v>
      </c>
      <c r="W8" s="81">
        <v>43499.48030092593</v>
      </c>
      <c r="X8" s="83" t="s">
        <v>432</v>
      </c>
      <c r="Y8" s="79"/>
      <c r="Z8" s="79"/>
      <c r="AA8" s="85" t="s">
        <v>504</v>
      </c>
      <c r="AB8" s="79"/>
      <c r="AC8" s="79" t="b">
        <v>0</v>
      </c>
      <c r="AD8" s="79">
        <v>0</v>
      </c>
      <c r="AE8" s="85" t="s">
        <v>582</v>
      </c>
      <c r="AF8" s="79" t="b">
        <v>0</v>
      </c>
      <c r="AG8" s="79" t="s">
        <v>596</v>
      </c>
      <c r="AH8" s="79"/>
      <c r="AI8" s="85" t="s">
        <v>582</v>
      </c>
      <c r="AJ8" s="79" t="b">
        <v>0</v>
      </c>
      <c r="AK8" s="79">
        <v>15</v>
      </c>
      <c r="AL8" s="85" t="s">
        <v>518</v>
      </c>
      <c r="AM8" s="79" t="s">
        <v>602</v>
      </c>
      <c r="AN8" s="79" t="b">
        <v>0</v>
      </c>
      <c r="AO8" s="85" t="s">
        <v>518</v>
      </c>
      <c r="AP8" s="79" t="s">
        <v>176</v>
      </c>
      <c r="AQ8" s="79">
        <v>0</v>
      </c>
      <c r="AR8" s="79">
        <v>0</v>
      </c>
      <c r="AS8" s="79"/>
      <c r="AT8" s="79"/>
      <c r="AU8" s="79"/>
      <c r="AV8" s="79"/>
      <c r="AW8" s="79"/>
      <c r="AX8" s="79"/>
      <c r="AY8" s="79"/>
      <c r="AZ8" s="79"/>
      <c r="BA8">
        <v>1</v>
      </c>
      <c r="BB8" s="78" t="str">
        <f>REPLACE(INDEX(GroupVertices[Group],MATCH(Edges24[[#This Row],[Vertex 1]],GroupVertices[Vertex],0)),1,1,"")</f>
        <v>1</v>
      </c>
      <c r="BC8" s="78" t="str">
        <f>REPLACE(INDEX(GroupVertices[Group],MATCH(Edges24[[#This Row],[Vertex 2]],GroupVertices[Vertex],0)),1,1,"")</f>
        <v>1</v>
      </c>
      <c r="BD8" s="48">
        <v>0</v>
      </c>
      <c r="BE8" s="49">
        <v>0</v>
      </c>
      <c r="BF8" s="48">
        <v>0</v>
      </c>
      <c r="BG8" s="49">
        <v>0</v>
      </c>
      <c r="BH8" s="48">
        <v>0</v>
      </c>
      <c r="BI8" s="49">
        <v>0</v>
      </c>
      <c r="BJ8" s="48">
        <v>15</v>
      </c>
      <c r="BK8" s="49">
        <v>100</v>
      </c>
      <c r="BL8" s="48">
        <v>15</v>
      </c>
    </row>
    <row r="9" spans="1:64" ht="15">
      <c r="A9" s="64" t="s">
        <v>218</v>
      </c>
      <c r="B9" s="64" t="s">
        <v>231</v>
      </c>
      <c r="C9" s="65"/>
      <c r="D9" s="66"/>
      <c r="E9" s="67"/>
      <c r="F9" s="68"/>
      <c r="G9" s="65"/>
      <c r="H9" s="69"/>
      <c r="I9" s="70"/>
      <c r="J9" s="70"/>
      <c r="K9" s="34" t="s">
        <v>65</v>
      </c>
      <c r="L9" s="77">
        <v>11</v>
      </c>
      <c r="M9" s="77"/>
      <c r="N9" s="72"/>
      <c r="O9" s="79" t="s">
        <v>299</v>
      </c>
      <c r="P9" s="81">
        <v>43499.53980324074</v>
      </c>
      <c r="Q9" s="79" t="s">
        <v>303</v>
      </c>
      <c r="R9" s="83" t="s">
        <v>348</v>
      </c>
      <c r="S9" s="79" t="s">
        <v>360</v>
      </c>
      <c r="T9" s="79"/>
      <c r="U9" s="79"/>
      <c r="V9" s="83" t="s">
        <v>380</v>
      </c>
      <c r="W9" s="81">
        <v>43499.53980324074</v>
      </c>
      <c r="X9" s="83" t="s">
        <v>433</v>
      </c>
      <c r="Y9" s="79"/>
      <c r="Z9" s="79"/>
      <c r="AA9" s="85" t="s">
        <v>505</v>
      </c>
      <c r="AB9" s="79"/>
      <c r="AC9" s="79" t="b">
        <v>0</v>
      </c>
      <c r="AD9" s="79">
        <v>0</v>
      </c>
      <c r="AE9" s="85" t="s">
        <v>582</v>
      </c>
      <c r="AF9" s="79" t="b">
        <v>0</v>
      </c>
      <c r="AG9" s="79" t="s">
        <v>596</v>
      </c>
      <c r="AH9" s="79"/>
      <c r="AI9" s="85" t="s">
        <v>582</v>
      </c>
      <c r="AJ9" s="79" t="b">
        <v>0</v>
      </c>
      <c r="AK9" s="79">
        <v>15</v>
      </c>
      <c r="AL9" s="85" t="s">
        <v>518</v>
      </c>
      <c r="AM9" s="79" t="s">
        <v>602</v>
      </c>
      <c r="AN9" s="79" t="b">
        <v>0</v>
      </c>
      <c r="AO9" s="85" t="s">
        <v>518</v>
      </c>
      <c r="AP9" s="79" t="s">
        <v>176</v>
      </c>
      <c r="AQ9" s="79">
        <v>0</v>
      </c>
      <c r="AR9" s="79">
        <v>0</v>
      </c>
      <c r="AS9" s="79"/>
      <c r="AT9" s="79"/>
      <c r="AU9" s="79"/>
      <c r="AV9" s="79"/>
      <c r="AW9" s="79"/>
      <c r="AX9" s="79"/>
      <c r="AY9" s="79"/>
      <c r="AZ9" s="79"/>
      <c r="BA9">
        <v>1</v>
      </c>
      <c r="BB9" s="78" t="str">
        <f>REPLACE(INDEX(GroupVertices[Group],MATCH(Edges24[[#This Row],[Vertex 1]],GroupVertices[Vertex],0)),1,1,"")</f>
        <v>1</v>
      </c>
      <c r="BC9" s="78" t="str">
        <f>REPLACE(INDEX(GroupVertices[Group],MATCH(Edges24[[#This Row],[Vertex 2]],GroupVertices[Vertex],0)),1,1,"")</f>
        <v>1</v>
      </c>
      <c r="BD9" s="48">
        <v>0</v>
      </c>
      <c r="BE9" s="49">
        <v>0</v>
      </c>
      <c r="BF9" s="48">
        <v>0</v>
      </c>
      <c r="BG9" s="49">
        <v>0</v>
      </c>
      <c r="BH9" s="48">
        <v>0</v>
      </c>
      <c r="BI9" s="49">
        <v>0</v>
      </c>
      <c r="BJ9" s="48">
        <v>15</v>
      </c>
      <c r="BK9" s="49">
        <v>100</v>
      </c>
      <c r="BL9" s="48">
        <v>15</v>
      </c>
    </row>
    <row r="10" spans="1:64" ht="15">
      <c r="A10" s="64" t="s">
        <v>219</v>
      </c>
      <c r="B10" s="64" t="s">
        <v>231</v>
      </c>
      <c r="C10" s="65"/>
      <c r="D10" s="66"/>
      <c r="E10" s="67"/>
      <c r="F10" s="68"/>
      <c r="G10" s="65"/>
      <c r="H10" s="69"/>
      <c r="I10" s="70"/>
      <c r="J10" s="70"/>
      <c r="K10" s="34" t="s">
        <v>65</v>
      </c>
      <c r="L10" s="77">
        <v>12</v>
      </c>
      <c r="M10" s="77"/>
      <c r="N10" s="72"/>
      <c r="O10" s="79" t="s">
        <v>299</v>
      </c>
      <c r="P10" s="81">
        <v>43499.5865162037</v>
      </c>
      <c r="Q10" s="79" t="s">
        <v>303</v>
      </c>
      <c r="R10" s="83" t="s">
        <v>348</v>
      </c>
      <c r="S10" s="79" t="s">
        <v>360</v>
      </c>
      <c r="T10" s="79"/>
      <c r="U10" s="79"/>
      <c r="V10" s="83" t="s">
        <v>381</v>
      </c>
      <c r="W10" s="81">
        <v>43499.5865162037</v>
      </c>
      <c r="X10" s="83" t="s">
        <v>434</v>
      </c>
      <c r="Y10" s="79"/>
      <c r="Z10" s="79"/>
      <c r="AA10" s="85" t="s">
        <v>506</v>
      </c>
      <c r="AB10" s="79"/>
      <c r="AC10" s="79" t="b">
        <v>0</v>
      </c>
      <c r="AD10" s="79">
        <v>0</v>
      </c>
      <c r="AE10" s="85" t="s">
        <v>582</v>
      </c>
      <c r="AF10" s="79" t="b">
        <v>0</v>
      </c>
      <c r="AG10" s="79" t="s">
        <v>596</v>
      </c>
      <c r="AH10" s="79"/>
      <c r="AI10" s="85" t="s">
        <v>582</v>
      </c>
      <c r="AJ10" s="79" t="b">
        <v>0</v>
      </c>
      <c r="AK10" s="79">
        <v>15</v>
      </c>
      <c r="AL10" s="85" t="s">
        <v>518</v>
      </c>
      <c r="AM10" s="79" t="s">
        <v>603</v>
      </c>
      <c r="AN10" s="79" t="b">
        <v>0</v>
      </c>
      <c r="AO10" s="85" t="s">
        <v>518</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1</v>
      </c>
      <c r="BD10" s="48">
        <v>0</v>
      </c>
      <c r="BE10" s="49">
        <v>0</v>
      </c>
      <c r="BF10" s="48">
        <v>0</v>
      </c>
      <c r="BG10" s="49">
        <v>0</v>
      </c>
      <c r="BH10" s="48">
        <v>0</v>
      </c>
      <c r="BI10" s="49">
        <v>0</v>
      </c>
      <c r="BJ10" s="48">
        <v>15</v>
      </c>
      <c r="BK10" s="49">
        <v>100</v>
      </c>
      <c r="BL10" s="48">
        <v>15</v>
      </c>
    </row>
    <row r="11" spans="1:64" ht="15">
      <c r="A11" s="64" t="s">
        <v>220</v>
      </c>
      <c r="B11" s="64" t="s">
        <v>231</v>
      </c>
      <c r="C11" s="65"/>
      <c r="D11" s="66"/>
      <c r="E11" s="67"/>
      <c r="F11" s="68"/>
      <c r="G11" s="65"/>
      <c r="H11" s="69"/>
      <c r="I11" s="70"/>
      <c r="J11" s="70"/>
      <c r="K11" s="34" t="s">
        <v>65</v>
      </c>
      <c r="L11" s="77">
        <v>13</v>
      </c>
      <c r="M11" s="77"/>
      <c r="N11" s="72"/>
      <c r="O11" s="79" t="s">
        <v>299</v>
      </c>
      <c r="P11" s="81">
        <v>43499.59704861111</v>
      </c>
      <c r="Q11" s="79" t="s">
        <v>303</v>
      </c>
      <c r="R11" s="83" t="s">
        <v>348</v>
      </c>
      <c r="S11" s="79" t="s">
        <v>360</v>
      </c>
      <c r="T11" s="79"/>
      <c r="U11" s="79"/>
      <c r="V11" s="83" t="s">
        <v>377</v>
      </c>
      <c r="W11" s="81">
        <v>43499.59704861111</v>
      </c>
      <c r="X11" s="83" t="s">
        <v>435</v>
      </c>
      <c r="Y11" s="79"/>
      <c r="Z11" s="79"/>
      <c r="AA11" s="85" t="s">
        <v>507</v>
      </c>
      <c r="AB11" s="79"/>
      <c r="AC11" s="79" t="b">
        <v>0</v>
      </c>
      <c r="AD11" s="79">
        <v>0</v>
      </c>
      <c r="AE11" s="85" t="s">
        <v>582</v>
      </c>
      <c r="AF11" s="79" t="b">
        <v>0</v>
      </c>
      <c r="AG11" s="79" t="s">
        <v>596</v>
      </c>
      <c r="AH11" s="79"/>
      <c r="AI11" s="85" t="s">
        <v>582</v>
      </c>
      <c r="AJ11" s="79" t="b">
        <v>0</v>
      </c>
      <c r="AK11" s="79">
        <v>15</v>
      </c>
      <c r="AL11" s="85" t="s">
        <v>518</v>
      </c>
      <c r="AM11" s="79" t="s">
        <v>602</v>
      </c>
      <c r="AN11" s="79" t="b">
        <v>0</v>
      </c>
      <c r="AO11" s="85" t="s">
        <v>518</v>
      </c>
      <c r="AP11" s="79" t="s">
        <v>176</v>
      </c>
      <c r="AQ11" s="79">
        <v>0</v>
      </c>
      <c r="AR11" s="79">
        <v>0</v>
      </c>
      <c r="AS11" s="79"/>
      <c r="AT11" s="79"/>
      <c r="AU11" s="79"/>
      <c r="AV11" s="79"/>
      <c r="AW11" s="79"/>
      <c r="AX11" s="79"/>
      <c r="AY11" s="79"/>
      <c r="AZ11" s="79"/>
      <c r="BA11">
        <v>1</v>
      </c>
      <c r="BB11" s="78" t="str">
        <f>REPLACE(INDEX(GroupVertices[Group],MATCH(Edges24[[#This Row],[Vertex 1]],GroupVertices[Vertex],0)),1,1,"")</f>
        <v>1</v>
      </c>
      <c r="BC11" s="78" t="str">
        <f>REPLACE(INDEX(GroupVertices[Group],MATCH(Edges24[[#This Row],[Vertex 2]],GroupVertices[Vertex],0)),1,1,"")</f>
        <v>1</v>
      </c>
      <c r="BD11" s="48">
        <v>0</v>
      </c>
      <c r="BE11" s="49">
        <v>0</v>
      </c>
      <c r="BF11" s="48">
        <v>0</v>
      </c>
      <c r="BG11" s="49">
        <v>0</v>
      </c>
      <c r="BH11" s="48">
        <v>0</v>
      </c>
      <c r="BI11" s="49">
        <v>0</v>
      </c>
      <c r="BJ11" s="48">
        <v>15</v>
      </c>
      <c r="BK11" s="49">
        <v>100</v>
      </c>
      <c r="BL11" s="48">
        <v>15</v>
      </c>
    </row>
    <row r="12" spans="1:64" ht="15">
      <c r="A12" s="64" t="s">
        <v>221</v>
      </c>
      <c r="B12" s="64" t="s">
        <v>231</v>
      </c>
      <c r="C12" s="65"/>
      <c r="D12" s="66"/>
      <c r="E12" s="67"/>
      <c r="F12" s="68"/>
      <c r="G12" s="65"/>
      <c r="H12" s="69"/>
      <c r="I12" s="70"/>
      <c r="J12" s="70"/>
      <c r="K12" s="34" t="s">
        <v>65</v>
      </c>
      <c r="L12" s="77">
        <v>14</v>
      </c>
      <c r="M12" s="77"/>
      <c r="N12" s="72"/>
      <c r="O12" s="79" t="s">
        <v>299</v>
      </c>
      <c r="P12" s="81">
        <v>43499.599386574075</v>
      </c>
      <c r="Q12" s="79" t="s">
        <v>303</v>
      </c>
      <c r="R12" s="83" t="s">
        <v>348</v>
      </c>
      <c r="S12" s="79" t="s">
        <v>360</v>
      </c>
      <c r="T12" s="79"/>
      <c r="U12" s="79"/>
      <c r="V12" s="83" t="s">
        <v>382</v>
      </c>
      <c r="W12" s="81">
        <v>43499.599386574075</v>
      </c>
      <c r="X12" s="83" t="s">
        <v>436</v>
      </c>
      <c r="Y12" s="79"/>
      <c r="Z12" s="79"/>
      <c r="AA12" s="85" t="s">
        <v>508</v>
      </c>
      <c r="AB12" s="79"/>
      <c r="AC12" s="79" t="b">
        <v>0</v>
      </c>
      <c r="AD12" s="79">
        <v>0</v>
      </c>
      <c r="AE12" s="85" t="s">
        <v>582</v>
      </c>
      <c r="AF12" s="79" t="b">
        <v>0</v>
      </c>
      <c r="AG12" s="79" t="s">
        <v>596</v>
      </c>
      <c r="AH12" s="79"/>
      <c r="AI12" s="85" t="s">
        <v>582</v>
      </c>
      <c r="AJ12" s="79" t="b">
        <v>0</v>
      </c>
      <c r="AK12" s="79">
        <v>15</v>
      </c>
      <c r="AL12" s="85" t="s">
        <v>518</v>
      </c>
      <c r="AM12" s="79" t="s">
        <v>604</v>
      </c>
      <c r="AN12" s="79" t="b">
        <v>0</v>
      </c>
      <c r="AO12" s="85" t="s">
        <v>518</v>
      </c>
      <c r="AP12" s="79" t="s">
        <v>176</v>
      </c>
      <c r="AQ12" s="79">
        <v>0</v>
      </c>
      <c r="AR12" s="79">
        <v>0</v>
      </c>
      <c r="AS12" s="79"/>
      <c r="AT12" s="79"/>
      <c r="AU12" s="79"/>
      <c r="AV12" s="79"/>
      <c r="AW12" s="79"/>
      <c r="AX12" s="79"/>
      <c r="AY12" s="79"/>
      <c r="AZ12" s="79"/>
      <c r="BA12">
        <v>1</v>
      </c>
      <c r="BB12" s="78" t="str">
        <f>REPLACE(INDEX(GroupVertices[Group],MATCH(Edges24[[#This Row],[Vertex 1]],GroupVertices[Vertex],0)),1,1,"")</f>
        <v>1</v>
      </c>
      <c r="BC12" s="78" t="str">
        <f>REPLACE(INDEX(GroupVertices[Group],MATCH(Edges24[[#This Row],[Vertex 2]],GroupVertices[Vertex],0)),1,1,"")</f>
        <v>1</v>
      </c>
      <c r="BD12" s="48">
        <v>0</v>
      </c>
      <c r="BE12" s="49">
        <v>0</v>
      </c>
      <c r="BF12" s="48">
        <v>0</v>
      </c>
      <c r="BG12" s="49">
        <v>0</v>
      </c>
      <c r="BH12" s="48">
        <v>0</v>
      </c>
      <c r="BI12" s="49">
        <v>0</v>
      </c>
      <c r="BJ12" s="48">
        <v>15</v>
      </c>
      <c r="BK12" s="49">
        <v>100</v>
      </c>
      <c r="BL12" s="48">
        <v>15</v>
      </c>
    </row>
    <row r="13" spans="1:64" ht="15">
      <c r="A13" s="64" t="s">
        <v>222</v>
      </c>
      <c r="B13" s="64" t="s">
        <v>231</v>
      </c>
      <c r="C13" s="65"/>
      <c r="D13" s="66"/>
      <c r="E13" s="67"/>
      <c r="F13" s="68"/>
      <c r="G13" s="65"/>
      <c r="H13" s="69"/>
      <c r="I13" s="70"/>
      <c r="J13" s="70"/>
      <c r="K13" s="34" t="s">
        <v>65</v>
      </c>
      <c r="L13" s="77">
        <v>15</v>
      </c>
      <c r="M13" s="77"/>
      <c r="N13" s="72"/>
      <c r="O13" s="79" t="s">
        <v>299</v>
      </c>
      <c r="P13" s="81">
        <v>43499.60246527778</v>
      </c>
      <c r="Q13" s="79" t="s">
        <v>303</v>
      </c>
      <c r="R13" s="83" t="s">
        <v>348</v>
      </c>
      <c r="S13" s="79" t="s">
        <v>360</v>
      </c>
      <c r="T13" s="79"/>
      <c r="U13" s="79"/>
      <c r="V13" s="83" t="s">
        <v>383</v>
      </c>
      <c r="W13" s="81">
        <v>43499.60246527778</v>
      </c>
      <c r="X13" s="83" t="s">
        <v>437</v>
      </c>
      <c r="Y13" s="79"/>
      <c r="Z13" s="79"/>
      <c r="AA13" s="85" t="s">
        <v>509</v>
      </c>
      <c r="AB13" s="79"/>
      <c r="AC13" s="79" t="b">
        <v>0</v>
      </c>
      <c r="AD13" s="79">
        <v>0</v>
      </c>
      <c r="AE13" s="85" t="s">
        <v>582</v>
      </c>
      <c r="AF13" s="79" t="b">
        <v>0</v>
      </c>
      <c r="AG13" s="79" t="s">
        <v>596</v>
      </c>
      <c r="AH13" s="79"/>
      <c r="AI13" s="85" t="s">
        <v>582</v>
      </c>
      <c r="AJ13" s="79" t="b">
        <v>0</v>
      </c>
      <c r="AK13" s="79">
        <v>15</v>
      </c>
      <c r="AL13" s="85" t="s">
        <v>518</v>
      </c>
      <c r="AM13" s="79" t="s">
        <v>602</v>
      </c>
      <c r="AN13" s="79" t="b">
        <v>0</v>
      </c>
      <c r="AO13" s="85" t="s">
        <v>518</v>
      </c>
      <c r="AP13" s="79" t="s">
        <v>176</v>
      </c>
      <c r="AQ13" s="79">
        <v>0</v>
      </c>
      <c r="AR13" s="79">
        <v>0</v>
      </c>
      <c r="AS13" s="79"/>
      <c r="AT13" s="79"/>
      <c r="AU13" s="79"/>
      <c r="AV13" s="79"/>
      <c r="AW13" s="79"/>
      <c r="AX13" s="79"/>
      <c r="AY13" s="79"/>
      <c r="AZ13" s="79"/>
      <c r="BA13">
        <v>1</v>
      </c>
      <c r="BB13" s="78" t="str">
        <f>REPLACE(INDEX(GroupVertices[Group],MATCH(Edges24[[#This Row],[Vertex 1]],GroupVertices[Vertex],0)),1,1,"")</f>
        <v>1</v>
      </c>
      <c r="BC13" s="78" t="str">
        <f>REPLACE(INDEX(GroupVertices[Group],MATCH(Edges24[[#This Row],[Vertex 2]],GroupVertices[Vertex],0)),1,1,"")</f>
        <v>1</v>
      </c>
      <c r="BD13" s="48">
        <v>0</v>
      </c>
      <c r="BE13" s="49">
        <v>0</v>
      </c>
      <c r="BF13" s="48">
        <v>0</v>
      </c>
      <c r="BG13" s="49">
        <v>0</v>
      </c>
      <c r="BH13" s="48">
        <v>0</v>
      </c>
      <c r="BI13" s="49">
        <v>0</v>
      </c>
      <c r="BJ13" s="48">
        <v>15</v>
      </c>
      <c r="BK13" s="49">
        <v>100</v>
      </c>
      <c r="BL13" s="48">
        <v>15</v>
      </c>
    </row>
    <row r="14" spans="1:64" ht="15">
      <c r="A14" s="64" t="s">
        <v>223</v>
      </c>
      <c r="B14" s="64" t="s">
        <v>231</v>
      </c>
      <c r="C14" s="65"/>
      <c r="D14" s="66"/>
      <c r="E14" s="67"/>
      <c r="F14" s="68"/>
      <c r="G14" s="65"/>
      <c r="H14" s="69"/>
      <c r="I14" s="70"/>
      <c r="J14" s="70"/>
      <c r="K14" s="34" t="s">
        <v>65</v>
      </c>
      <c r="L14" s="77">
        <v>16</v>
      </c>
      <c r="M14" s="77"/>
      <c r="N14" s="72"/>
      <c r="O14" s="79" t="s">
        <v>299</v>
      </c>
      <c r="P14" s="81">
        <v>43499.60680555556</v>
      </c>
      <c r="Q14" s="79" t="s">
        <v>303</v>
      </c>
      <c r="R14" s="83" t="s">
        <v>348</v>
      </c>
      <c r="S14" s="79" t="s">
        <v>360</v>
      </c>
      <c r="T14" s="79"/>
      <c r="U14" s="79"/>
      <c r="V14" s="83" t="s">
        <v>384</v>
      </c>
      <c r="W14" s="81">
        <v>43499.60680555556</v>
      </c>
      <c r="X14" s="83" t="s">
        <v>438</v>
      </c>
      <c r="Y14" s="79"/>
      <c r="Z14" s="79"/>
      <c r="AA14" s="85" t="s">
        <v>510</v>
      </c>
      <c r="AB14" s="79"/>
      <c r="AC14" s="79" t="b">
        <v>0</v>
      </c>
      <c r="AD14" s="79">
        <v>0</v>
      </c>
      <c r="AE14" s="85" t="s">
        <v>582</v>
      </c>
      <c r="AF14" s="79" t="b">
        <v>0</v>
      </c>
      <c r="AG14" s="79" t="s">
        <v>596</v>
      </c>
      <c r="AH14" s="79"/>
      <c r="AI14" s="85" t="s">
        <v>582</v>
      </c>
      <c r="AJ14" s="79" t="b">
        <v>0</v>
      </c>
      <c r="AK14" s="79">
        <v>15</v>
      </c>
      <c r="AL14" s="85" t="s">
        <v>518</v>
      </c>
      <c r="AM14" s="79" t="s">
        <v>605</v>
      </c>
      <c r="AN14" s="79" t="b">
        <v>0</v>
      </c>
      <c r="AO14" s="85" t="s">
        <v>518</v>
      </c>
      <c r="AP14" s="79" t="s">
        <v>176</v>
      </c>
      <c r="AQ14" s="79">
        <v>0</v>
      </c>
      <c r="AR14" s="79">
        <v>0</v>
      </c>
      <c r="AS14" s="79"/>
      <c r="AT14" s="79"/>
      <c r="AU14" s="79"/>
      <c r="AV14" s="79"/>
      <c r="AW14" s="79"/>
      <c r="AX14" s="79"/>
      <c r="AY14" s="79"/>
      <c r="AZ14" s="79"/>
      <c r="BA14">
        <v>1</v>
      </c>
      <c r="BB14" s="78" t="str">
        <f>REPLACE(INDEX(GroupVertices[Group],MATCH(Edges24[[#This Row],[Vertex 1]],GroupVertices[Vertex],0)),1,1,"")</f>
        <v>1</v>
      </c>
      <c r="BC14" s="78" t="str">
        <f>REPLACE(INDEX(GroupVertices[Group],MATCH(Edges24[[#This Row],[Vertex 2]],GroupVertices[Vertex],0)),1,1,"")</f>
        <v>1</v>
      </c>
      <c r="BD14" s="48">
        <v>0</v>
      </c>
      <c r="BE14" s="49">
        <v>0</v>
      </c>
      <c r="BF14" s="48">
        <v>0</v>
      </c>
      <c r="BG14" s="49">
        <v>0</v>
      </c>
      <c r="BH14" s="48">
        <v>0</v>
      </c>
      <c r="BI14" s="49">
        <v>0</v>
      </c>
      <c r="BJ14" s="48">
        <v>15</v>
      </c>
      <c r="BK14" s="49">
        <v>100</v>
      </c>
      <c r="BL14" s="48">
        <v>15</v>
      </c>
    </row>
    <row r="15" spans="1:64" ht="15">
      <c r="A15" s="64" t="s">
        <v>224</v>
      </c>
      <c r="B15" s="64" t="s">
        <v>231</v>
      </c>
      <c r="C15" s="65"/>
      <c r="D15" s="66"/>
      <c r="E15" s="67"/>
      <c r="F15" s="68"/>
      <c r="G15" s="65"/>
      <c r="H15" s="69"/>
      <c r="I15" s="70"/>
      <c r="J15" s="70"/>
      <c r="K15" s="34" t="s">
        <v>65</v>
      </c>
      <c r="L15" s="77">
        <v>17</v>
      </c>
      <c r="M15" s="77"/>
      <c r="N15" s="72"/>
      <c r="O15" s="79" t="s">
        <v>299</v>
      </c>
      <c r="P15" s="81">
        <v>43499.67030092593</v>
      </c>
      <c r="Q15" s="79" t="s">
        <v>303</v>
      </c>
      <c r="R15" s="83" t="s">
        <v>348</v>
      </c>
      <c r="S15" s="79" t="s">
        <v>360</v>
      </c>
      <c r="T15" s="79"/>
      <c r="U15" s="79"/>
      <c r="V15" s="83" t="s">
        <v>385</v>
      </c>
      <c r="W15" s="81">
        <v>43499.67030092593</v>
      </c>
      <c r="X15" s="83" t="s">
        <v>439</v>
      </c>
      <c r="Y15" s="79"/>
      <c r="Z15" s="79"/>
      <c r="AA15" s="85" t="s">
        <v>511</v>
      </c>
      <c r="AB15" s="79"/>
      <c r="AC15" s="79" t="b">
        <v>0</v>
      </c>
      <c r="AD15" s="79">
        <v>0</v>
      </c>
      <c r="AE15" s="85" t="s">
        <v>582</v>
      </c>
      <c r="AF15" s="79" t="b">
        <v>0</v>
      </c>
      <c r="AG15" s="79" t="s">
        <v>596</v>
      </c>
      <c r="AH15" s="79"/>
      <c r="AI15" s="85" t="s">
        <v>582</v>
      </c>
      <c r="AJ15" s="79" t="b">
        <v>0</v>
      </c>
      <c r="AK15" s="79">
        <v>15</v>
      </c>
      <c r="AL15" s="85" t="s">
        <v>518</v>
      </c>
      <c r="AM15" s="79" t="s">
        <v>604</v>
      </c>
      <c r="AN15" s="79" t="b">
        <v>0</v>
      </c>
      <c r="AO15" s="85" t="s">
        <v>518</v>
      </c>
      <c r="AP15" s="79" t="s">
        <v>176</v>
      </c>
      <c r="AQ15" s="79">
        <v>0</v>
      </c>
      <c r="AR15" s="79">
        <v>0</v>
      </c>
      <c r="AS15" s="79"/>
      <c r="AT15" s="79"/>
      <c r="AU15" s="79"/>
      <c r="AV15" s="79"/>
      <c r="AW15" s="79"/>
      <c r="AX15" s="79"/>
      <c r="AY15" s="79"/>
      <c r="AZ15" s="79"/>
      <c r="BA15">
        <v>1</v>
      </c>
      <c r="BB15" s="78" t="str">
        <f>REPLACE(INDEX(GroupVertices[Group],MATCH(Edges24[[#This Row],[Vertex 1]],GroupVertices[Vertex],0)),1,1,"")</f>
        <v>1</v>
      </c>
      <c r="BC15" s="78" t="str">
        <f>REPLACE(INDEX(GroupVertices[Group],MATCH(Edges24[[#This Row],[Vertex 2]],GroupVertices[Vertex],0)),1,1,"")</f>
        <v>1</v>
      </c>
      <c r="BD15" s="48">
        <v>0</v>
      </c>
      <c r="BE15" s="49">
        <v>0</v>
      </c>
      <c r="BF15" s="48">
        <v>0</v>
      </c>
      <c r="BG15" s="49">
        <v>0</v>
      </c>
      <c r="BH15" s="48">
        <v>0</v>
      </c>
      <c r="BI15" s="49">
        <v>0</v>
      </c>
      <c r="BJ15" s="48">
        <v>15</v>
      </c>
      <c r="BK15" s="49">
        <v>100</v>
      </c>
      <c r="BL15" s="48">
        <v>15</v>
      </c>
    </row>
    <row r="16" spans="1:64" ht="15">
      <c r="A16" s="64" t="s">
        <v>225</v>
      </c>
      <c r="B16" s="64" t="s">
        <v>231</v>
      </c>
      <c r="C16" s="65"/>
      <c r="D16" s="66"/>
      <c r="E16" s="67"/>
      <c r="F16" s="68"/>
      <c r="G16" s="65"/>
      <c r="H16" s="69"/>
      <c r="I16" s="70"/>
      <c r="J16" s="70"/>
      <c r="K16" s="34" t="s">
        <v>65</v>
      </c>
      <c r="L16" s="77">
        <v>18</v>
      </c>
      <c r="M16" s="77"/>
      <c r="N16" s="72"/>
      <c r="O16" s="79" t="s">
        <v>299</v>
      </c>
      <c r="P16" s="81">
        <v>43499.750127314815</v>
      </c>
      <c r="Q16" s="79" t="s">
        <v>303</v>
      </c>
      <c r="R16" s="83" t="s">
        <v>348</v>
      </c>
      <c r="S16" s="79" t="s">
        <v>360</v>
      </c>
      <c r="T16" s="79"/>
      <c r="U16" s="79"/>
      <c r="V16" s="83" t="s">
        <v>386</v>
      </c>
      <c r="W16" s="81">
        <v>43499.750127314815</v>
      </c>
      <c r="X16" s="83" t="s">
        <v>440</v>
      </c>
      <c r="Y16" s="79"/>
      <c r="Z16" s="79"/>
      <c r="AA16" s="85" t="s">
        <v>512</v>
      </c>
      <c r="AB16" s="79"/>
      <c r="AC16" s="79" t="b">
        <v>0</v>
      </c>
      <c r="AD16" s="79">
        <v>0</v>
      </c>
      <c r="AE16" s="85" t="s">
        <v>582</v>
      </c>
      <c r="AF16" s="79" t="b">
        <v>0</v>
      </c>
      <c r="AG16" s="79" t="s">
        <v>596</v>
      </c>
      <c r="AH16" s="79"/>
      <c r="AI16" s="85" t="s">
        <v>582</v>
      </c>
      <c r="AJ16" s="79" t="b">
        <v>0</v>
      </c>
      <c r="AK16" s="79">
        <v>15</v>
      </c>
      <c r="AL16" s="85" t="s">
        <v>518</v>
      </c>
      <c r="AM16" s="79" t="s">
        <v>602</v>
      </c>
      <c r="AN16" s="79" t="b">
        <v>0</v>
      </c>
      <c r="AO16" s="85" t="s">
        <v>518</v>
      </c>
      <c r="AP16" s="79" t="s">
        <v>176</v>
      </c>
      <c r="AQ16" s="79">
        <v>0</v>
      </c>
      <c r="AR16" s="79">
        <v>0</v>
      </c>
      <c r="AS16" s="79"/>
      <c r="AT16" s="79"/>
      <c r="AU16" s="79"/>
      <c r="AV16" s="79"/>
      <c r="AW16" s="79"/>
      <c r="AX16" s="79"/>
      <c r="AY16" s="79"/>
      <c r="AZ16" s="79"/>
      <c r="BA16">
        <v>1</v>
      </c>
      <c r="BB16" s="78" t="str">
        <f>REPLACE(INDEX(GroupVertices[Group],MATCH(Edges24[[#This Row],[Vertex 1]],GroupVertices[Vertex],0)),1,1,"")</f>
        <v>1</v>
      </c>
      <c r="BC16" s="78" t="str">
        <f>REPLACE(INDEX(GroupVertices[Group],MATCH(Edges24[[#This Row],[Vertex 2]],GroupVertices[Vertex],0)),1,1,"")</f>
        <v>1</v>
      </c>
      <c r="BD16" s="48">
        <v>0</v>
      </c>
      <c r="BE16" s="49">
        <v>0</v>
      </c>
      <c r="BF16" s="48">
        <v>0</v>
      </c>
      <c r="BG16" s="49">
        <v>0</v>
      </c>
      <c r="BH16" s="48">
        <v>0</v>
      </c>
      <c r="BI16" s="49">
        <v>0</v>
      </c>
      <c r="BJ16" s="48">
        <v>15</v>
      </c>
      <c r="BK16" s="49">
        <v>100</v>
      </c>
      <c r="BL16" s="48">
        <v>15</v>
      </c>
    </row>
    <row r="17" spans="1:64" ht="15">
      <c r="A17" s="64" t="s">
        <v>226</v>
      </c>
      <c r="B17" s="64" t="s">
        <v>231</v>
      </c>
      <c r="C17" s="65"/>
      <c r="D17" s="66"/>
      <c r="E17" s="67"/>
      <c r="F17" s="68"/>
      <c r="G17" s="65"/>
      <c r="H17" s="69"/>
      <c r="I17" s="70"/>
      <c r="J17" s="70"/>
      <c r="K17" s="34" t="s">
        <v>65</v>
      </c>
      <c r="L17" s="77">
        <v>19</v>
      </c>
      <c r="M17" s="77"/>
      <c r="N17" s="72"/>
      <c r="O17" s="79" t="s">
        <v>299</v>
      </c>
      <c r="P17" s="81">
        <v>43499.79869212963</v>
      </c>
      <c r="Q17" s="79" t="s">
        <v>303</v>
      </c>
      <c r="R17" s="83" t="s">
        <v>348</v>
      </c>
      <c r="S17" s="79" t="s">
        <v>360</v>
      </c>
      <c r="T17" s="79"/>
      <c r="U17" s="79"/>
      <c r="V17" s="83" t="s">
        <v>377</v>
      </c>
      <c r="W17" s="81">
        <v>43499.79869212963</v>
      </c>
      <c r="X17" s="83" t="s">
        <v>441</v>
      </c>
      <c r="Y17" s="79"/>
      <c r="Z17" s="79"/>
      <c r="AA17" s="85" t="s">
        <v>513</v>
      </c>
      <c r="AB17" s="79"/>
      <c r="AC17" s="79" t="b">
        <v>0</v>
      </c>
      <c r="AD17" s="79">
        <v>0</v>
      </c>
      <c r="AE17" s="85" t="s">
        <v>582</v>
      </c>
      <c r="AF17" s="79" t="b">
        <v>0</v>
      </c>
      <c r="AG17" s="79" t="s">
        <v>596</v>
      </c>
      <c r="AH17" s="79"/>
      <c r="AI17" s="85" t="s">
        <v>582</v>
      </c>
      <c r="AJ17" s="79" t="b">
        <v>0</v>
      </c>
      <c r="AK17" s="79">
        <v>15</v>
      </c>
      <c r="AL17" s="85" t="s">
        <v>518</v>
      </c>
      <c r="AM17" s="79" t="s">
        <v>602</v>
      </c>
      <c r="AN17" s="79" t="b">
        <v>0</v>
      </c>
      <c r="AO17" s="85" t="s">
        <v>518</v>
      </c>
      <c r="AP17" s="79" t="s">
        <v>176</v>
      </c>
      <c r="AQ17" s="79">
        <v>0</v>
      </c>
      <c r="AR17" s="79">
        <v>0</v>
      </c>
      <c r="AS17" s="79"/>
      <c r="AT17" s="79"/>
      <c r="AU17" s="79"/>
      <c r="AV17" s="79"/>
      <c r="AW17" s="79"/>
      <c r="AX17" s="79"/>
      <c r="AY17" s="79"/>
      <c r="AZ17" s="79"/>
      <c r="BA17">
        <v>1</v>
      </c>
      <c r="BB17" s="78" t="str">
        <f>REPLACE(INDEX(GroupVertices[Group],MATCH(Edges24[[#This Row],[Vertex 1]],GroupVertices[Vertex],0)),1,1,"")</f>
        <v>1</v>
      </c>
      <c r="BC17" s="78" t="str">
        <f>REPLACE(INDEX(GroupVertices[Group],MATCH(Edges24[[#This Row],[Vertex 2]],GroupVertices[Vertex],0)),1,1,"")</f>
        <v>1</v>
      </c>
      <c r="BD17" s="48">
        <v>0</v>
      </c>
      <c r="BE17" s="49">
        <v>0</v>
      </c>
      <c r="BF17" s="48">
        <v>0</v>
      </c>
      <c r="BG17" s="49">
        <v>0</v>
      </c>
      <c r="BH17" s="48">
        <v>0</v>
      </c>
      <c r="BI17" s="49">
        <v>0</v>
      </c>
      <c r="BJ17" s="48">
        <v>15</v>
      </c>
      <c r="BK17" s="49">
        <v>100</v>
      </c>
      <c r="BL17" s="48">
        <v>15</v>
      </c>
    </row>
    <row r="18" spans="1:64" ht="15">
      <c r="A18" s="64" t="s">
        <v>227</v>
      </c>
      <c r="B18" s="64" t="s">
        <v>238</v>
      </c>
      <c r="C18" s="65"/>
      <c r="D18" s="66"/>
      <c r="E18" s="67"/>
      <c r="F18" s="68"/>
      <c r="G18" s="65"/>
      <c r="H18" s="69"/>
      <c r="I18" s="70"/>
      <c r="J18" s="70"/>
      <c r="K18" s="34" t="s">
        <v>65</v>
      </c>
      <c r="L18" s="77">
        <v>20</v>
      </c>
      <c r="M18" s="77"/>
      <c r="N18" s="72"/>
      <c r="O18" s="79" t="s">
        <v>299</v>
      </c>
      <c r="P18" s="81">
        <v>43499.88761574074</v>
      </c>
      <c r="Q18" s="79" t="s">
        <v>304</v>
      </c>
      <c r="R18" s="79"/>
      <c r="S18" s="79"/>
      <c r="T18" s="79"/>
      <c r="U18" s="79"/>
      <c r="V18" s="83" t="s">
        <v>387</v>
      </c>
      <c r="W18" s="81">
        <v>43499.88761574074</v>
      </c>
      <c r="X18" s="83" t="s">
        <v>442</v>
      </c>
      <c r="Y18" s="79"/>
      <c r="Z18" s="79"/>
      <c r="AA18" s="85" t="s">
        <v>514</v>
      </c>
      <c r="AB18" s="79"/>
      <c r="AC18" s="79" t="b">
        <v>0</v>
      </c>
      <c r="AD18" s="79">
        <v>0</v>
      </c>
      <c r="AE18" s="85" t="s">
        <v>582</v>
      </c>
      <c r="AF18" s="79" t="b">
        <v>0</v>
      </c>
      <c r="AG18" s="79" t="s">
        <v>595</v>
      </c>
      <c r="AH18" s="79"/>
      <c r="AI18" s="85" t="s">
        <v>582</v>
      </c>
      <c r="AJ18" s="79" t="b">
        <v>0</v>
      </c>
      <c r="AK18" s="79">
        <v>3</v>
      </c>
      <c r="AL18" s="85" t="s">
        <v>525</v>
      </c>
      <c r="AM18" s="79" t="s">
        <v>606</v>
      </c>
      <c r="AN18" s="79" t="b">
        <v>0</v>
      </c>
      <c r="AO18" s="85" t="s">
        <v>525</v>
      </c>
      <c r="AP18" s="79" t="s">
        <v>176</v>
      </c>
      <c r="AQ18" s="79">
        <v>0</v>
      </c>
      <c r="AR18" s="79">
        <v>0</v>
      </c>
      <c r="AS18" s="79"/>
      <c r="AT18" s="79"/>
      <c r="AU18" s="79"/>
      <c r="AV18" s="79"/>
      <c r="AW18" s="79"/>
      <c r="AX18" s="79"/>
      <c r="AY18" s="79"/>
      <c r="AZ18" s="79"/>
      <c r="BA18">
        <v>1</v>
      </c>
      <c r="BB18" s="78" t="str">
        <f>REPLACE(INDEX(GroupVertices[Group],MATCH(Edges24[[#This Row],[Vertex 1]],GroupVertices[Vertex],0)),1,1,"")</f>
        <v>7</v>
      </c>
      <c r="BC18" s="78" t="str">
        <f>REPLACE(INDEX(GroupVertices[Group],MATCH(Edges24[[#This Row],[Vertex 2]],GroupVertices[Vertex],0)),1,1,"")</f>
        <v>7</v>
      </c>
      <c r="BD18" s="48">
        <v>1</v>
      </c>
      <c r="BE18" s="49">
        <v>3.8461538461538463</v>
      </c>
      <c r="BF18" s="48">
        <v>1</v>
      </c>
      <c r="BG18" s="49">
        <v>3.8461538461538463</v>
      </c>
      <c r="BH18" s="48">
        <v>0</v>
      </c>
      <c r="BI18" s="49">
        <v>0</v>
      </c>
      <c r="BJ18" s="48">
        <v>24</v>
      </c>
      <c r="BK18" s="49">
        <v>92.3076923076923</v>
      </c>
      <c r="BL18" s="48">
        <v>26</v>
      </c>
    </row>
    <row r="19" spans="1:64" ht="15">
      <c r="A19" s="64" t="s">
        <v>228</v>
      </c>
      <c r="B19" s="64" t="s">
        <v>238</v>
      </c>
      <c r="C19" s="65"/>
      <c r="D19" s="66"/>
      <c r="E19" s="67"/>
      <c r="F19" s="68"/>
      <c r="G19" s="65"/>
      <c r="H19" s="69"/>
      <c r="I19" s="70"/>
      <c r="J19" s="70"/>
      <c r="K19" s="34" t="s">
        <v>65</v>
      </c>
      <c r="L19" s="77">
        <v>21</v>
      </c>
      <c r="M19" s="77"/>
      <c r="N19" s="72"/>
      <c r="O19" s="79" t="s">
        <v>299</v>
      </c>
      <c r="P19" s="81">
        <v>43499.890127314815</v>
      </c>
      <c r="Q19" s="79" t="s">
        <v>304</v>
      </c>
      <c r="R19" s="79"/>
      <c r="S19" s="79"/>
      <c r="T19" s="79"/>
      <c r="U19" s="79"/>
      <c r="V19" s="83" t="s">
        <v>388</v>
      </c>
      <c r="W19" s="81">
        <v>43499.890127314815</v>
      </c>
      <c r="X19" s="83" t="s">
        <v>443</v>
      </c>
      <c r="Y19" s="79"/>
      <c r="Z19" s="79"/>
      <c r="AA19" s="85" t="s">
        <v>515</v>
      </c>
      <c r="AB19" s="79"/>
      <c r="AC19" s="79" t="b">
        <v>0</v>
      </c>
      <c r="AD19" s="79">
        <v>0</v>
      </c>
      <c r="AE19" s="85" t="s">
        <v>582</v>
      </c>
      <c r="AF19" s="79" t="b">
        <v>0</v>
      </c>
      <c r="AG19" s="79" t="s">
        <v>595</v>
      </c>
      <c r="AH19" s="79"/>
      <c r="AI19" s="85" t="s">
        <v>582</v>
      </c>
      <c r="AJ19" s="79" t="b">
        <v>0</v>
      </c>
      <c r="AK19" s="79">
        <v>3</v>
      </c>
      <c r="AL19" s="85" t="s">
        <v>525</v>
      </c>
      <c r="AM19" s="79" t="s">
        <v>603</v>
      </c>
      <c r="AN19" s="79" t="b">
        <v>0</v>
      </c>
      <c r="AO19" s="85" t="s">
        <v>525</v>
      </c>
      <c r="AP19" s="79" t="s">
        <v>176</v>
      </c>
      <c r="AQ19" s="79">
        <v>0</v>
      </c>
      <c r="AR19" s="79">
        <v>0</v>
      </c>
      <c r="AS19" s="79"/>
      <c r="AT19" s="79"/>
      <c r="AU19" s="79"/>
      <c r="AV19" s="79"/>
      <c r="AW19" s="79"/>
      <c r="AX19" s="79"/>
      <c r="AY19" s="79"/>
      <c r="AZ19" s="79"/>
      <c r="BA19">
        <v>1</v>
      </c>
      <c r="BB19" s="78" t="str">
        <f>REPLACE(INDEX(GroupVertices[Group],MATCH(Edges24[[#This Row],[Vertex 1]],GroupVertices[Vertex],0)),1,1,"")</f>
        <v>7</v>
      </c>
      <c r="BC19" s="78" t="str">
        <f>REPLACE(INDEX(GroupVertices[Group],MATCH(Edges24[[#This Row],[Vertex 2]],GroupVertices[Vertex],0)),1,1,"")</f>
        <v>7</v>
      </c>
      <c r="BD19" s="48">
        <v>1</v>
      </c>
      <c r="BE19" s="49">
        <v>3.8461538461538463</v>
      </c>
      <c r="BF19" s="48">
        <v>1</v>
      </c>
      <c r="BG19" s="49">
        <v>3.8461538461538463</v>
      </c>
      <c r="BH19" s="48">
        <v>0</v>
      </c>
      <c r="BI19" s="49">
        <v>0</v>
      </c>
      <c r="BJ19" s="48">
        <v>24</v>
      </c>
      <c r="BK19" s="49">
        <v>92.3076923076923</v>
      </c>
      <c r="BL19" s="48">
        <v>26</v>
      </c>
    </row>
    <row r="20" spans="1:64" ht="15">
      <c r="A20" s="64" t="s">
        <v>229</v>
      </c>
      <c r="B20" s="64" t="s">
        <v>238</v>
      </c>
      <c r="C20" s="65"/>
      <c r="D20" s="66"/>
      <c r="E20" s="67"/>
      <c r="F20" s="68"/>
      <c r="G20" s="65"/>
      <c r="H20" s="69"/>
      <c r="I20" s="70"/>
      <c r="J20" s="70"/>
      <c r="K20" s="34" t="s">
        <v>65</v>
      </c>
      <c r="L20" s="77">
        <v>22</v>
      </c>
      <c r="M20" s="77"/>
      <c r="N20" s="72"/>
      <c r="O20" s="79" t="s">
        <v>299</v>
      </c>
      <c r="P20" s="81">
        <v>43499.91627314815</v>
      </c>
      <c r="Q20" s="79" t="s">
        <v>304</v>
      </c>
      <c r="R20" s="79"/>
      <c r="S20" s="79"/>
      <c r="T20" s="79"/>
      <c r="U20" s="79"/>
      <c r="V20" s="83" t="s">
        <v>389</v>
      </c>
      <c r="W20" s="81">
        <v>43499.91627314815</v>
      </c>
      <c r="X20" s="83" t="s">
        <v>444</v>
      </c>
      <c r="Y20" s="79"/>
      <c r="Z20" s="79"/>
      <c r="AA20" s="85" t="s">
        <v>516</v>
      </c>
      <c r="AB20" s="79"/>
      <c r="AC20" s="79" t="b">
        <v>0</v>
      </c>
      <c r="AD20" s="79">
        <v>0</v>
      </c>
      <c r="AE20" s="85" t="s">
        <v>582</v>
      </c>
      <c r="AF20" s="79" t="b">
        <v>0</v>
      </c>
      <c r="AG20" s="79" t="s">
        <v>595</v>
      </c>
      <c r="AH20" s="79"/>
      <c r="AI20" s="85" t="s">
        <v>582</v>
      </c>
      <c r="AJ20" s="79" t="b">
        <v>0</v>
      </c>
      <c r="AK20" s="79">
        <v>3</v>
      </c>
      <c r="AL20" s="85" t="s">
        <v>525</v>
      </c>
      <c r="AM20" s="79" t="s">
        <v>602</v>
      </c>
      <c r="AN20" s="79" t="b">
        <v>0</v>
      </c>
      <c r="AO20" s="85" t="s">
        <v>525</v>
      </c>
      <c r="AP20" s="79" t="s">
        <v>176</v>
      </c>
      <c r="AQ20" s="79">
        <v>0</v>
      </c>
      <c r="AR20" s="79">
        <v>0</v>
      </c>
      <c r="AS20" s="79"/>
      <c r="AT20" s="79"/>
      <c r="AU20" s="79"/>
      <c r="AV20" s="79"/>
      <c r="AW20" s="79"/>
      <c r="AX20" s="79"/>
      <c r="AY20" s="79"/>
      <c r="AZ20" s="79"/>
      <c r="BA20">
        <v>1</v>
      </c>
      <c r="BB20" s="78" t="str">
        <f>REPLACE(INDEX(GroupVertices[Group],MATCH(Edges24[[#This Row],[Vertex 1]],GroupVertices[Vertex],0)),1,1,"")</f>
        <v>7</v>
      </c>
      <c r="BC20" s="78" t="str">
        <f>REPLACE(INDEX(GroupVertices[Group],MATCH(Edges24[[#This Row],[Vertex 2]],GroupVertices[Vertex],0)),1,1,"")</f>
        <v>7</v>
      </c>
      <c r="BD20" s="48">
        <v>1</v>
      </c>
      <c r="BE20" s="49">
        <v>3.8461538461538463</v>
      </c>
      <c r="BF20" s="48">
        <v>1</v>
      </c>
      <c r="BG20" s="49">
        <v>3.8461538461538463</v>
      </c>
      <c r="BH20" s="48">
        <v>0</v>
      </c>
      <c r="BI20" s="49">
        <v>0</v>
      </c>
      <c r="BJ20" s="48">
        <v>24</v>
      </c>
      <c r="BK20" s="49">
        <v>92.3076923076923</v>
      </c>
      <c r="BL20" s="48">
        <v>26</v>
      </c>
    </row>
    <row r="21" spans="1:64" ht="15">
      <c r="A21" s="64" t="s">
        <v>230</v>
      </c>
      <c r="B21" s="64" t="s">
        <v>231</v>
      </c>
      <c r="C21" s="65"/>
      <c r="D21" s="66"/>
      <c r="E21" s="67"/>
      <c r="F21" s="68"/>
      <c r="G21" s="65"/>
      <c r="H21" s="69"/>
      <c r="I21" s="70"/>
      <c r="J21" s="70"/>
      <c r="K21" s="34" t="s">
        <v>65</v>
      </c>
      <c r="L21" s="77">
        <v>23</v>
      </c>
      <c r="M21" s="77"/>
      <c r="N21" s="72"/>
      <c r="O21" s="79" t="s">
        <v>299</v>
      </c>
      <c r="P21" s="81">
        <v>43500.40408564815</v>
      </c>
      <c r="Q21" s="79" t="s">
        <v>303</v>
      </c>
      <c r="R21" s="83" t="s">
        <v>348</v>
      </c>
      <c r="S21" s="79" t="s">
        <v>360</v>
      </c>
      <c r="T21" s="79"/>
      <c r="U21" s="79"/>
      <c r="V21" s="83" t="s">
        <v>390</v>
      </c>
      <c r="W21" s="81">
        <v>43500.40408564815</v>
      </c>
      <c r="X21" s="83" t="s">
        <v>445</v>
      </c>
      <c r="Y21" s="79"/>
      <c r="Z21" s="79"/>
      <c r="AA21" s="85" t="s">
        <v>517</v>
      </c>
      <c r="AB21" s="79"/>
      <c r="AC21" s="79" t="b">
        <v>0</v>
      </c>
      <c r="AD21" s="79">
        <v>0</v>
      </c>
      <c r="AE21" s="85" t="s">
        <v>582</v>
      </c>
      <c r="AF21" s="79" t="b">
        <v>0</v>
      </c>
      <c r="AG21" s="79" t="s">
        <v>596</v>
      </c>
      <c r="AH21" s="79"/>
      <c r="AI21" s="85" t="s">
        <v>582</v>
      </c>
      <c r="AJ21" s="79" t="b">
        <v>0</v>
      </c>
      <c r="AK21" s="79">
        <v>17</v>
      </c>
      <c r="AL21" s="85" t="s">
        <v>518</v>
      </c>
      <c r="AM21" s="79" t="s">
        <v>605</v>
      </c>
      <c r="AN21" s="79" t="b">
        <v>0</v>
      </c>
      <c r="AO21" s="85" t="s">
        <v>518</v>
      </c>
      <c r="AP21" s="79" t="s">
        <v>176</v>
      </c>
      <c r="AQ21" s="79">
        <v>0</v>
      </c>
      <c r="AR21" s="79">
        <v>0</v>
      </c>
      <c r="AS21" s="79"/>
      <c r="AT21" s="79"/>
      <c r="AU21" s="79"/>
      <c r="AV21" s="79"/>
      <c r="AW21" s="79"/>
      <c r="AX21" s="79"/>
      <c r="AY21" s="79"/>
      <c r="AZ21" s="79"/>
      <c r="BA21">
        <v>1</v>
      </c>
      <c r="BB21" s="78" t="str">
        <f>REPLACE(INDEX(GroupVertices[Group],MATCH(Edges24[[#This Row],[Vertex 1]],GroupVertices[Vertex],0)),1,1,"")</f>
        <v>1</v>
      </c>
      <c r="BC21" s="78" t="str">
        <f>REPLACE(INDEX(GroupVertices[Group],MATCH(Edges24[[#This Row],[Vertex 2]],GroupVertices[Vertex],0)),1,1,"")</f>
        <v>1</v>
      </c>
      <c r="BD21" s="48">
        <v>0</v>
      </c>
      <c r="BE21" s="49">
        <v>0</v>
      </c>
      <c r="BF21" s="48">
        <v>0</v>
      </c>
      <c r="BG21" s="49">
        <v>0</v>
      </c>
      <c r="BH21" s="48">
        <v>0</v>
      </c>
      <c r="BI21" s="49">
        <v>0</v>
      </c>
      <c r="BJ21" s="48">
        <v>15</v>
      </c>
      <c r="BK21" s="49">
        <v>100</v>
      </c>
      <c r="BL21" s="48">
        <v>15</v>
      </c>
    </row>
    <row r="22" spans="1:64" ht="15">
      <c r="A22" s="64" t="s">
        <v>231</v>
      </c>
      <c r="B22" s="64" t="s">
        <v>231</v>
      </c>
      <c r="C22" s="65"/>
      <c r="D22" s="66"/>
      <c r="E22" s="67"/>
      <c r="F22" s="68"/>
      <c r="G22" s="65"/>
      <c r="H22" s="69"/>
      <c r="I22" s="70"/>
      <c r="J22" s="70"/>
      <c r="K22" s="34" t="s">
        <v>65</v>
      </c>
      <c r="L22" s="77">
        <v>24</v>
      </c>
      <c r="M22" s="77"/>
      <c r="N22" s="72"/>
      <c r="O22" s="79" t="s">
        <v>176</v>
      </c>
      <c r="P22" s="81">
        <v>43499.3999537037</v>
      </c>
      <c r="Q22" s="79" t="s">
        <v>305</v>
      </c>
      <c r="R22" s="83" t="s">
        <v>348</v>
      </c>
      <c r="S22" s="79" t="s">
        <v>360</v>
      </c>
      <c r="T22" s="79"/>
      <c r="U22" s="79"/>
      <c r="V22" s="83" t="s">
        <v>391</v>
      </c>
      <c r="W22" s="81">
        <v>43499.3999537037</v>
      </c>
      <c r="X22" s="83" t="s">
        <v>446</v>
      </c>
      <c r="Y22" s="79"/>
      <c r="Z22" s="79"/>
      <c r="AA22" s="85" t="s">
        <v>518</v>
      </c>
      <c r="AB22" s="79"/>
      <c r="AC22" s="79" t="b">
        <v>0</v>
      </c>
      <c r="AD22" s="79">
        <v>71</v>
      </c>
      <c r="AE22" s="85" t="s">
        <v>582</v>
      </c>
      <c r="AF22" s="79" t="b">
        <v>0</v>
      </c>
      <c r="AG22" s="79" t="s">
        <v>596</v>
      </c>
      <c r="AH22" s="79"/>
      <c r="AI22" s="85" t="s">
        <v>582</v>
      </c>
      <c r="AJ22" s="79" t="b">
        <v>0</v>
      </c>
      <c r="AK22" s="79">
        <v>15</v>
      </c>
      <c r="AL22" s="85" t="s">
        <v>582</v>
      </c>
      <c r="AM22" s="79" t="s">
        <v>603</v>
      </c>
      <c r="AN22" s="79" t="b">
        <v>0</v>
      </c>
      <c r="AO22" s="85" t="s">
        <v>518</v>
      </c>
      <c r="AP22" s="79" t="s">
        <v>176</v>
      </c>
      <c r="AQ22" s="79">
        <v>0</v>
      </c>
      <c r="AR22" s="79">
        <v>0</v>
      </c>
      <c r="AS22" s="79"/>
      <c r="AT22" s="79"/>
      <c r="AU22" s="79"/>
      <c r="AV22" s="79"/>
      <c r="AW22" s="79"/>
      <c r="AX22" s="79"/>
      <c r="AY22" s="79"/>
      <c r="AZ22" s="79"/>
      <c r="BA22">
        <v>1</v>
      </c>
      <c r="BB22" s="78" t="str">
        <f>REPLACE(INDEX(GroupVertices[Group],MATCH(Edges24[[#This Row],[Vertex 1]],GroupVertices[Vertex],0)),1,1,"")</f>
        <v>1</v>
      </c>
      <c r="BC22" s="78" t="str">
        <f>REPLACE(INDEX(GroupVertices[Group],MATCH(Edges24[[#This Row],[Vertex 2]],GroupVertices[Vertex],0)),1,1,"")</f>
        <v>1</v>
      </c>
      <c r="BD22" s="48">
        <v>0</v>
      </c>
      <c r="BE22" s="49">
        <v>0</v>
      </c>
      <c r="BF22" s="48">
        <v>0</v>
      </c>
      <c r="BG22" s="49">
        <v>0</v>
      </c>
      <c r="BH22" s="48">
        <v>0</v>
      </c>
      <c r="BI22" s="49">
        <v>0</v>
      </c>
      <c r="BJ22" s="48">
        <v>13</v>
      </c>
      <c r="BK22" s="49">
        <v>100</v>
      </c>
      <c r="BL22" s="48">
        <v>13</v>
      </c>
    </row>
    <row r="23" spans="1:64" ht="15">
      <c r="A23" s="64" t="s">
        <v>232</v>
      </c>
      <c r="B23" s="64" t="s">
        <v>231</v>
      </c>
      <c r="C23" s="65"/>
      <c r="D23" s="66"/>
      <c r="E23" s="67"/>
      <c r="F23" s="68"/>
      <c r="G23" s="65"/>
      <c r="H23" s="69"/>
      <c r="I23" s="70"/>
      <c r="J23" s="70"/>
      <c r="K23" s="34" t="s">
        <v>65</v>
      </c>
      <c r="L23" s="77">
        <v>25</v>
      </c>
      <c r="M23" s="77"/>
      <c r="N23" s="72"/>
      <c r="O23" s="79" t="s">
        <v>299</v>
      </c>
      <c r="P23" s="81">
        <v>43500.41931712963</v>
      </c>
      <c r="Q23" s="79" t="s">
        <v>303</v>
      </c>
      <c r="R23" s="83" t="s">
        <v>348</v>
      </c>
      <c r="S23" s="79" t="s">
        <v>360</v>
      </c>
      <c r="T23" s="79"/>
      <c r="U23" s="79"/>
      <c r="V23" s="83" t="s">
        <v>392</v>
      </c>
      <c r="W23" s="81">
        <v>43500.41931712963</v>
      </c>
      <c r="X23" s="83" t="s">
        <v>447</v>
      </c>
      <c r="Y23" s="79"/>
      <c r="Z23" s="79"/>
      <c r="AA23" s="85" t="s">
        <v>519</v>
      </c>
      <c r="AB23" s="79"/>
      <c r="AC23" s="79" t="b">
        <v>0</v>
      </c>
      <c r="AD23" s="79">
        <v>0</v>
      </c>
      <c r="AE23" s="85" t="s">
        <v>582</v>
      </c>
      <c r="AF23" s="79" t="b">
        <v>0</v>
      </c>
      <c r="AG23" s="79" t="s">
        <v>596</v>
      </c>
      <c r="AH23" s="79"/>
      <c r="AI23" s="85" t="s">
        <v>582</v>
      </c>
      <c r="AJ23" s="79" t="b">
        <v>0</v>
      </c>
      <c r="AK23" s="79">
        <v>17</v>
      </c>
      <c r="AL23" s="85" t="s">
        <v>518</v>
      </c>
      <c r="AM23" s="79" t="s">
        <v>605</v>
      </c>
      <c r="AN23" s="79" t="b">
        <v>0</v>
      </c>
      <c r="AO23" s="85" t="s">
        <v>518</v>
      </c>
      <c r="AP23" s="79" t="s">
        <v>176</v>
      </c>
      <c r="AQ23" s="79">
        <v>0</v>
      </c>
      <c r="AR23" s="79">
        <v>0</v>
      </c>
      <c r="AS23" s="79"/>
      <c r="AT23" s="79"/>
      <c r="AU23" s="79"/>
      <c r="AV23" s="79"/>
      <c r="AW23" s="79"/>
      <c r="AX23" s="79"/>
      <c r="AY23" s="79"/>
      <c r="AZ23" s="79"/>
      <c r="BA23">
        <v>1</v>
      </c>
      <c r="BB23" s="78" t="str">
        <f>REPLACE(INDEX(GroupVertices[Group],MATCH(Edges24[[#This Row],[Vertex 1]],GroupVertices[Vertex],0)),1,1,"")</f>
        <v>1</v>
      </c>
      <c r="BC23" s="78" t="str">
        <f>REPLACE(INDEX(GroupVertices[Group],MATCH(Edges24[[#This Row],[Vertex 2]],GroupVertices[Vertex],0)),1,1,"")</f>
        <v>1</v>
      </c>
      <c r="BD23" s="48">
        <v>0</v>
      </c>
      <c r="BE23" s="49">
        <v>0</v>
      </c>
      <c r="BF23" s="48">
        <v>0</v>
      </c>
      <c r="BG23" s="49">
        <v>0</v>
      </c>
      <c r="BH23" s="48">
        <v>0</v>
      </c>
      <c r="BI23" s="49">
        <v>0</v>
      </c>
      <c r="BJ23" s="48">
        <v>15</v>
      </c>
      <c r="BK23" s="49">
        <v>100</v>
      </c>
      <c r="BL23" s="48">
        <v>15</v>
      </c>
    </row>
    <row r="24" spans="1:64" ht="15">
      <c r="A24" s="64" t="s">
        <v>233</v>
      </c>
      <c r="B24" s="64" t="s">
        <v>233</v>
      </c>
      <c r="C24" s="65"/>
      <c r="D24" s="66"/>
      <c r="E24" s="67"/>
      <c r="F24" s="68"/>
      <c r="G24" s="65"/>
      <c r="H24" s="69"/>
      <c r="I24" s="70"/>
      <c r="J24" s="70"/>
      <c r="K24" s="34" t="s">
        <v>65</v>
      </c>
      <c r="L24" s="77">
        <v>26</v>
      </c>
      <c r="M24" s="77"/>
      <c r="N24" s="72"/>
      <c r="O24" s="79" t="s">
        <v>176</v>
      </c>
      <c r="P24" s="81">
        <v>43494.62681712963</v>
      </c>
      <c r="Q24" s="79" t="s">
        <v>306</v>
      </c>
      <c r="R24" s="83" t="s">
        <v>349</v>
      </c>
      <c r="S24" s="79" t="s">
        <v>361</v>
      </c>
      <c r="T24" s="79"/>
      <c r="U24" s="83" t="s">
        <v>369</v>
      </c>
      <c r="V24" s="83" t="s">
        <v>369</v>
      </c>
      <c r="W24" s="81">
        <v>43494.62681712963</v>
      </c>
      <c r="X24" s="83" t="s">
        <v>448</v>
      </c>
      <c r="Y24" s="79"/>
      <c r="Z24" s="79"/>
      <c r="AA24" s="85" t="s">
        <v>520</v>
      </c>
      <c r="AB24" s="79"/>
      <c r="AC24" s="79" t="b">
        <v>0</v>
      </c>
      <c r="AD24" s="79">
        <v>9883</v>
      </c>
      <c r="AE24" s="85" t="s">
        <v>582</v>
      </c>
      <c r="AF24" s="79" t="b">
        <v>0</v>
      </c>
      <c r="AG24" s="79" t="s">
        <v>595</v>
      </c>
      <c r="AH24" s="79"/>
      <c r="AI24" s="85" t="s">
        <v>582</v>
      </c>
      <c r="AJ24" s="79" t="b">
        <v>0</v>
      </c>
      <c r="AK24" s="79">
        <v>1326</v>
      </c>
      <c r="AL24" s="85" t="s">
        <v>582</v>
      </c>
      <c r="AM24" s="79" t="s">
        <v>607</v>
      </c>
      <c r="AN24" s="79" t="b">
        <v>0</v>
      </c>
      <c r="AO24" s="85" t="s">
        <v>520</v>
      </c>
      <c r="AP24" s="79" t="s">
        <v>609</v>
      </c>
      <c r="AQ24" s="79">
        <v>0</v>
      </c>
      <c r="AR24" s="79">
        <v>0</v>
      </c>
      <c r="AS24" s="79"/>
      <c r="AT24" s="79"/>
      <c r="AU24" s="79"/>
      <c r="AV24" s="79"/>
      <c r="AW24" s="79"/>
      <c r="AX24" s="79"/>
      <c r="AY24" s="79"/>
      <c r="AZ24" s="79"/>
      <c r="BA24">
        <v>1</v>
      </c>
      <c r="BB24" s="78" t="str">
        <f>REPLACE(INDEX(GroupVertices[Group],MATCH(Edges24[[#This Row],[Vertex 1]],GroupVertices[Vertex],0)),1,1,"")</f>
        <v>15</v>
      </c>
      <c r="BC24" s="78" t="str">
        <f>REPLACE(INDEX(GroupVertices[Group],MATCH(Edges24[[#This Row],[Vertex 2]],GroupVertices[Vertex],0)),1,1,"")</f>
        <v>15</v>
      </c>
      <c r="BD24" s="48">
        <v>1</v>
      </c>
      <c r="BE24" s="49">
        <v>2.5641025641025643</v>
      </c>
      <c r="BF24" s="48">
        <v>1</v>
      </c>
      <c r="BG24" s="49">
        <v>2.5641025641025643</v>
      </c>
      <c r="BH24" s="48">
        <v>0</v>
      </c>
      <c r="BI24" s="49">
        <v>0</v>
      </c>
      <c r="BJ24" s="48">
        <v>37</v>
      </c>
      <c r="BK24" s="49">
        <v>94.87179487179488</v>
      </c>
      <c r="BL24" s="48">
        <v>39</v>
      </c>
    </row>
    <row r="25" spans="1:64" ht="15">
      <c r="A25" s="64" t="s">
        <v>234</v>
      </c>
      <c r="B25" s="64" t="s">
        <v>233</v>
      </c>
      <c r="C25" s="65"/>
      <c r="D25" s="66"/>
      <c r="E25" s="67"/>
      <c r="F25" s="68"/>
      <c r="G25" s="65"/>
      <c r="H25" s="69"/>
      <c r="I25" s="70"/>
      <c r="J25" s="70"/>
      <c r="K25" s="34" t="s">
        <v>65</v>
      </c>
      <c r="L25" s="77">
        <v>27</v>
      </c>
      <c r="M25" s="77"/>
      <c r="N25" s="72"/>
      <c r="O25" s="79" t="s">
        <v>299</v>
      </c>
      <c r="P25" s="81">
        <v>43500.55552083333</v>
      </c>
      <c r="Q25" s="79" t="s">
        <v>307</v>
      </c>
      <c r="R25" s="79"/>
      <c r="S25" s="79"/>
      <c r="T25" s="79"/>
      <c r="U25" s="79"/>
      <c r="V25" s="83" t="s">
        <v>393</v>
      </c>
      <c r="W25" s="81">
        <v>43500.55552083333</v>
      </c>
      <c r="X25" s="83" t="s">
        <v>449</v>
      </c>
      <c r="Y25" s="79"/>
      <c r="Z25" s="79"/>
      <c r="AA25" s="85" t="s">
        <v>521</v>
      </c>
      <c r="AB25" s="79"/>
      <c r="AC25" s="79" t="b">
        <v>0</v>
      </c>
      <c r="AD25" s="79">
        <v>0</v>
      </c>
      <c r="AE25" s="85" t="s">
        <v>582</v>
      </c>
      <c r="AF25" s="79" t="b">
        <v>0</v>
      </c>
      <c r="AG25" s="79" t="s">
        <v>595</v>
      </c>
      <c r="AH25" s="79"/>
      <c r="AI25" s="85" t="s">
        <v>582</v>
      </c>
      <c r="AJ25" s="79" t="b">
        <v>0</v>
      </c>
      <c r="AK25" s="79">
        <v>1326</v>
      </c>
      <c r="AL25" s="85" t="s">
        <v>520</v>
      </c>
      <c r="AM25" s="79" t="s">
        <v>602</v>
      </c>
      <c r="AN25" s="79" t="b">
        <v>0</v>
      </c>
      <c r="AO25" s="85" t="s">
        <v>520</v>
      </c>
      <c r="AP25" s="79" t="s">
        <v>176</v>
      </c>
      <c r="AQ25" s="79">
        <v>0</v>
      </c>
      <c r="AR25" s="79">
        <v>0</v>
      </c>
      <c r="AS25" s="79"/>
      <c r="AT25" s="79"/>
      <c r="AU25" s="79"/>
      <c r="AV25" s="79"/>
      <c r="AW25" s="79"/>
      <c r="AX25" s="79"/>
      <c r="AY25" s="79"/>
      <c r="AZ25" s="79"/>
      <c r="BA25">
        <v>1</v>
      </c>
      <c r="BB25" s="78" t="str">
        <f>REPLACE(INDEX(GroupVertices[Group],MATCH(Edges24[[#This Row],[Vertex 1]],GroupVertices[Vertex],0)),1,1,"")</f>
        <v>15</v>
      </c>
      <c r="BC25" s="78" t="str">
        <f>REPLACE(INDEX(GroupVertices[Group],MATCH(Edges24[[#This Row],[Vertex 2]],GroupVertices[Vertex],0)),1,1,"")</f>
        <v>15</v>
      </c>
      <c r="BD25" s="48">
        <v>0</v>
      </c>
      <c r="BE25" s="49">
        <v>0</v>
      </c>
      <c r="BF25" s="48">
        <v>0</v>
      </c>
      <c r="BG25" s="49">
        <v>0</v>
      </c>
      <c r="BH25" s="48">
        <v>0</v>
      </c>
      <c r="BI25" s="49">
        <v>0</v>
      </c>
      <c r="BJ25" s="48">
        <v>26</v>
      </c>
      <c r="BK25" s="49">
        <v>100</v>
      </c>
      <c r="BL25" s="48">
        <v>26</v>
      </c>
    </row>
    <row r="26" spans="1:64" ht="15">
      <c r="A26" s="64" t="s">
        <v>235</v>
      </c>
      <c r="B26" s="64" t="s">
        <v>276</v>
      </c>
      <c r="C26" s="65"/>
      <c r="D26" s="66"/>
      <c r="E26" s="67"/>
      <c r="F26" s="68"/>
      <c r="G26" s="65"/>
      <c r="H26" s="69"/>
      <c r="I26" s="70"/>
      <c r="J26" s="70"/>
      <c r="K26" s="34" t="s">
        <v>65</v>
      </c>
      <c r="L26" s="77">
        <v>28</v>
      </c>
      <c r="M26" s="77"/>
      <c r="N26" s="72"/>
      <c r="O26" s="79" t="s">
        <v>299</v>
      </c>
      <c r="P26" s="81">
        <v>43500.724756944444</v>
      </c>
      <c r="Q26" s="79" t="s">
        <v>308</v>
      </c>
      <c r="R26" s="79"/>
      <c r="S26" s="79"/>
      <c r="T26" s="79"/>
      <c r="U26" s="79"/>
      <c r="V26" s="83" t="s">
        <v>394</v>
      </c>
      <c r="W26" s="81">
        <v>43500.724756944444</v>
      </c>
      <c r="X26" s="83" t="s">
        <v>450</v>
      </c>
      <c r="Y26" s="79"/>
      <c r="Z26" s="79"/>
      <c r="AA26" s="85" t="s">
        <v>522</v>
      </c>
      <c r="AB26" s="85" t="s">
        <v>571</v>
      </c>
      <c r="AC26" s="79" t="b">
        <v>0</v>
      </c>
      <c r="AD26" s="79">
        <v>1</v>
      </c>
      <c r="AE26" s="85" t="s">
        <v>583</v>
      </c>
      <c r="AF26" s="79" t="b">
        <v>0</v>
      </c>
      <c r="AG26" s="79" t="s">
        <v>597</v>
      </c>
      <c r="AH26" s="79"/>
      <c r="AI26" s="85" t="s">
        <v>582</v>
      </c>
      <c r="AJ26" s="79" t="b">
        <v>0</v>
      </c>
      <c r="AK26" s="79">
        <v>0</v>
      </c>
      <c r="AL26" s="85" t="s">
        <v>582</v>
      </c>
      <c r="AM26" s="79" t="s">
        <v>602</v>
      </c>
      <c r="AN26" s="79" t="b">
        <v>0</v>
      </c>
      <c r="AO26" s="85" t="s">
        <v>571</v>
      </c>
      <c r="AP26" s="79" t="s">
        <v>176</v>
      </c>
      <c r="AQ26" s="79">
        <v>0</v>
      </c>
      <c r="AR26" s="79">
        <v>0</v>
      </c>
      <c r="AS26" s="79"/>
      <c r="AT26" s="79"/>
      <c r="AU26" s="79"/>
      <c r="AV26" s="79"/>
      <c r="AW26" s="79"/>
      <c r="AX26" s="79"/>
      <c r="AY26" s="79"/>
      <c r="AZ26" s="79"/>
      <c r="BA26">
        <v>1</v>
      </c>
      <c r="BB26" s="78" t="str">
        <f>REPLACE(INDEX(GroupVertices[Group],MATCH(Edges24[[#This Row],[Vertex 1]],GroupVertices[Vertex],0)),1,1,"")</f>
        <v>8</v>
      </c>
      <c r="BC26" s="78" t="str">
        <f>REPLACE(INDEX(GroupVertices[Group],MATCH(Edges24[[#This Row],[Vertex 2]],GroupVertices[Vertex],0)),1,1,"")</f>
        <v>8</v>
      </c>
      <c r="BD26" s="48"/>
      <c r="BE26" s="49"/>
      <c r="BF26" s="48"/>
      <c r="BG26" s="49"/>
      <c r="BH26" s="48"/>
      <c r="BI26" s="49"/>
      <c r="BJ26" s="48"/>
      <c r="BK26" s="49"/>
      <c r="BL26" s="48"/>
    </row>
    <row r="27" spans="1:64" ht="15">
      <c r="A27" s="64" t="s">
        <v>236</v>
      </c>
      <c r="B27" s="64" t="s">
        <v>236</v>
      </c>
      <c r="C27" s="65"/>
      <c r="D27" s="66"/>
      <c r="E27" s="67"/>
      <c r="F27" s="68"/>
      <c r="G27" s="65"/>
      <c r="H27" s="69"/>
      <c r="I27" s="70"/>
      <c r="J27" s="70"/>
      <c r="K27" s="34" t="s">
        <v>65</v>
      </c>
      <c r="L27" s="77">
        <v>30</v>
      </c>
      <c r="M27" s="77"/>
      <c r="N27" s="72"/>
      <c r="O27" s="79" t="s">
        <v>176</v>
      </c>
      <c r="P27" s="81">
        <v>43501.0655787037</v>
      </c>
      <c r="Q27" s="79" t="s">
        <v>309</v>
      </c>
      <c r="R27" s="79"/>
      <c r="S27" s="79"/>
      <c r="T27" s="79"/>
      <c r="U27" s="79"/>
      <c r="V27" s="83" t="s">
        <v>395</v>
      </c>
      <c r="W27" s="81">
        <v>43501.0655787037</v>
      </c>
      <c r="X27" s="83" t="s">
        <v>451</v>
      </c>
      <c r="Y27" s="79"/>
      <c r="Z27" s="79"/>
      <c r="AA27" s="85" t="s">
        <v>523</v>
      </c>
      <c r="AB27" s="79"/>
      <c r="AC27" s="79" t="b">
        <v>0</v>
      </c>
      <c r="AD27" s="79">
        <v>16</v>
      </c>
      <c r="AE27" s="85" t="s">
        <v>582</v>
      </c>
      <c r="AF27" s="79" t="b">
        <v>0</v>
      </c>
      <c r="AG27" s="79" t="s">
        <v>596</v>
      </c>
      <c r="AH27" s="79"/>
      <c r="AI27" s="85" t="s">
        <v>582</v>
      </c>
      <c r="AJ27" s="79" t="b">
        <v>0</v>
      </c>
      <c r="AK27" s="79">
        <v>1</v>
      </c>
      <c r="AL27" s="85" t="s">
        <v>582</v>
      </c>
      <c r="AM27" s="79" t="s">
        <v>603</v>
      </c>
      <c r="AN27" s="79" t="b">
        <v>0</v>
      </c>
      <c r="AO27" s="85" t="s">
        <v>523</v>
      </c>
      <c r="AP27" s="79" t="s">
        <v>176</v>
      </c>
      <c r="AQ27" s="79">
        <v>0</v>
      </c>
      <c r="AR27" s="79">
        <v>0</v>
      </c>
      <c r="AS27" s="79"/>
      <c r="AT27" s="79"/>
      <c r="AU27" s="79"/>
      <c r="AV27" s="79"/>
      <c r="AW27" s="79"/>
      <c r="AX27" s="79"/>
      <c r="AY27" s="79"/>
      <c r="AZ27" s="79"/>
      <c r="BA27">
        <v>1</v>
      </c>
      <c r="BB27" s="78" t="str">
        <f>REPLACE(INDEX(GroupVertices[Group],MATCH(Edges24[[#This Row],[Vertex 1]],GroupVertices[Vertex],0)),1,1,"")</f>
        <v>14</v>
      </c>
      <c r="BC27" s="78" t="str">
        <f>REPLACE(INDEX(GroupVertices[Group],MATCH(Edges24[[#This Row],[Vertex 2]],GroupVertices[Vertex],0)),1,1,"")</f>
        <v>14</v>
      </c>
      <c r="BD27" s="48">
        <v>0</v>
      </c>
      <c r="BE27" s="49">
        <v>0</v>
      </c>
      <c r="BF27" s="48">
        <v>0</v>
      </c>
      <c r="BG27" s="49">
        <v>0</v>
      </c>
      <c r="BH27" s="48">
        <v>0</v>
      </c>
      <c r="BI27" s="49">
        <v>0</v>
      </c>
      <c r="BJ27" s="48">
        <v>23</v>
      </c>
      <c r="BK27" s="49">
        <v>100</v>
      </c>
      <c r="BL27" s="48">
        <v>23</v>
      </c>
    </row>
    <row r="28" spans="1:64" ht="15">
      <c r="A28" s="64" t="s">
        <v>237</v>
      </c>
      <c r="B28" s="64" t="s">
        <v>236</v>
      </c>
      <c r="C28" s="65"/>
      <c r="D28" s="66"/>
      <c r="E28" s="67"/>
      <c r="F28" s="68"/>
      <c r="G28" s="65"/>
      <c r="H28" s="69"/>
      <c r="I28" s="70"/>
      <c r="J28" s="70"/>
      <c r="K28" s="34" t="s">
        <v>65</v>
      </c>
      <c r="L28" s="77">
        <v>31</v>
      </c>
      <c r="M28" s="77"/>
      <c r="N28" s="72"/>
      <c r="O28" s="79" t="s">
        <v>299</v>
      </c>
      <c r="P28" s="81">
        <v>43501.06744212963</v>
      </c>
      <c r="Q28" s="79" t="s">
        <v>310</v>
      </c>
      <c r="R28" s="79"/>
      <c r="S28" s="79"/>
      <c r="T28" s="79"/>
      <c r="U28" s="79"/>
      <c r="V28" s="83" t="s">
        <v>396</v>
      </c>
      <c r="W28" s="81">
        <v>43501.06744212963</v>
      </c>
      <c r="X28" s="83" t="s">
        <v>452</v>
      </c>
      <c r="Y28" s="79"/>
      <c r="Z28" s="79"/>
      <c r="AA28" s="85" t="s">
        <v>524</v>
      </c>
      <c r="AB28" s="79"/>
      <c r="AC28" s="79" t="b">
        <v>0</v>
      </c>
      <c r="AD28" s="79">
        <v>0</v>
      </c>
      <c r="AE28" s="85" t="s">
        <v>582</v>
      </c>
      <c r="AF28" s="79" t="b">
        <v>0</v>
      </c>
      <c r="AG28" s="79" t="s">
        <v>596</v>
      </c>
      <c r="AH28" s="79"/>
      <c r="AI28" s="85" t="s">
        <v>582</v>
      </c>
      <c r="AJ28" s="79" t="b">
        <v>0</v>
      </c>
      <c r="AK28" s="79">
        <v>1</v>
      </c>
      <c r="AL28" s="85" t="s">
        <v>523</v>
      </c>
      <c r="AM28" s="79" t="s">
        <v>604</v>
      </c>
      <c r="AN28" s="79" t="b">
        <v>0</v>
      </c>
      <c r="AO28" s="85" t="s">
        <v>523</v>
      </c>
      <c r="AP28" s="79" t="s">
        <v>176</v>
      </c>
      <c r="AQ28" s="79">
        <v>0</v>
      </c>
      <c r="AR28" s="79">
        <v>0</v>
      </c>
      <c r="AS28" s="79"/>
      <c r="AT28" s="79"/>
      <c r="AU28" s="79"/>
      <c r="AV28" s="79"/>
      <c r="AW28" s="79"/>
      <c r="AX28" s="79"/>
      <c r="AY28" s="79"/>
      <c r="AZ28" s="79"/>
      <c r="BA28">
        <v>1</v>
      </c>
      <c r="BB28" s="78" t="str">
        <f>REPLACE(INDEX(GroupVertices[Group],MATCH(Edges24[[#This Row],[Vertex 1]],GroupVertices[Vertex],0)),1,1,"")</f>
        <v>14</v>
      </c>
      <c r="BC28" s="78" t="str">
        <f>REPLACE(INDEX(GroupVertices[Group],MATCH(Edges24[[#This Row],[Vertex 2]],GroupVertices[Vertex],0)),1,1,"")</f>
        <v>14</v>
      </c>
      <c r="BD28" s="48">
        <v>0</v>
      </c>
      <c r="BE28" s="49">
        <v>0</v>
      </c>
      <c r="BF28" s="48">
        <v>0</v>
      </c>
      <c r="BG28" s="49">
        <v>0</v>
      </c>
      <c r="BH28" s="48">
        <v>0</v>
      </c>
      <c r="BI28" s="49">
        <v>0</v>
      </c>
      <c r="BJ28" s="48">
        <v>25</v>
      </c>
      <c r="BK28" s="49">
        <v>100</v>
      </c>
      <c r="BL28" s="48">
        <v>25</v>
      </c>
    </row>
    <row r="29" spans="1:64" ht="15">
      <c r="A29" s="64" t="s">
        <v>238</v>
      </c>
      <c r="B29" s="64" t="s">
        <v>238</v>
      </c>
      <c r="C29" s="65"/>
      <c r="D29" s="66"/>
      <c r="E29" s="67"/>
      <c r="F29" s="68"/>
      <c r="G29" s="65"/>
      <c r="H29" s="69"/>
      <c r="I29" s="70"/>
      <c r="J29" s="70"/>
      <c r="K29" s="34" t="s">
        <v>65</v>
      </c>
      <c r="L29" s="77">
        <v>32</v>
      </c>
      <c r="M29" s="77"/>
      <c r="N29" s="72"/>
      <c r="O29" s="79" t="s">
        <v>176</v>
      </c>
      <c r="P29" s="81">
        <v>43499.8825</v>
      </c>
      <c r="Q29" s="79" t="s">
        <v>311</v>
      </c>
      <c r="R29" s="79"/>
      <c r="S29" s="79"/>
      <c r="T29" s="79"/>
      <c r="U29" s="83" t="s">
        <v>370</v>
      </c>
      <c r="V29" s="83" t="s">
        <v>370</v>
      </c>
      <c r="W29" s="81">
        <v>43499.8825</v>
      </c>
      <c r="X29" s="83" t="s">
        <v>453</v>
      </c>
      <c r="Y29" s="79"/>
      <c r="Z29" s="79"/>
      <c r="AA29" s="85" t="s">
        <v>525</v>
      </c>
      <c r="AB29" s="79"/>
      <c r="AC29" s="79" t="b">
        <v>0</v>
      </c>
      <c r="AD29" s="79">
        <v>11</v>
      </c>
      <c r="AE29" s="85" t="s">
        <v>582</v>
      </c>
      <c r="AF29" s="79" t="b">
        <v>0</v>
      </c>
      <c r="AG29" s="79" t="s">
        <v>595</v>
      </c>
      <c r="AH29" s="79"/>
      <c r="AI29" s="85" t="s">
        <v>582</v>
      </c>
      <c r="AJ29" s="79" t="b">
        <v>0</v>
      </c>
      <c r="AK29" s="79">
        <v>3</v>
      </c>
      <c r="AL29" s="85" t="s">
        <v>582</v>
      </c>
      <c r="AM29" s="79" t="s">
        <v>606</v>
      </c>
      <c r="AN29" s="79" t="b">
        <v>0</v>
      </c>
      <c r="AO29" s="85" t="s">
        <v>525</v>
      </c>
      <c r="AP29" s="79" t="s">
        <v>176</v>
      </c>
      <c r="AQ29" s="79">
        <v>0</v>
      </c>
      <c r="AR29" s="79">
        <v>0</v>
      </c>
      <c r="AS29" s="79"/>
      <c r="AT29" s="79"/>
      <c r="AU29" s="79"/>
      <c r="AV29" s="79"/>
      <c r="AW29" s="79"/>
      <c r="AX29" s="79"/>
      <c r="AY29" s="79"/>
      <c r="AZ29" s="79"/>
      <c r="BA29">
        <v>1</v>
      </c>
      <c r="BB29" s="78" t="str">
        <f>REPLACE(INDEX(GroupVertices[Group],MATCH(Edges24[[#This Row],[Vertex 1]],GroupVertices[Vertex],0)),1,1,"")</f>
        <v>7</v>
      </c>
      <c r="BC29" s="78" t="str">
        <f>REPLACE(INDEX(GroupVertices[Group],MATCH(Edges24[[#This Row],[Vertex 2]],GroupVertices[Vertex],0)),1,1,"")</f>
        <v>7</v>
      </c>
      <c r="BD29" s="48">
        <v>1</v>
      </c>
      <c r="BE29" s="49">
        <v>4</v>
      </c>
      <c r="BF29" s="48">
        <v>1</v>
      </c>
      <c r="BG29" s="49">
        <v>4</v>
      </c>
      <c r="BH29" s="48">
        <v>0</v>
      </c>
      <c r="BI29" s="49">
        <v>0</v>
      </c>
      <c r="BJ29" s="48">
        <v>23</v>
      </c>
      <c r="BK29" s="49">
        <v>92</v>
      </c>
      <c r="BL29" s="48">
        <v>25</v>
      </c>
    </row>
    <row r="30" spans="1:64" ht="15">
      <c r="A30" s="64" t="s">
        <v>239</v>
      </c>
      <c r="B30" s="64" t="s">
        <v>238</v>
      </c>
      <c r="C30" s="65"/>
      <c r="D30" s="66"/>
      <c r="E30" s="67"/>
      <c r="F30" s="68"/>
      <c r="G30" s="65"/>
      <c r="H30" s="69"/>
      <c r="I30" s="70"/>
      <c r="J30" s="70"/>
      <c r="K30" s="34" t="s">
        <v>65</v>
      </c>
      <c r="L30" s="77">
        <v>33</v>
      </c>
      <c r="M30" s="77"/>
      <c r="N30" s="72"/>
      <c r="O30" s="79" t="s">
        <v>299</v>
      </c>
      <c r="P30" s="81">
        <v>43501.17582175926</v>
      </c>
      <c r="Q30" s="79" t="s">
        <v>304</v>
      </c>
      <c r="R30" s="79"/>
      <c r="S30" s="79"/>
      <c r="T30" s="79"/>
      <c r="U30" s="79"/>
      <c r="V30" s="83" t="s">
        <v>397</v>
      </c>
      <c r="W30" s="81">
        <v>43501.17582175926</v>
      </c>
      <c r="X30" s="83" t="s">
        <v>454</v>
      </c>
      <c r="Y30" s="79"/>
      <c r="Z30" s="79"/>
      <c r="AA30" s="85" t="s">
        <v>526</v>
      </c>
      <c r="AB30" s="79"/>
      <c r="AC30" s="79" t="b">
        <v>0</v>
      </c>
      <c r="AD30" s="79">
        <v>0</v>
      </c>
      <c r="AE30" s="85" t="s">
        <v>582</v>
      </c>
      <c r="AF30" s="79" t="b">
        <v>0</v>
      </c>
      <c r="AG30" s="79" t="s">
        <v>595</v>
      </c>
      <c r="AH30" s="79"/>
      <c r="AI30" s="85" t="s">
        <v>582</v>
      </c>
      <c r="AJ30" s="79" t="b">
        <v>0</v>
      </c>
      <c r="AK30" s="79">
        <v>4</v>
      </c>
      <c r="AL30" s="85" t="s">
        <v>525</v>
      </c>
      <c r="AM30" s="79" t="s">
        <v>603</v>
      </c>
      <c r="AN30" s="79" t="b">
        <v>0</v>
      </c>
      <c r="AO30" s="85" t="s">
        <v>525</v>
      </c>
      <c r="AP30" s="79" t="s">
        <v>176</v>
      </c>
      <c r="AQ30" s="79">
        <v>0</v>
      </c>
      <c r="AR30" s="79">
        <v>0</v>
      </c>
      <c r="AS30" s="79"/>
      <c r="AT30" s="79"/>
      <c r="AU30" s="79"/>
      <c r="AV30" s="79"/>
      <c r="AW30" s="79"/>
      <c r="AX30" s="79"/>
      <c r="AY30" s="79"/>
      <c r="AZ30" s="79"/>
      <c r="BA30">
        <v>1</v>
      </c>
      <c r="BB30" s="78" t="str">
        <f>REPLACE(INDEX(GroupVertices[Group],MATCH(Edges24[[#This Row],[Vertex 1]],GroupVertices[Vertex],0)),1,1,"")</f>
        <v>7</v>
      </c>
      <c r="BC30" s="78" t="str">
        <f>REPLACE(INDEX(GroupVertices[Group],MATCH(Edges24[[#This Row],[Vertex 2]],GroupVertices[Vertex],0)),1,1,"")</f>
        <v>7</v>
      </c>
      <c r="BD30" s="48">
        <v>1</v>
      </c>
      <c r="BE30" s="49">
        <v>3.8461538461538463</v>
      </c>
      <c r="BF30" s="48">
        <v>1</v>
      </c>
      <c r="BG30" s="49">
        <v>3.8461538461538463</v>
      </c>
      <c r="BH30" s="48">
        <v>0</v>
      </c>
      <c r="BI30" s="49">
        <v>0</v>
      </c>
      <c r="BJ30" s="48">
        <v>24</v>
      </c>
      <c r="BK30" s="49">
        <v>92.3076923076923</v>
      </c>
      <c r="BL30" s="48">
        <v>26</v>
      </c>
    </row>
    <row r="31" spans="1:64" ht="15">
      <c r="A31" s="64" t="s">
        <v>240</v>
      </c>
      <c r="B31" s="64" t="s">
        <v>278</v>
      </c>
      <c r="C31" s="65"/>
      <c r="D31" s="66"/>
      <c r="E31" s="67"/>
      <c r="F31" s="68"/>
      <c r="G31" s="65"/>
      <c r="H31" s="69"/>
      <c r="I31" s="70"/>
      <c r="J31" s="70"/>
      <c r="K31" s="34" t="s">
        <v>65</v>
      </c>
      <c r="L31" s="77">
        <v>34</v>
      </c>
      <c r="M31" s="77"/>
      <c r="N31" s="72"/>
      <c r="O31" s="79" t="s">
        <v>299</v>
      </c>
      <c r="P31" s="81">
        <v>43184.54109953704</v>
      </c>
      <c r="Q31" s="79" t="s">
        <v>312</v>
      </c>
      <c r="R31" s="79"/>
      <c r="S31" s="79"/>
      <c r="T31" s="79"/>
      <c r="U31" s="79"/>
      <c r="V31" s="83" t="s">
        <v>398</v>
      </c>
      <c r="W31" s="81">
        <v>43184.54109953704</v>
      </c>
      <c r="X31" s="83" t="s">
        <v>455</v>
      </c>
      <c r="Y31" s="79"/>
      <c r="Z31" s="79"/>
      <c r="AA31" s="85" t="s">
        <v>527</v>
      </c>
      <c r="AB31" s="85" t="s">
        <v>572</v>
      </c>
      <c r="AC31" s="79" t="b">
        <v>0</v>
      </c>
      <c r="AD31" s="79">
        <v>139</v>
      </c>
      <c r="AE31" s="85" t="s">
        <v>584</v>
      </c>
      <c r="AF31" s="79" t="b">
        <v>0</v>
      </c>
      <c r="AG31" s="79" t="s">
        <v>595</v>
      </c>
      <c r="AH31" s="79"/>
      <c r="AI31" s="85" t="s">
        <v>582</v>
      </c>
      <c r="AJ31" s="79" t="b">
        <v>0</v>
      </c>
      <c r="AK31" s="79">
        <v>30</v>
      </c>
      <c r="AL31" s="85" t="s">
        <v>582</v>
      </c>
      <c r="AM31" s="79" t="s">
        <v>604</v>
      </c>
      <c r="AN31" s="79" t="b">
        <v>0</v>
      </c>
      <c r="AO31" s="85" t="s">
        <v>572</v>
      </c>
      <c r="AP31" s="79" t="s">
        <v>609</v>
      </c>
      <c r="AQ31" s="79">
        <v>0</v>
      </c>
      <c r="AR31" s="79">
        <v>0</v>
      </c>
      <c r="AS31" s="79"/>
      <c r="AT31" s="79"/>
      <c r="AU31" s="79"/>
      <c r="AV31" s="79"/>
      <c r="AW31" s="79"/>
      <c r="AX31" s="79"/>
      <c r="AY31" s="79"/>
      <c r="AZ31" s="79"/>
      <c r="BA31">
        <v>1</v>
      </c>
      <c r="BB31" s="78" t="str">
        <f>REPLACE(INDEX(GroupVertices[Group],MATCH(Edges24[[#This Row],[Vertex 1]],GroupVertices[Vertex],0)),1,1,"")</f>
        <v>3</v>
      </c>
      <c r="BC31" s="78" t="str">
        <f>REPLACE(INDEX(GroupVertices[Group],MATCH(Edges24[[#This Row],[Vertex 2]],GroupVertices[Vertex],0)),1,1,"")</f>
        <v>3</v>
      </c>
      <c r="BD31" s="48"/>
      <c r="BE31" s="49"/>
      <c r="BF31" s="48"/>
      <c r="BG31" s="49"/>
      <c r="BH31" s="48"/>
      <c r="BI31" s="49"/>
      <c r="BJ31" s="48"/>
      <c r="BK31" s="49"/>
      <c r="BL31" s="48"/>
    </row>
    <row r="32" spans="1:64" ht="15">
      <c r="A32" s="64" t="s">
        <v>241</v>
      </c>
      <c r="B32" s="64" t="s">
        <v>278</v>
      </c>
      <c r="C32" s="65"/>
      <c r="D32" s="66"/>
      <c r="E32" s="67"/>
      <c r="F32" s="68"/>
      <c r="G32" s="65"/>
      <c r="H32" s="69"/>
      <c r="I32" s="70"/>
      <c r="J32" s="70"/>
      <c r="K32" s="34" t="s">
        <v>65</v>
      </c>
      <c r="L32" s="77">
        <v>35</v>
      </c>
      <c r="M32" s="77"/>
      <c r="N32" s="72"/>
      <c r="O32" s="79" t="s">
        <v>299</v>
      </c>
      <c r="P32" s="81">
        <v>43501.55869212963</v>
      </c>
      <c r="Q32" s="79" t="s">
        <v>313</v>
      </c>
      <c r="R32" s="79"/>
      <c r="S32" s="79"/>
      <c r="T32" s="79"/>
      <c r="U32" s="79"/>
      <c r="V32" s="83" t="s">
        <v>399</v>
      </c>
      <c r="W32" s="81">
        <v>43501.55869212963</v>
      </c>
      <c r="X32" s="83" t="s">
        <v>456</v>
      </c>
      <c r="Y32" s="79"/>
      <c r="Z32" s="79"/>
      <c r="AA32" s="85" t="s">
        <v>528</v>
      </c>
      <c r="AB32" s="79"/>
      <c r="AC32" s="79" t="b">
        <v>0</v>
      </c>
      <c r="AD32" s="79">
        <v>0</v>
      </c>
      <c r="AE32" s="85" t="s">
        <v>582</v>
      </c>
      <c r="AF32" s="79" t="b">
        <v>0</v>
      </c>
      <c r="AG32" s="79" t="s">
        <v>595</v>
      </c>
      <c r="AH32" s="79"/>
      <c r="AI32" s="85" t="s">
        <v>582</v>
      </c>
      <c r="AJ32" s="79" t="b">
        <v>0</v>
      </c>
      <c r="AK32" s="79">
        <v>30</v>
      </c>
      <c r="AL32" s="85" t="s">
        <v>527</v>
      </c>
      <c r="AM32" s="79" t="s">
        <v>608</v>
      </c>
      <c r="AN32" s="79" t="b">
        <v>0</v>
      </c>
      <c r="AO32" s="85" t="s">
        <v>527</v>
      </c>
      <c r="AP32" s="79" t="s">
        <v>176</v>
      </c>
      <c r="AQ32" s="79">
        <v>0</v>
      </c>
      <c r="AR32" s="79">
        <v>0</v>
      </c>
      <c r="AS32" s="79"/>
      <c r="AT32" s="79"/>
      <c r="AU32" s="79"/>
      <c r="AV32" s="79"/>
      <c r="AW32" s="79"/>
      <c r="AX32" s="79"/>
      <c r="AY32" s="79"/>
      <c r="AZ32" s="79"/>
      <c r="BA32">
        <v>1</v>
      </c>
      <c r="BB32" s="78" t="str">
        <f>REPLACE(INDEX(GroupVertices[Group],MATCH(Edges24[[#This Row],[Vertex 1]],GroupVertices[Vertex],0)),1,1,"")</f>
        <v>3</v>
      </c>
      <c r="BC32" s="78" t="str">
        <f>REPLACE(INDEX(GroupVertices[Group],MATCH(Edges24[[#This Row],[Vertex 2]],GroupVertices[Vertex],0)),1,1,"")</f>
        <v>3</v>
      </c>
      <c r="BD32" s="48"/>
      <c r="BE32" s="49"/>
      <c r="BF32" s="48"/>
      <c r="BG32" s="49"/>
      <c r="BH32" s="48"/>
      <c r="BI32" s="49"/>
      <c r="BJ32" s="48"/>
      <c r="BK32" s="49"/>
      <c r="BL32" s="48"/>
    </row>
    <row r="33" spans="1:64" ht="15">
      <c r="A33" s="64" t="s">
        <v>242</v>
      </c>
      <c r="B33" s="64" t="s">
        <v>282</v>
      </c>
      <c r="C33" s="65"/>
      <c r="D33" s="66"/>
      <c r="E33" s="67"/>
      <c r="F33" s="68"/>
      <c r="G33" s="65"/>
      <c r="H33" s="69"/>
      <c r="I33" s="70"/>
      <c r="J33" s="70"/>
      <c r="K33" s="34" t="s">
        <v>65</v>
      </c>
      <c r="L33" s="77">
        <v>41</v>
      </c>
      <c r="M33" s="77"/>
      <c r="N33" s="72"/>
      <c r="O33" s="79" t="s">
        <v>300</v>
      </c>
      <c r="P33" s="81">
        <v>43503.81990740741</v>
      </c>
      <c r="Q33" s="79" t="s">
        <v>314</v>
      </c>
      <c r="R33" s="79"/>
      <c r="S33" s="79"/>
      <c r="T33" s="79"/>
      <c r="U33" s="79"/>
      <c r="V33" s="83" t="s">
        <v>400</v>
      </c>
      <c r="W33" s="81">
        <v>43503.81990740741</v>
      </c>
      <c r="X33" s="83" t="s">
        <v>457</v>
      </c>
      <c r="Y33" s="79"/>
      <c r="Z33" s="79"/>
      <c r="AA33" s="85" t="s">
        <v>529</v>
      </c>
      <c r="AB33" s="85" t="s">
        <v>573</v>
      </c>
      <c r="AC33" s="79" t="b">
        <v>0</v>
      </c>
      <c r="AD33" s="79">
        <v>1</v>
      </c>
      <c r="AE33" s="85" t="s">
        <v>585</v>
      </c>
      <c r="AF33" s="79" t="b">
        <v>0</v>
      </c>
      <c r="AG33" s="79" t="s">
        <v>596</v>
      </c>
      <c r="AH33" s="79"/>
      <c r="AI33" s="85" t="s">
        <v>582</v>
      </c>
      <c r="AJ33" s="79" t="b">
        <v>0</v>
      </c>
      <c r="AK33" s="79">
        <v>0</v>
      </c>
      <c r="AL33" s="85" t="s">
        <v>582</v>
      </c>
      <c r="AM33" s="79" t="s">
        <v>602</v>
      </c>
      <c r="AN33" s="79" t="b">
        <v>0</v>
      </c>
      <c r="AO33" s="85" t="s">
        <v>573</v>
      </c>
      <c r="AP33" s="79" t="s">
        <v>176</v>
      </c>
      <c r="AQ33" s="79">
        <v>0</v>
      </c>
      <c r="AR33" s="79">
        <v>0</v>
      </c>
      <c r="AS33" s="79"/>
      <c r="AT33" s="79"/>
      <c r="AU33" s="79"/>
      <c r="AV33" s="79"/>
      <c r="AW33" s="79"/>
      <c r="AX33" s="79"/>
      <c r="AY33" s="79"/>
      <c r="AZ33" s="79"/>
      <c r="BA33">
        <v>1</v>
      </c>
      <c r="BB33" s="78" t="str">
        <f>REPLACE(INDEX(GroupVertices[Group],MATCH(Edges24[[#This Row],[Vertex 1]],GroupVertices[Vertex],0)),1,1,"")</f>
        <v>13</v>
      </c>
      <c r="BC33" s="78" t="str">
        <f>REPLACE(INDEX(GroupVertices[Group],MATCH(Edges24[[#This Row],[Vertex 2]],GroupVertices[Vertex],0)),1,1,"")</f>
        <v>13</v>
      </c>
      <c r="BD33" s="48">
        <v>0</v>
      </c>
      <c r="BE33" s="49">
        <v>0</v>
      </c>
      <c r="BF33" s="48">
        <v>0</v>
      </c>
      <c r="BG33" s="49">
        <v>0</v>
      </c>
      <c r="BH33" s="48">
        <v>0</v>
      </c>
      <c r="BI33" s="49">
        <v>0</v>
      </c>
      <c r="BJ33" s="48">
        <v>22</v>
      </c>
      <c r="BK33" s="49">
        <v>100</v>
      </c>
      <c r="BL33" s="48">
        <v>22</v>
      </c>
    </row>
    <row r="34" spans="1:64" ht="15">
      <c r="A34" s="64" t="s">
        <v>243</v>
      </c>
      <c r="B34" s="64" t="s">
        <v>273</v>
      </c>
      <c r="C34" s="65"/>
      <c r="D34" s="66"/>
      <c r="E34" s="67"/>
      <c r="F34" s="68"/>
      <c r="G34" s="65"/>
      <c r="H34" s="69"/>
      <c r="I34" s="70"/>
      <c r="J34" s="70"/>
      <c r="K34" s="34" t="s">
        <v>65</v>
      </c>
      <c r="L34" s="77">
        <v>42</v>
      </c>
      <c r="M34" s="77"/>
      <c r="N34" s="72"/>
      <c r="O34" s="79" t="s">
        <v>299</v>
      </c>
      <c r="P34" s="81">
        <v>43504.247569444444</v>
      </c>
      <c r="Q34" s="79" t="s">
        <v>315</v>
      </c>
      <c r="R34" s="79"/>
      <c r="S34" s="79"/>
      <c r="T34" s="79"/>
      <c r="U34" s="79"/>
      <c r="V34" s="83" t="s">
        <v>401</v>
      </c>
      <c r="W34" s="81">
        <v>43504.247569444444</v>
      </c>
      <c r="X34" s="83" t="s">
        <v>458</v>
      </c>
      <c r="Y34" s="79"/>
      <c r="Z34" s="79"/>
      <c r="AA34" s="85" t="s">
        <v>530</v>
      </c>
      <c r="AB34" s="79"/>
      <c r="AC34" s="79" t="b">
        <v>0</v>
      </c>
      <c r="AD34" s="79">
        <v>0</v>
      </c>
      <c r="AE34" s="85" t="s">
        <v>582</v>
      </c>
      <c r="AF34" s="79" t="b">
        <v>0</v>
      </c>
      <c r="AG34" s="79" t="s">
        <v>595</v>
      </c>
      <c r="AH34" s="79"/>
      <c r="AI34" s="85" t="s">
        <v>582</v>
      </c>
      <c r="AJ34" s="79" t="b">
        <v>0</v>
      </c>
      <c r="AK34" s="79">
        <v>0</v>
      </c>
      <c r="AL34" s="85" t="s">
        <v>568</v>
      </c>
      <c r="AM34" s="79" t="s">
        <v>603</v>
      </c>
      <c r="AN34" s="79" t="b">
        <v>0</v>
      </c>
      <c r="AO34" s="85" t="s">
        <v>568</v>
      </c>
      <c r="AP34" s="79" t="s">
        <v>176</v>
      </c>
      <c r="AQ34" s="79">
        <v>0</v>
      </c>
      <c r="AR34" s="79">
        <v>0</v>
      </c>
      <c r="AS34" s="79"/>
      <c r="AT34" s="79"/>
      <c r="AU34" s="79"/>
      <c r="AV34" s="79"/>
      <c r="AW34" s="79"/>
      <c r="AX34" s="79"/>
      <c r="AY34" s="79"/>
      <c r="AZ34" s="79"/>
      <c r="BA34">
        <v>1</v>
      </c>
      <c r="BB34" s="78" t="str">
        <f>REPLACE(INDEX(GroupVertices[Group],MATCH(Edges24[[#This Row],[Vertex 1]],GroupVertices[Vertex],0)),1,1,"")</f>
        <v>2</v>
      </c>
      <c r="BC34" s="78" t="str">
        <f>REPLACE(INDEX(GroupVertices[Group],MATCH(Edges24[[#This Row],[Vertex 2]],GroupVertices[Vertex],0)),1,1,"")</f>
        <v>2</v>
      </c>
      <c r="BD34" s="48">
        <v>0</v>
      </c>
      <c r="BE34" s="49">
        <v>0</v>
      </c>
      <c r="BF34" s="48">
        <v>0</v>
      </c>
      <c r="BG34" s="49">
        <v>0</v>
      </c>
      <c r="BH34" s="48">
        <v>0</v>
      </c>
      <c r="BI34" s="49">
        <v>0</v>
      </c>
      <c r="BJ34" s="48">
        <v>25</v>
      </c>
      <c r="BK34" s="49">
        <v>100</v>
      </c>
      <c r="BL34" s="48">
        <v>25</v>
      </c>
    </row>
    <row r="35" spans="1:64" ht="15">
      <c r="A35" s="64" t="s">
        <v>244</v>
      </c>
      <c r="B35" s="64" t="s">
        <v>256</v>
      </c>
      <c r="C35" s="65"/>
      <c r="D35" s="66"/>
      <c r="E35" s="67"/>
      <c r="F35" s="68"/>
      <c r="G35" s="65"/>
      <c r="H35" s="69"/>
      <c r="I35" s="70"/>
      <c r="J35" s="70"/>
      <c r="K35" s="34" t="s">
        <v>65</v>
      </c>
      <c r="L35" s="77">
        <v>43</v>
      </c>
      <c r="M35" s="77"/>
      <c r="N35" s="72"/>
      <c r="O35" s="79" t="s">
        <v>299</v>
      </c>
      <c r="P35" s="81">
        <v>43504.52384259259</v>
      </c>
      <c r="Q35" s="79" t="s">
        <v>316</v>
      </c>
      <c r="R35" s="79"/>
      <c r="S35" s="79"/>
      <c r="T35" s="79"/>
      <c r="U35" s="79"/>
      <c r="V35" s="83" t="s">
        <v>402</v>
      </c>
      <c r="W35" s="81">
        <v>43504.52384259259</v>
      </c>
      <c r="X35" s="83" t="s">
        <v>459</v>
      </c>
      <c r="Y35" s="79"/>
      <c r="Z35" s="79"/>
      <c r="AA35" s="85" t="s">
        <v>531</v>
      </c>
      <c r="AB35" s="79"/>
      <c r="AC35" s="79" t="b">
        <v>0</v>
      </c>
      <c r="AD35" s="79">
        <v>0</v>
      </c>
      <c r="AE35" s="85" t="s">
        <v>582</v>
      </c>
      <c r="AF35" s="79" t="b">
        <v>0</v>
      </c>
      <c r="AG35" s="79" t="s">
        <v>596</v>
      </c>
      <c r="AH35" s="79"/>
      <c r="AI35" s="85" t="s">
        <v>582</v>
      </c>
      <c r="AJ35" s="79" t="b">
        <v>0</v>
      </c>
      <c r="AK35" s="79">
        <v>7</v>
      </c>
      <c r="AL35" s="85" t="s">
        <v>542</v>
      </c>
      <c r="AM35" s="79" t="s">
        <v>605</v>
      </c>
      <c r="AN35" s="79" t="b">
        <v>0</v>
      </c>
      <c r="AO35" s="85" t="s">
        <v>542</v>
      </c>
      <c r="AP35" s="79" t="s">
        <v>176</v>
      </c>
      <c r="AQ35" s="79">
        <v>0</v>
      </c>
      <c r="AR35" s="79">
        <v>0</v>
      </c>
      <c r="AS35" s="79"/>
      <c r="AT35" s="79"/>
      <c r="AU35" s="79"/>
      <c r="AV35" s="79"/>
      <c r="AW35" s="79"/>
      <c r="AX35" s="79"/>
      <c r="AY35" s="79"/>
      <c r="AZ35" s="79"/>
      <c r="BA35">
        <v>1</v>
      </c>
      <c r="BB35" s="78" t="str">
        <f>REPLACE(INDEX(GroupVertices[Group],MATCH(Edges24[[#This Row],[Vertex 1]],GroupVertices[Vertex],0)),1,1,"")</f>
        <v>4</v>
      </c>
      <c r="BC35" s="78" t="str">
        <f>REPLACE(INDEX(GroupVertices[Group],MATCH(Edges24[[#This Row],[Vertex 2]],GroupVertices[Vertex],0)),1,1,"")</f>
        <v>4</v>
      </c>
      <c r="BD35" s="48"/>
      <c r="BE35" s="49"/>
      <c r="BF35" s="48"/>
      <c r="BG35" s="49"/>
      <c r="BH35" s="48"/>
      <c r="BI35" s="49"/>
      <c r="BJ35" s="48"/>
      <c r="BK35" s="49"/>
      <c r="BL35" s="48"/>
    </row>
    <row r="36" spans="1:64" ht="15">
      <c r="A36" s="64" t="s">
        <v>245</v>
      </c>
      <c r="B36" s="64" t="s">
        <v>256</v>
      </c>
      <c r="C36" s="65"/>
      <c r="D36" s="66"/>
      <c r="E36" s="67"/>
      <c r="F36" s="68"/>
      <c r="G36" s="65"/>
      <c r="H36" s="69"/>
      <c r="I36" s="70"/>
      <c r="J36" s="70"/>
      <c r="K36" s="34" t="s">
        <v>65</v>
      </c>
      <c r="L36" s="77">
        <v>45</v>
      </c>
      <c r="M36" s="77"/>
      <c r="N36" s="72"/>
      <c r="O36" s="79" t="s">
        <v>299</v>
      </c>
      <c r="P36" s="81">
        <v>43504.529756944445</v>
      </c>
      <c r="Q36" s="79" t="s">
        <v>316</v>
      </c>
      <c r="R36" s="79"/>
      <c r="S36" s="79"/>
      <c r="T36" s="79"/>
      <c r="U36" s="79"/>
      <c r="V36" s="83" t="s">
        <v>403</v>
      </c>
      <c r="W36" s="81">
        <v>43504.529756944445</v>
      </c>
      <c r="X36" s="83" t="s">
        <v>460</v>
      </c>
      <c r="Y36" s="79"/>
      <c r="Z36" s="79"/>
      <c r="AA36" s="85" t="s">
        <v>532</v>
      </c>
      <c r="AB36" s="79"/>
      <c r="AC36" s="79" t="b">
        <v>0</v>
      </c>
      <c r="AD36" s="79">
        <v>0</v>
      </c>
      <c r="AE36" s="85" t="s">
        <v>582</v>
      </c>
      <c r="AF36" s="79" t="b">
        <v>0</v>
      </c>
      <c r="AG36" s="79" t="s">
        <v>596</v>
      </c>
      <c r="AH36" s="79"/>
      <c r="AI36" s="85" t="s">
        <v>582</v>
      </c>
      <c r="AJ36" s="79" t="b">
        <v>0</v>
      </c>
      <c r="AK36" s="79">
        <v>7</v>
      </c>
      <c r="AL36" s="85" t="s">
        <v>542</v>
      </c>
      <c r="AM36" s="79" t="s">
        <v>602</v>
      </c>
      <c r="AN36" s="79" t="b">
        <v>0</v>
      </c>
      <c r="AO36" s="85" t="s">
        <v>542</v>
      </c>
      <c r="AP36" s="79" t="s">
        <v>176</v>
      </c>
      <c r="AQ36" s="79">
        <v>0</v>
      </c>
      <c r="AR36" s="79">
        <v>0</v>
      </c>
      <c r="AS36" s="79"/>
      <c r="AT36" s="79"/>
      <c r="AU36" s="79"/>
      <c r="AV36" s="79"/>
      <c r="AW36" s="79"/>
      <c r="AX36" s="79"/>
      <c r="AY36" s="79"/>
      <c r="AZ36" s="79"/>
      <c r="BA36">
        <v>1</v>
      </c>
      <c r="BB36" s="78" t="str">
        <f>REPLACE(INDEX(GroupVertices[Group],MATCH(Edges24[[#This Row],[Vertex 1]],GroupVertices[Vertex],0)),1,1,"")</f>
        <v>4</v>
      </c>
      <c r="BC36" s="78" t="str">
        <f>REPLACE(INDEX(GroupVertices[Group],MATCH(Edges24[[#This Row],[Vertex 2]],GroupVertices[Vertex],0)),1,1,"")</f>
        <v>4</v>
      </c>
      <c r="BD36" s="48"/>
      <c r="BE36" s="49"/>
      <c r="BF36" s="48"/>
      <c r="BG36" s="49"/>
      <c r="BH36" s="48"/>
      <c r="BI36" s="49"/>
      <c r="BJ36" s="48"/>
      <c r="BK36" s="49"/>
      <c r="BL36" s="48"/>
    </row>
    <row r="37" spans="1:64" ht="15">
      <c r="A37" s="64" t="s">
        <v>246</v>
      </c>
      <c r="B37" s="64" t="s">
        <v>256</v>
      </c>
      <c r="C37" s="65"/>
      <c r="D37" s="66"/>
      <c r="E37" s="67"/>
      <c r="F37" s="68"/>
      <c r="G37" s="65"/>
      <c r="H37" s="69"/>
      <c r="I37" s="70"/>
      <c r="J37" s="70"/>
      <c r="K37" s="34" t="s">
        <v>65</v>
      </c>
      <c r="L37" s="77">
        <v>47</v>
      </c>
      <c r="M37" s="77"/>
      <c r="N37" s="72"/>
      <c r="O37" s="79" t="s">
        <v>299</v>
      </c>
      <c r="P37" s="81">
        <v>43504.534837962965</v>
      </c>
      <c r="Q37" s="79" t="s">
        <v>316</v>
      </c>
      <c r="R37" s="79"/>
      <c r="S37" s="79"/>
      <c r="T37" s="79"/>
      <c r="U37" s="79"/>
      <c r="V37" s="83" t="s">
        <v>404</v>
      </c>
      <c r="W37" s="81">
        <v>43504.534837962965</v>
      </c>
      <c r="X37" s="83" t="s">
        <v>461</v>
      </c>
      <c r="Y37" s="79"/>
      <c r="Z37" s="79"/>
      <c r="AA37" s="85" t="s">
        <v>533</v>
      </c>
      <c r="AB37" s="79"/>
      <c r="AC37" s="79" t="b">
        <v>0</v>
      </c>
      <c r="AD37" s="79">
        <v>0</v>
      </c>
      <c r="AE37" s="85" t="s">
        <v>582</v>
      </c>
      <c r="AF37" s="79" t="b">
        <v>0</v>
      </c>
      <c r="AG37" s="79" t="s">
        <v>596</v>
      </c>
      <c r="AH37" s="79"/>
      <c r="AI37" s="85" t="s">
        <v>582</v>
      </c>
      <c r="AJ37" s="79" t="b">
        <v>0</v>
      </c>
      <c r="AK37" s="79">
        <v>7</v>
      </c>
      <c r="AL37" s="85" t="s">
        <v>542</v>
      </c>
      <c r="AM37" s="79" t="s">
        <v>605</v>
      </c>
      <c r="AN37" s="79" t="b">
        <v>0</v>
      </c>
      <c r="AO37" s="85" t="s">
        <v>542</v>
      </c>
      <c r="AP37" s="79" t="s">
        <v>176</v>
      </c>
      <c r="AQ37" s="79">
        <v>0</v>
      </c>
      <c r="AR37" s="79">
        <v>0</v>
      </c>
      <c r="AS37" s="79"/>
      <c r="AT37" s="79"/>
      <c r="AU37" s="79"/>
      <c r="AV37" s="79"/>
      <c r="AW37" s="79"/>
      <c r="AX37" s="79"/>
      <c r="AY37" s="79"/>
      <c r="AZ37" s="79"/>
      <c r="BA37">
        <v>1</v>
      </c>
      <c r="BB37" s="78" t="str">
        <f>REPLACE(INDEX(GroupVertices[Group],MATCH(Edges24[[#This Row],[Vertex 1]],GroupVertices[Vertex],0)),1,1,"")</f>
        <v>4</v>
      </c>
      <c r="BC37" s="78" t="str">
        <f>REPLACE(INDEX(GroupVertices[Group],MATCH(Edges24[[#This Row],[Vertex 2]],GroupVertices[Vertex],0)),1,1,"")</f>
        <v>4</v>
      </c>
      <c r="BD37" s="48"/>
      <c r="BE37" s="49"/>
      <c r="BF37" s="48"/>
      <c r="BG37" s="49"/>
      <c r="BH37" s="48"/>
      <c r="BI37" s="49"/>
      <c r="BJ37" s="48"/>
      <c r="BK37" s="49"/>
      <c r="BL37" s="48"/>
    </row>
    <row r="38" spans="1:64" ht="15">
      <c r="A38" s="64" t="s">
        <v>247</v>
      </c>
      <c r="B38" s="64" t="s">
        <v>256</v>
      </c>
      <c r="C38" s="65"/>
      <c r="D38" s="66"/>
      <c r="E38" s="67"/>
      <c r="F38" s="68"/>
      <c r="G38" s="65"/>
      <c r="H38" s="69"/>
      <c r="I38" s="70"/>
      <c r="J38" s="70"/>
      <c r="K38" s="34" t="s">
        <v>65</v>
      </c>
      <c r="L38" s="77">
        <v>49</v>
      </c>
      <c r="M38" s="77"/>
      <c r="N38" s="72"/>
      <c r="O38" s="79" t="s">
        <v>299</v>
      </c>
      <c r="P38" s="81">
        <v>43504.542083333334</v>
      </c>
      <c r="Q38" s="79" t="s">
        <v>316</v>
      </c>
      <c r="R38" s="79"/>
      <c r="S38" s="79"/>
      <c r="T38" s="79"/>
      <c r="U38" s="79"/>
      <c r="V38" s="83" t="s">
        <v>405</v>
      </c>
      <c r="W38" s="81">
        <v>43504.542083333334</v>
      </c>
      <c r="X38" s="83" t="s">
        <v>462</v>
      </c>
      <c r="Y38" s="79"/>
      <c r="Z38" s="79"/>
      <c r="AA38" s="85" t="s">
        <v>534</v>
      </c>
      <c r="AB38" s="79"/>
      <c r="AC38" s="79" t="b">
        <v>0</v>
      </c>
      <c r="AD38" s="79">
        <v>0</v>
      </c>
      <c r="AE38" s="85" t="s">
        <v>582</v>
      </c>
      <c r="AF38" s="79" t="b">
        <v>0</v>
      </c>
      <c r="AG38" s="79" t="s">
        <v>596</v>
      </c>
      <c r="AH38" s="79"/>
      <c r="AI38" s="85" t="s">
        <v>582</v>
      </c>
      <c r="AJ38" s="79" t="b">
        <v>0</v>
      </c>
      <c r="AK38" s="79">
        <v>7</v>
      </c>
      <c r="AL38" s="85" t="s">
        <v>542</v>
      </c>
      <c r="AM38" s="79" t="s">
        <v>605</v>
      </c>
      <c r="AN38" s="79" t="b">
        <v>0</v>
      </c>
      <c r="AO38" s="85" t="s">
        <v>542</v>
      </c>
      <c r="AP38" s="79" t="s">
        <v>176</v>
      </c>
      <c r="AQ38" s="79">
        <v>0</v>
      </c>
      <c r="AR38" s="79">
        <v>0</v>
      </c>
      <c r="AS38" s="79"/>
      <c r="AT38" s="79"/>
      <c r="AU38" s="79"/>
      <c r="AV38" s="79"/>
      <c r="AW38" s="79"/>
      <c r="AX38" s="79"/>
      <c r="AY38" s="79"/>
      <c r="AZ38" s="79"/>
      <c r="BA38">
        <v>1</v>
      </c>
      <c r="BB38" s="78" t="str">
        <f>REPLACE(INDEX(GroupVertices[Group],MATCH(Edges24[[#This Row],[Vertex 1]],GroupVertices[Vertex],0)),1,1,"")</f>
        <v>4</v>
      </c>
      <c r="BC38" s="78" t="str">
        <f>REPLACE(INDEX(GroupVertices[Group],MATCH(Edges24[[#This Row],[Vertex 2]],GroupVertices[Vertex],0)),1,1,"")</f>
        <v>4</v>
      </c>
      <c r="BD38" s="48"/>
      <c r="BE38" s="49"/>
      <c r="BF38" s="48"/>
      <c r="BG38" s="49"/>
      <c r="BH38" s="48"/>
      <c r="BI38" s="49"/>
      <c r="BJ38" s="48"/>
      <c r="BK38" s="49"/>
      <c r="BL38" s="48"/>
    </row>
    <row r="39" spans="1:64" ht="15">
      <c r="A39" s="64" t="s">
        <v>248</v>
      </c>
      <c r="B39" s="64" t="s">
        <v>256</v>
      </c>
      <c r="C39" s="65"/>
      <c r="D39" s="66"/>
      <c r="E39" s="67"/>
      <c r="F39" s="68"/>
      <c r="G39" s="65"/>
      <c r="H39" s="69"/>
      <c r="I39" s="70"/>
      <c r="J39" s="70"/>
      <c r="K39" s="34" t="s">
        <v>65</v>
      </c>
      <c r="L39" s="77">
        <v>51</v>
      </c>
      <c r="M39" s="77"/>
      <c r="N39" s="72"/>
      <c r="O39" s="79" t="s">
        <v>299</v>
      </c>
      <c r="P39" s="81">
        <v>43504.568125</v>
      </c>
      <c r="Q39" s="79" t="s">
        <v>316</v>
      </c>
      <c r="R39" s="79"/>
      <c r="S39" s="79"/>
      <c r="T39" s="79"/>
      <c r="U39" s="79"/>
      <c r="V39" s="83" t="s">
        <v>406</v>
      </c>
      <c r="W39" s="81">
        <v>43504.568125</v>
      </c>
      <c r="X39" s="83" t="s">
        <v>463</v>
      </c>
      <c r="Y39" s="79"/>
      <c r="Z39" s="79"/>
      <c r="AA39" s="85" t="s">
        <v>535</v>
      </c>
      <c r="AB39" s="79"/>
      <c r="AC39" s="79" t="b">
        <v>0</v>
      </c>
      <c r="AD39" s="79">
        <v>0</v>
      </c>
      <c r="AE39" s="85" t="s">
        <v>582</v>
      </c>
      <c r="AF39" s="79" t="b">
        <v>0</v>
      </c>
      <c r="AG39" s="79" t="s">
        <v>596</v>
      </c>
      <c r="AH39" s="79"/>
      <c r="AI39" s="85" t="s">
        <v>582</v>
      </c>
      <c r="AJ39" s="79" t="b">
        <v>0</v>
      </c>
      <c r="AK39" s="79">
        <v>7</v>
      </c>
      <c r="AL39" s="85" t="s">
        <v>542</v>
      </c>
      <c r="AM39" s="79" t="s">
        <v>602</v>
      </c>
      <c r="AN39" s="79" t="b">
        <v>0</v>
      </c>
      <c r="AO39" s="85" t="s">
        <v>542</v>
      </c>
      <c r="AP39" s="79" t="s">
        <v>176</v>
      </c>
      <c r="AQ39" s="79">
        <v>0</v>
      </c>
      <c r="AR39" s="79">
        <v>0</v>
      </c>
      <c r="AS39" s="79"/>
      <c r="AT39" s="79"/>
      <c r="AU39" s="79"/>
      <c r="AV39" s="79"/>
      <c r="AW39" s="79"/>
      <c r="AX39" s="79"/>
      <c r="AY39" s="79"/>
      <c r="AZ39" s="79"/>
      <c r="BA39">
        <v>1</v>
      </c>
      <c r="BB39" s="78" t="str">
        <f>REPLACE(INDEX(GroupVertices[Group],MATCH(Edges24[[#This Row],[Vertex 1]],GroupVertices[Vertex],0)),1,1,"")</f>
        <v>4</v>
      </c>
      <c r="BC39" s="78" t="str">
        <f>REPLACE(INDEX(GroupVertices[Group],MATCH(Edges24[[#This Row],[Vertex 2]],GroupVertices[Vertex],0)),1,1,"")</f>
        <v>4</v>
      </c>
      <c r="BD39" s="48"/>
      <c r="BE39" s="49"/>
      <c r="BF39" s="48"/>
      <c r="BG39" s="49"/>
      <c r="BH39" s="48"/>
      <c r="BI39" s="49"/>
      <c r="BJ39" s="48"/>
      <c r="BK39" s="49"/>
      <c r="BL39" s="48"/>
    </row>
    <row r="40" spans="1:64" ht="15">
      <c r="A40" s="64" t="s">
        <v>249</v>
      </c>
      <c r="B40" s="64" t="s">
        <v>256</v>
      </c>
      <c r="C40" s="65"/>
      <c r="D40" s="66"/>
      <c r="E40" s="67"/>
      <c r="F40" s="68"/>
      <c r="G40" s="65"/>
      <c r="H40" s="69"/>
      <c r="I40" s="70"/>
      <c r="J40" s="70"/>
      <c r="K40" s="34" t="s">
        <v>65</v>
      </c>
      <c r="L40" s="77">
        <v>53</v>
      </c>
      <c r="M40" s="77"/>
      <c r="N40" s="72"/>
      <c r="O40" s="79" t="s">
        <v>299</v>
      </c>
      <c r="P40" s="81">
        <v>43504.589780092596</v>
      </c>
      <c r="Q40" s="79" t="s">
        <v>316</v>
      </c>
      <c r="R40" s="79"/>
      <c r="S40" s="79"/>
      <c r="T40" s="79"/>
      <c r="U40" s="79"/>
      <c r="V40" s="83" t="s">
        <v>407</v>
      </c>
      <c r="W40" s="81">
        <v>43504.589780092596</v>
      </c>
      <c r="X40" s="83" t="s">
        <v>464</v>
      </c>
      <c r="Y40" s="79"/>
      <c r="Z40" s="79"/>
      <c r="AA40" s="85" t="s">
        <v>536</v>
      </c>
      <c r="AB40" s="79"/>
      <c r="AC40" s="79" t="b">
        <v>0</v>
      </c>
      <c r="AD40" s="79">
        <v>0</v>
      </c>
      <c r="AE40" s="85" t="s">
        <v>582</v>
      </c>
      <c r="AF40" s="79" t="b">
        <v>0</v>
      </c>
      <c r="AG40" s="79" t="s">
        <v>596</v>
      </c>
      <c r="AH40" s="79"/>
      <c r="AI40" s="85" t="s">
        <v>582</v>
      </c>
      <c r="AJ40" s="79" t="b">
        <v>0</v>
      </c>
      <c r="AK40" s="79">
        <v>7</v>
      </c>
      <c r="AL40" s="85" t="s">
        <v>542</v>
      </c>
      <c r="AM40" s="79" t="s">
        <v>602</v>
      </c>
      <c r="AN40" s="79" t="b">
        <v>0</v>
      </c>
      <c r="AO40" s="85" t="s">
        <v>542</v>
      </c>
      <c r="AP40" s="79" t="s">
        <v>176</v>
      </c>
      <c r="AQ40" s="79">
        <v>0</v>
      </c>
      <c r="AR40" s="79">
        <v>0</v>
      </c>
      <c r="AS40" s="79"/>
      <c r="AT40" s="79"/>
      <c r="AU40" s="79"/>
      <c r="AV40" s="79"/>
      <c r="AW40" s="79"/>
      <c r="AX40" s="79"/>
      <c r="AY40" s="79"/>
      <c r="AZ40" s="79"/>
      <c r="BA40">
        <v>1</v>
      </c>
      <c r="BB40" s="78" t="str">
        <f>REPLACE(INDEX(GroupVertices[Group],MATCH(Edges24[[#This Row],[Vertex 1]],GroupVertices[Vertex],0)),1,1,"")</f>
        <v>4</v>
      </c>
      <c r="BC40" s="78" t="str">
        <f>REPLACE(INDEX(GroupVertices[Group],MATCH(Edges24[[#This Row],[Vertex 2]],GroupVertices[Vertex],0)),1,1,"")</f>
        <v>4</v>
      </c>
      <c r="BD40" s="48"/>
      <c r="BE40" s="49"/>
      <c r="BF40" s="48"/>
      <c r="BG40" s="49"/>
      <c r="BH40" s="48"/>
      <c r="BI40" s="49"/>
      <c r="BJ40" s="48"/>
      <c r="BK40" s="49"/>
      <c r="BL40" s="48"/>
    </row>
    <row r="41" spans="1:64" ht="15">
      <c r="A41" s="64" t="s">
        <v>250</v>
      </c>
      <c r="B41" s="64" t="s">
        <v>283</v>
      </c>
      <c r="C41" s="65"/>
      <c r="D41" s="66"/>
      <c r="E41" s="67"/>
      <c r="F41" s="68"/>
      <c r="G41" s="65"/>
      <c r="H41" s="69"/>
      <c r="I41" s="70"/>
      <c r="J41" s="70"/>
      <c r="K41" s="34" t="s">
        <v>65</v>
      </c>
      <c r="L41" s="77">
        <v>55</v>
      </c>
      <c r="M41" s="77"/>
      <c r="N41" s="72"/>
      <c r="O41" s="79" t="s">
        <v>300</v>
      </c>
      <c r="P41" s="81">
        <v>43504.81125</v>
      </c>
      <c r="Q41" s="79" t="s">
        <v>317</v>
      </c>
      <c r="R41" s="79"/>
      <c r="S41" s="79"/>
      <c r="T41" s="79"/>
      <c r="U41" s="83" t="s">
        <v>371</v>
      </c>
      <c r="V41" s="83" t="s">
        <v>371</v>
      </c>
      <c r="W41" s="81">
        <v>43504.81125</v>
      </c>
      <c r="X41" s="83" t="s">
        <v>465</v>
      </c>
      <c r="Y41" s="79"/>
      <c r="Z41" s="79"/>
      <c r="AA41" s="85" t="s">
        <v>537</v>
      </c>
      <c r="AB41" s="85" t="s">
        <v>574</v>
      </c>
      <c r="AC41" s="79" t="b">
        <v>0</v>
      </c>
      <c r="AD41" s="79">
        <v>0</v>
      </c>
      <c r="AE41" s="85" t="s">
        <v>586</v>
      </c>
      <c r="AF41" s="79" t="b">
        <v>0</v>
      </c>
      <c r="AG41" s="79" t="s">
        <v>598</v>
      </c>
      <c r="AH41" s="79"/>
      <c r="AI41" s="85" t="s">
        <v>582</v>
      </c>
      <c r="AJ41" s="79" t="b">
        <v>0</v>
      </c>
      <c r="AK41" s="79">
        <v>0</v>
      </c>
      <c r="AL41" s="85" t="s">
        <v>582</v>
      </c>
      <c r="AM41" s="79" t="s">
        <v>604</v>
      </c>
      <c r="AN41" s="79" t="b">
        <v>0</v>
      </c>
      <c r="AO41" s="85" t="s">
        <v>574</v>
      </c>
      <c r="AP41" s="79" t="s">
        <v>176</v>
      </c>
      <c r="AQ41" s="79">
        <v>0</v>
      </c>
      <c r="AR41" s="79">
        <v>0</v>
      </c>
      <c r="AS41" s="79"/>
      <c r="AT41" s="79"/>
      <c r="AU41" s="79"/>
      <c r="AV41" s="79"/>
      <c r="AW41" s="79"/>
      <c r="AX41" s="79"/>
      <c r="AY41" s="79"/>
      <c r="AZ41" s="79"/>
      <c r="BA41">
        <v>1</v>
      </c>
      <c r="BB41" s="78" t="str">
        <f>REPLACE(INDEX(GroupVertices[Group],MATCH(Edges24[[#This Row],[Vertex 1]],GroupVertices[Vertex],0)),1,1,"")</f>
        <v>12</v>
      </c>
      <c r="BC41" s="78" t="str">
        <f>REPLACE(INDEX(GroupVertices[Group],MATCH(Edges24[[#This Row],[Vertex 2]],GroupVertices[Vertex],0)),1,1,"")</f>
        <v>12</v>
      </c>
      <c r="BD41" s="48">
        <v>0</v>
      </c>
      <c r="BE41" s="49">
        <v>0</v>
      </c>
      <c r="BF41" s="48">
        <v>0</v>
      </c>
      <c r="BG41" s="49">
        <v>0</v>
      </c>
      <c r="BH41" s="48">
        <v>0</v>
      </c>
      <c r="BI41" s="49">
        <v>0</v>
      </c>
      <c r="BJ41" s="48">
        <v>21</v>
      </c>
      <c r="BK41" s="49">
        <v>100</v>
      </c>
      <c r="BL41" s="48">
        <v>21</v>
      </c>
    </row>
    <row r="42" spans="1:64" ht="15">
      <c r="A42" s="64" t="s">
        <v>251</v>
      </c>
      <c r="B42" s="64" t="s">
        <v>284</v>
      </c>
      <c r="C42" s="65"/>
      <c r="D42" s="66"/>
      <c r="E42" s="67"/>
      <c r="F42" s="68"/>
      <c r="G42" s="65"/>
      <c r="H42" s="69"/>
      <c r="I42" s="70"/>
      <c r="J42" s="70"/>
      <c r="K42" s="34" t="s">
        <v>65</v>
      </c>
      <c r="L42" s="77">
        <v>56</v>
      </c>
      <c r="M42" s="77"/>
      <c r="N42" s="72"/>
      <c r="O42" s="79" t="s">
        <v>300</v>
      </c>
      <c r="P42" s="81">
        <v>43505.54163194444</v>
      </c>
      <c r="Q42" s="79" t="s">
        <v>318</v>
      </c>
      <c r="R42" s="79"/>
      <c r="S42" s="79"/>
      <c r="T42" s="79"/>
      <c r="U42" s="79"/>
      <c r="V42" s="83" t="s">
        <v>408</v>
      </c>
      <c r="W42" s="81">
        <v>43505.54163194444</v>
      </c>
      <c r="X42" s="83" t="s">
        <v>466</v>
      </c>
      <c r="Y42" s="79"/>
      <c r="Z42" s="79"/>
      <c r="AA42" s="85" t="s">
        <v>538</v>
      </c>
      <c r="AB42" s="85" t="s">
        <v>575</v>
      </c>
      <c r="AC42" s="79" t="b">
        <v>0</v>
      </c>
      <c r="AD42" s="79">
        <v>1</v>
      </c>
      <c r="AE42" s="85" t="s">
        <v>587</v>
      </c>
      <c r="AF42" s="79" t="b">
        <v>0</v>
      </c>
      <c r="AG42" s="79" t="s">
        <v>596</v>
      </c>
      <c r="AH42" s="79"/>
      <c r="AI42" s="85" t="s">
        <v>582</v>
      </c>
      <c r="AJ42" s="79" t="b">
        <v>0</v>
      </c>
      <c r="AK42" s="79">
        <v>0</v>
      </c>
      <c r="AL42" s="85" t="s">
        <v>582</v>
      </c>
      <c r="AM42" s="79" t="s">
        <v>604</v>
      </c>
      <c r="AN42" s="79" t="b">
        <v>0</v>
      </c>
      <c r="AO42" s="85" t="s">
        <v>575</v>
      </c>
      <c r="AP42" s="79" t="s">
        <v>176</v>
      </c>
      <c r="AQ42" s="79">
        <v>0</v>
      </c>
      <c r="AR42" s="79">
        <v>0</v>
      </c>
      <c r="AS42" s="79"/>
      <c r="AT42" s="79"/>
      <c r="AU42" s="79"/>
      <c r="AV42" s="79"/>
      <c r="AW42" s="79"/>
      <c r="AX42" s="79"/>
      <c r="AY42" s="79"/>
      <c r="AZ42" s="79"/>
      <c r="BA42">
        <v>1</v>
      </c>
      <c r="BB42" s="78" t="str">
        <f>REPLACE(INDEX(GroupVertices[Group],MATCH(Edges24[[#This Row],[Vertex 1]],GroupVertices[Vertex],0)),1,1,"")</f>
        <v>11</v>
      </c>
      <c r="BC42" s="78" t="str">
        <f>REPLACE(INDEX(GroupVertices[Group],MATCH(Edges24[[#This Row],[Vertex 2]],GroupVertices[Vertex],0)),1,1,"")</f>
        <v>11</v>
      </c>
      <c r="BD42" s="48">
        <v>0</v>
      </c>
      <c r="BE42" s="49">
        <v>0</v>
      </c>
      <c r="BF42" s="48">
        <v>0</v>
      </c>
      <c r="BG42" s="49">
        <v>0</v>
      </c>
      <c r="BH42" s="48">
        <v>0</v>
      </c>
      <c r="BI42" s="49">
        <v>0</v>
      </c>
      <c r="BJ42" s="48">
        <v>8</v>
      </c>
      <c r="BK42" s="49">
        <v>100</v>
      </c>
      <c r="BL42" s="48">
        <v>8</v>
      </c>
    </row>
    <row r="43" spans="1:64" ht="15">
      <c r="A43" s="64" t="s">
        <v>252</v>
      </c>
      <c r="B43" s="64" t="s">
        <v>252</v>
      </c>
      <c r="C43" s="65"/>
      <c r="D43" s="66"/>
      <c r="E43" s="67"/>
      <c r="F43" s="68"/>
      <c r="G43" s="65"/>
      <c r="H43" s="69"/>
      <c r="I43" s="70"/>
      <c r="J43" s="70"/>
      <c r="K43" s="34" t="s">
        <v>65</v>
      </c>
      <c r="L43" s="77">
        <v>57</v>
      </c>
      <c r="M43" s="77"/>
      <c r="N43" s="72"/>
      <c r="O43" s="79" t="s">
        <v>176</v>
      </c>
      <c r="P43" s="81">
        <v>43505.5190625</v>
      </c>
      <c r="Q43" s="79" t="s">
        <v>319</v>
      </c>
      <c r="R43" s="79"/>
      <c r="S43" s="79"/>
      <c r="T43" s="79"/>
      <c r="U43" s="83" t="s">
        <v>372</v>
      </c>
      <c r="V43" s="83" t="s">
        <v>372</v>
      </c>
      <c r="W43" s="81">
        <v>43505.5190625</v>
      </c>
      <c r="X43" s="83" t="s">
        <v>467</v>
      </c>
      <c r="Y43" s="79"/>
      <c r="Z43" s="79"/>
      <c r="AA43" s="85" t="s">
        <v>539</v>
      </c>
      <c r="AB43" s="79"/>
      <c r="AC43" s="79" t="b">
        <v>0</v>
      </c>
      <c r="AD43" s="79">
        <v>103209</v>
      </c>
      <c r="AE43" s="85" t="s">
        <v>582</v>
      </c>
      <c r="AF43" s="79" t="b">
        <v>0</v>
      </c>
      <c r="AG43" s="79" t="s">
        <v>595</v>
      </c>
      <c r="AH43" s="79"/>
      <c r="AI43" s="85" t="s">
        <v>582</v>
      </c>
      <c r="AJ43" s="79" t="b">
        <v>0</v>
      </c>
      <c r="AK43" s="79">
        <v>34187</v>
      </c>
      <c r="AL43" s="85" t="s">
        <v>582</v>
      </c>
      <c r="AM43" s="79" t="s">
        <v>602</v>
      </c>
      <c r="AN43" s="79" t="b">
        <v>0</v>
      </c>
      <c r="AO43" s="85" t="s">
        <v>539</v>
      </c>
      <c r="AP43" s="79" t="s">
        <v>609</v>
      </c>
      <c r="AQ43" s="79">
        <v>0</v>
      </c>
      <c r="AR43" s="79">
        <v>0</v>
      </c>
      <c r="AS43" s="79"/>
      <c r="AT43" s="79"/>
      <c r="AU43" s="79"/>
      <c r="AV43" s="79"/>
      <c r="AW43" s="79"/>
      <c r="AX43" s="79"/>
      <c r="AY43" s="79"/>
      <c r="AZ43" s="79"/>
      <c r="BA43">
        <v>1</v>
      </c>
      <c r="BB43" s="78" t="str">
        <f>REPLACE(INDEX(GroupVertices[Group],MATCH(Edges24[[#This Row],[Vertex 1]],GroupVertices[Vertex],0)),1,1,"")</f>
        <v>10</v>
      </c>
      <c r="BC43" s="78" t="str">
        <f>REPLACE(INDEX(GroupVertices[Group],MATCH(Edges24[[#This Row],[Vertex 2]],GroupVertices[Vertex],0)),1,1,"")</f>
        <v>10</v>
      </c>
      <c r="BD43" s="48">
        <v>0</v>
      </c>
      <c r="BE43" s="49">
        <v>0</v>
      </c>
      <c r="BF43" s="48">
        <v>0</v>
      </c>
      <c r="BG43" s="49">
        <v>0</v>
      </c>
      <c r="BH43" s="48">
        <v>0</v>
      </c>
      <c r="BI43" s="49">
        <v>0</v>
      </c>
      <c r="BJ43" s="48">
        <v>15</v>
      </c>
      <c r="BK43" s="49">
        <v>100</v>
      </c>
      <c r="BL43" s="48">
        <v>15</v>
      </c>
    </row>
    <row r="44" spans="1:64" ht="15">
      <c r="A44" s="64" t="s">
        <v>253</v>
      </c>
      <c r="B44" s="64" t="s">
        <v>252</v>
      </c>
      <c r="C44" s="65"/>
      <c r="D44" s="66"/>
      <c r="E44" s="67"/>
      <c r="F44" s="68"/>
      <c r="G44" s="65"/>
      <c r="H44" s="69"/>
      <c r="I44" s="70"/>
      <c r="J44" s="70"/>
      <c r="K44" s="34" t="s">
        <v>65</v>
      </c>
      <c r="L44" s="77">
        <v>58</v>
      </c>
      <c r="M44" s="77"/>
      <c r="N44" s="72"/>
      <c r="O44" s="79" t="s">
        <v>299</v>
      </c>
      <c r="P44" s="81">
        <v>43506.030856481484</v>
      </c>
      <c r="Q44" s="79" t="s">
        <v>320</v>
      </c>
      <c r="R44" s="79"/>
      <c r="S44" s="79"/>
      <c r="T44" s="79"/>
      <c r="U44" s="83" t="s">
        <v>372</v>
      </c>
      <c r="V44" s="83" t="s">
        <v>372</v>
      </c>
      <c r="W44" s="81">
        <v>43506.030856481484</v>
      </c>
      <c r="X44" s="83" t="s">
        <v>468</v>
      </c>
      <c r="Y44" s="79"/>
      <c r="Z44" s="79"/>
      <c r="AA44" s="85" t="s">
        <v>540</v>
      </c>
      <c r="AB44" s="79"/>
      <c r="AC44" s="79" t="b">
        <v>0</v>
      </c>
      <c r="AD44" s="79">
        <v>0</v>
      </c>
      <c r="AE44" s="85" t="s">
        <v>582</v>
      </c>
      <c r="AF44" s="79" t="b">
        <v>0</v>
      </c>
      <c r="AG44" s="79" t="s">
        <v>595</v>
      </c>
      <c r="AH44" s="79"/>
      <c r="AI44" s="85" t="s">
        <v>582</v>
      </c>
      <c r="AJ44" s="79" t="b">
        <v>0</v>
      </c>
      <c r="AK44" s="79">
        <v>34187</v>
      </c>
      <c r="AL44" s="85" t="s">
        <v>539</v>
      </c>
      <c r="AM44" s="79" t="s">
        <v>603</v>
      </c>
      <c r="AN44" s="79" t="b">
        <v>0</v>
      </c>
      <c r="AO44" s="85" t="s">
        <v>539</v>
      </c>
      <c r="AP44" s="79" t="s">
        <v>176</v>
      </c>
      <c r="AQ44" s="79">
        <v>0</v>
      </c>
      <c r="AR44" s="79">
        <v>0</v>
      </c>
      <c r="AS44" s="79"/>
      <c r="AT44" s="79"/>
      <c r="AU44" s="79"/>
      <c r="AV44" s="79"/>
      <c r="AW44" s="79"/>
      <c r="AX44" s="79"/>
      <c r="AY44" s="79"/>
      <c r="AZ44" s="79"/>
      <c r="BA44">
        <v>1</v>
      </c>
      <c r="BB44" s="78" t="str">
        <f>REPLACE(INDEX(GroupVertices[Group],MATCH(Edges24[[#This Row],[Vertex 1]],GroupVertices[Vertex],0)),1,1,"")</f>
        <v>10</v>
      </c>
      <c r="BC44" s="78" t="str">
        <f>REPLACE(INDEX(GroupVertices[Group],MATCH(Edges24[[#This Row],[Vertex 2]],GroupVertices[Vertex],0)),1,1,"")</f>
        <v>10</v>
      </c>
      <c r="BD44" s="48">
        <v>0</v>
      </c>
      <c r="BE44" s="49">
        <v>0</v>
      </c>
      <c r="BF44" s="48">
        <v>0</v>
      </c>
      <c r="BG44" s="49">
        <v>0</v>
      </c>
      <c r="BH44" s="48">
        <v>0</v>
      </c>
      <c r="BI44" s="49">
        <v>0</v>
      </c>
      <c r="BJ44" s="48">
        <v>17</v>
      </c>
      <c r="BK44" s="49">
        <v>100</v>
      </c>
      <c r="BL44" s="48">
        <v>17</v>
      </c>
    </row>
    <row r="45" spans="1:64" ht="15">
      <c r="A45" s="64" t="s">
        <v>254</v>
      </c>
      <c r="B45" s="64" t="s">
        <v>285</v>
      </c>
      <c r="C45" s="65"/>
      <c r="D45" s="66"/>
      <c r="E45" s="67"/>
      <c r="F45" s="68"/>
      <c r="G45" s="65"/>
      <c r="H45" s="69"/>
      <c r="I45" s="70"/>
      <c r="J45" s="70"/>
      <c r="K45" s="34" t="s">
        <v>65</v>
      </c>
      <c r="L45" s="77">
        <v>59</v>
      </c>
      <c r="M45" s="77"/>
      <c r="N45" s="72"/>
      <c r="O45" s="79" t="s">
        <v>299</v>
      </c>
      <c r="P45" s="81">
        <v>43507.62299768518</v>
      </c>
      <c r="Q45" s="79" t="s">
        <v>321</v>
      </c>
      <c r="R45" s="79"/>
      <c r="S45" s="79"/>
      <c r="T45" s="79"/>
      <c r="U45" s="79"/>
      <c r="V45" s="83" t="s">
        <v>409</v>
      </c>
      <c r="W45" s="81">
        <v>43507.62299768518</v>
      </c>
      <c r="X45" s="83" t="s">
        <v>469</v>
      </c>
      <c r="Y45" s="79"/>
      <c r="Z45" s="79"/>
      <c r="AA45" s="85" t="s">
        <v>541</v>
      </c>
      <c r="AB45" s="85" t="s">
        <v>576</v>
      </c>
      <c r="AC45" s="79" t="b">
        <v>0</v>
      </c>
      <c r="AD45" s="79">
        <v>0</v>
      </c>
      <c r="AE45" s="85" t="s">
        <v>588</v>
      </c>
      <c r="AF45" s="79" t="b">
        <v>0</v>
      </c>
      <c r="AG45" s="79" t="s">
        <v>595</v>
      </c>
      <c r="AH45" s="79"/>
      <c r="AI45" s="85" t="s">
        <v>582</v>
      </c>
      <c r="AJ45" s="79" t="b">
        <v>0</v>
      </c>
      <c r="AK45" s="79">
        <v>0</v>
      </c>
      <c r="AL45" s="85" t="s">
        <v>582</v>
      </c>
      <c r="AM45" s="79" t="s">
        <v>603</v>
      </c>
      <c r="AN45" s="79" t="b">
        <v>0</v>
      </c>
      <c r="AO45" s="85" t="s">
        <v>576</v>
      </c>
      <c r="AP45" s="79" t="s">
        <v>176</v>
      </c>
      <c r="AQ45" s="79">
        <v>0</v>
      </c>
      <c r="AR45" s="79">
        <v>0</v>
      </c>
      <c r="AS45" s="79"/>
      <c r="AT45" s="79"/>
      <c r="AU45" s="79"/>
      <c r="AV45" s="79"/>
      <c r="AW45" s="79"/>
      <c r="AX45" s="79"/>
      <c r="AY45" s="79"/>
      <c r="AZ45" s="79"/>
      <c r="BA45">
        <v>1</v>
      </c>
      <c r="BB45" s="78" t="str">
        <f>REPLACE(INDEX(GroupVertices[Group],MATCH(Edges24[[#This Row],[Vertex 1]],GroupVertices[Vertex],0)),1,1,"")</f>
        <v>2</v>
      </c>
      <c r="BC45" s="78" t="str">
        <f>REPLACE(INDEX(GroupVertices[Group],MATCH(Edges24[[#This Row],[Vertex 2]],GroupVertices[Vertex],0)),1,1,"")</f>
        <v>2</v>
      </c>
      <c r="BD45" s="48"/>
      <c r="BE45" s="49"/>
      <c r="BF45" s="48"/>
      <c r="BG45" s="49"/>
      <c r="BH45" s="48"/>
      <c r="BI45" s="49"/>
      <c r="BJ45" s="48"/>
      <c r="BK45" s="49"/>
      <c r="BL45" s="48"/>
    </row>
    <row r="46" spans="1:64" ht="15">
      <c r="A46" s="64" t="s">
        <v>255</v>
      </c>
      <c r="B46" s="64" t="s">
        <v>256</v>
      </c>
      <c r="C46" s="65"/>
      <c r="D46" s="66"/>
      <c r="E46" s="67"/>
      <c r="F46" s="68"/>
      <c r="G46" s="65"/>
      <c r="H46" s="69"/>
      <c r="I46" s="70"/>
      <c r="J46" s="70"/>
      <c r="K46" s="34" t="s">
        <v>66</v>
      </c>
      <c r="L46" s="77">
        <v>62</v>
      </c>
      <c r="M46" s="77"/>
      <c r="N46" s="72"/>
      <c r="O46" s="79" t="s">
        <v>300</v>
      </c>
      <c r="P46" s="81">
        <v>43504.48777777778</v>
      </c>
      <c r="Q46" s="79" t="s">
        <v>322</v>
      </c>
      <c r="R46" s="79"/>
      <c r="S46" s="79"/>
      <c r="T46" s="79"/>
      <c r="U46" s="79"/>
      <c r="V46" s="83" t="s">
        <v>410</v>
      </c>
      <c r="W46" s="81">
        <v>43504.48777777778</v>
      </c>
      <c r="X46" s="83" t="s">
        <v>470</v>
      </c>
      <c r="Y46" s="79"/>
      <c r="Z46" s="79"/>
      <c r="AA46" s="85" t="s">
        <v>542</v>
      </c>
      <c r="AB46" s="85" t="s">
        <v>577</v>
      </c>
      <c r="AC46" s="79" t="b">
        <v>0</v>
      </c>
      <c r="AD46" s="79">
        <v>5</v>
      </c>
      <c r="AE46" s="85" t="s">
        <v>589</v>
      </c>
      <c r="AF46" s="79" t="b">
        <v>0</v>
      </c>
      <c r="AG46" s="79" t="s">
        <v>596</v>
      </c>
      <c r="AH46" s="79"/>
      <c r="AI46" s="85" t="s">
        <v>582</v>
      </c>
      <c r="AJ46" s="79" t="b">
        <v>0</v>
      </c>
      <c r="AK46" s="79">
        <v>7</v>
      </c>
      <c r="AL46" s="85" t="s">
        <v>582</v>
      </c>
      <c r="AM46" s="79" t="s">
        <v>602</v>
      </c>
      <c r="AN46" s="79" t="b">
        <v>0</v>
      </c>
      <c r="AO46" s="85" t="s">
        <v>577</v>
      </c>
      <c r="AP46" s="79" t="s">
        <v>176</v>
      </c>
      <c r="AQ46" s="79">
        <v>0</v>
      </c>
      <c r="AR46" s="79">
        <v>0</v>
      </c>
      <c r="AS46" s="79"/>
      <c r="AT46" s="79"/>
      <c r="AU46" s="79"/>
      <c r="AV46" s="79"/>
      <c r="AW46" s="79"/>
      <c r="AX46" s="79"/>
      <c r="AY46" s="79"/>
      <c r="AZ46" s="79"/>
      <c r="BA46">
        <v>1</v>
      </c>
      <c r="BB46" s="78" t="str">
        <f>REPLACE(INDEX(GroupVertices[Group],MATCH(Edges24[[#This Row],[Vertex 1]],GroupVertices[Vertex],0)),1,1,"")</f>
        <v>4</v>
      </c>
      <c r="BC46" s="78" t="str">
        <f>REPLACE(INDEX(GroupVertices[Group],MATCH(Edges24[[#This Row],[Vertex 2]],GroupVertices[Vertex],0)),1,1,"")</f>
        <v>4</v>
      </c>
      <c r="BD46" s="48">
        <v>0</v>
      </c>
      <c r="BE46" s="49">
        <v>0</v>
      </c>
      <c r="BF46" s="48">
        <v>0</v>
      </c>
      <c r="BG46" s="49">
        <v>0</v>
      </c>
      <c r="BH46" s="48">
        <v>0</v>
      </c>
      <c r="BI46" s="49">
        <v>0</v>
      </c>
      <c r="BJ46" s="48">
        <v>52</v>
      </c>
      <c r="BK46" s="49">
        <v>100</v>
      </c>
      <c r="BL46" s="48">
        <v>52</v>
      </c>
    </row>
    <row r="47" spans="1:64" ht="15">
      <c r="A47" s="64" t="s">
        <v>256</v>
      </c>
      <c r="B47" s="64" t="s">
        <v>255</v>
      </c>
      <c r="C47" s="65"/>
      <c r="D47" s="66"/>
      <c r="E47" s="67"/>
      <c r="F47" s="68"/>
      <c r="G47" s="65"/>
      <c r="H47" s="69"/>
      <c r="I47" s="70"/>
      <c r="J47" s="70"/>
      <c r="K47" s="34" t="s">
        <v>66</v>
      </c>
      <c r="L47" s="77">
        <v>63</v>
      </c>
      <c r="M47" s="77"/>
      <c r="N47" s="72"/>
      <c r="O47" s="79" t="s">
        <v>299</v>
      </c>
      <c r="P47" s="81">
        <v>43504.48880787037</v>
      </c>
      <c r="Q47" s="79" t="s">
        <v>316</v>
      </c>
      <c r="R47" s="79"/>
      <c r="S47" s="79"/>
      <c r="T47" s="79"/>
      <c r="U47" s="79"/>
      <c r="V47" s="83" t="s">
        <v>411</v>
      </c>
      <c r="W47" s="81">
        <v>43504.48880787037</v>
      </c>
      <c r="X47" s="83" t="s">
        <v>471</v>
      </c>
      <c r="Y47" s="79"/>
      <c r="Z47" s="79"/>
      <c r="AA47" s="85" t="s">
        <v>543</v>
      </c>
      <c r="AB47" s="79"/>
      <c r="AC47" s="79" t="b">
        <v>0</v>
      </c>
      <c r="AD47" s="79">
        <v>0</v>
      </c>
      <c r="AE47" s="85" t="s">
        <v>582</v>
      </c>
      <c r="AF47" s="79" t="b">
        <v>0</v>
      </c>
      <c r="AG47" s="79" t="s">
        <v>596</v>
      </c>
      <c r="AH47" s="79"/>
      <c r="AI47" s="85" t="s">
        <v>582</v>
      </c>
      <c r="AJ47" s="79" t="b">
        <v>0</v>
      </c>
      <c r="AK47" s="79">
        <v>7</v>
      </c>
      <c r="AL47" s="85" t="s">
        <v>542</v>
      </c>
      <c r="AM47" s="79" t="s">
        <v>603</v>
      </c>
      <c r="AN47" s="79" t="b">
        <v>0</v>
      </c>
      <c r="AO47" s="85" t="s">
        <v>542</v>
      </c>
      <c r="AP47" s="79" t="s">
        <v>176</v>
      </c>
      <c r="AQ47" s="79">
        <v>0</v>
      </c>
      <c r="AR47" s="79">
        <v>0</v>
      </c>
      <c r="AS47" s="79"/>
      <c r="AT47" s="79"/>
      <c r="AU47" s="79"/>
      <c r="AV47" s="79"/>
      <c r="AW47" s="79"/>
      <c r="AX47" s="79"/>
      <c r="AY47" s="79"/>
      <c r="AZ47" s="79"/>
      <c r="BA47">
        <v>1</v>
      </c>
      <c r="BB47" s="78" t="str">
        <f>REPLACE(INDEX(GroupVertices[Group],MATCH(Edges24[[#This Row],[Vertex 1]],GroupVertices[Vertex],0)),1,1,"")</f>
        <v>4</v>
      </c>
      <c r="BC47" s="78" t="str">
        <f>REPLACE(INDEX(GroupVertices[Group],MATCH(Edges24[[#This Row],[Vertex 2]],GroupVertices[Vertex],0)),1,1,"")</f>
        <v>4</v>
      </c>
      <c r="BD47" s="48">
        <v>0</v>
      </c>
      <c r="BE47" s="49">
        <v>0</v>
      </c>
      <c r="BF47" s="48">
        <v>0</v>
      </c>
      <c r="BG47" s="49">
        <v>0</v>
      </c>
      <c r="BH47" s="48">
        <v>0</v>
      </c>
      <c r="BI47" s="49">
        <v>0</v>
      </c>
      <c r="BJ47" s="48">
        <v>23</v>
      </c>
      <c r="BK47" s="49">
        <v>100</v>
      </c>
      <c r="BL47" s="48">
        <v>23</v>
      </c>
    </row>
    <row r="48" spans="1:64" ht="15">
      <c r="A48" s="64" t="s">
        <v>257</v>
      </c>
      <c r="B48" s="64" t="s">
        <v>256</v>
      </c>
      <c r="C48" s="65"/>
      <c r="D48" s="66"/>
      <c r="E48" s="67"/>
      <c r="F48" s="68"/>
      <c r="G48" s="65"/>
      <c r="H48" s="69"/>
      <c r="I48" s="70"/>
      <c r="J48" s="70"/>
      <c r="K48" s="34" t="s">
        <v>65</v>
      </c>
      <c r="L48" s="77">
        <v>64</v>
      </c>
      <c r="M48" s="77"/>
      <c r="N48" s="72"/>
      <c r="O48" s="79" t="s">
        <v>299</v>
      </c>
      <c r="P48" s="81">
        <v>43509.44206018518</v>
      </c>
      <c r="Q48" s="79" t="s">
        <v>316</v>
      </c>
      <c r="R48" s="79"/>
      <c r="S48" s="79"/>
      <c r="T48" s="79"/>
      <c r="U48" s="79"/>
      <c r="V48" s="83" t="s">
        <v>412</v>
      </c>
      <c r="W48" s="81">
        <v>43509.44206018518</v>
      </c>
      <c r="X48" s="83" t="s">
        <v>472</v>
      </c>
      <c r="Y48" s="79"/>
      <c r="Z48" s="79"/>
      <c r="AA48" s="85" t="s">
        <v>544</v>
      </c>
      <c r="AB48" s="79"/>
      <c r="AC48" s="79" t="b">
        <v>0</v>
      </c>
      <c r="AD48" s="79">
        <v>0</v>
      </c>
      <c r="AE48" s="85" t="s">
        <v>582</v>
      </c>
      <c r="AF48" s="79" t="b">
        <v>0</v>
      </c>
      <c r="AG48" s="79" t="s">
        <v>596</v>
      </c>
      <c r="AH48" s="79"/>
      <c r="AI48" s="85" t="s">
        <v>582</v>
      </c>
      <c r="AJ48" s="79" t="b">
        <v>0</v>
      </c>
      <c r="AK48" s="79">
        <v>8</v>
      </c>
      <c r="AL48" s="85" t="s">
        <v>542</v>
      </c>
      <c r="AM48" s="79" t="s">
        <v>605</v>
      </c>
      <c r="AN48" s="79" t="b">
        <v>0</v>
      </c>
      <c r="AO48" s="85" t="s">
        <v>542</v>
      </c>
      <c r="AP48" s="79" t="s">
        <v>176</v>
      </c>
      <c r="AQ48" s="79">
        <v>0</v>
      </c>
      <c r="AR48" s="79">
        <v>0</v>
      </c>
      <c r="AS48" s="79"/>
      <c r="AT48" s="79"/>
      <c r="AU48" s="79"/>
      <c r="AV48" s="79"/>
      <c r="AW48" s="79"/>
      <c r="AX48" s="79"/>
      <c r="AY48" s="79"/>
      <c r="AZ48" s="79"/>
      <c r="BA48">
        <v>1</v>
      </c>
      <c r="BB48" s="78" t="str">
        <f>REPLACE(INDEX(GroupVertices[Group],MATCH(Edges24[[#This Row],[Vertex 1]],GroupVertices[Vertex],0)),1,1,"")</f>
        <v>4</v>
      </c>
      <c r="BC48" s="78" t="str">
        <f>REPLACE(INDEX(GroupVertices[Group],MATCH(Edges24[[#This Row],[Vertex 2]],GroupVertices[Vertex],0)),1,1,"")</f>
        <v>4</v>
      </c>
      <c r="BD48" s="48"/>
      <c r="BE48" s="49"/>
      <c r="BF48" s="48"/>
      <c r="BG48" s="49"/>
      <c r="BH48" s="48"/>
      <c r="BI48" s="49"/>
      <c r="BJ48" s="48"/>
      <c r="BK48" s="49"/>
      <c r="BL48" s="48"/>
    </row>
    <row r="49" spans="1:64" ht="15">
      <c r="A49" s="64" t="s">
        <v>258</v>
      </c>
      <c r="B49" s="64" t="s">
        <v>287</v>
      </c>
      <c r="C49" s="65"/>
      <c r="D49" s="66"/>
      <c r="E49" s="67"/>
      <c r="F49" s="68"/>
      <c r="G49" s="65"/>
      <c r="H49" s="69"/>
      <c r="I49" s="70"/>
      <c r="J49" s="70"/>
      <c r="K49" s="34" t="s">
        <v>65</v>
      </c>
      <c r="L49" s="77">
        <v>66</v>
      </c>
      <c r="M49" s="77"/>
      <c r="N49" s="72"/>
      <c r="O49" s="79" t="s">
        <v>300</v>
      </c>
      <c r="P49" s="81">
        <v>43503.740949074076</v>
      </c>
      <c r="Q49" s="79" t="s">
        <v>323</v>
      </c>
      <c r="R49" s="79"/>
      <c r="S49" s="79"/>
      <c r="T49" s="79" t="s">
        <v>366</v>
      </c>
      <c r="U49" s="79"/>
      <c r="V49" s="83" t="s">
        <v>413</v>
      </c>
      <c r="W49" s="81">
        <v>43503.740949074076</v>
      </c>
      <c r="X49" s="83" t="s">
        <v>473</v>
      </c>
      <c r="Y49" s="79"/>
      <c r="Z49" s="79"/>
      <c r="AA49" s="85" t="s">
        <v>545</v>
      </c>
      <c r="AB49" s="85" t="s">
        <v>578</v>
      </c>
      <c r="AC49" s="79" t="b">
        <v>0</v>
      </c>
      <c r="AD49" s="79">
        <v>0</v>
      </c>
      <c r="AE49" s="85" t="s">
        <v>590</v>
      </c>
      <c r="AF49" s="79" t="b">
        <v>0</v>
      </c>
      <c r="AG49" s="79" t="s">
        <v>595</v>
      </c>
      <c r="AH49" s="79"/>
      <c r="AI49" s="85" t="s">
        <v>582</v>
      </c>
      <c r="AJ49" s="79" t="b">
        <v>0</v>
      </c>
      <c r="AK49" s="79">
        <v>51</v>
      </c>
      <c r="AL49" s="85" t="s">
        <v>582</v>
      </c>
      <c r="AM49" s="79" t="s">
        <v>602</v>
      </c>
      <c r="AN49" s="79" t="b">
        <v>0</v>
      </c>
      <c r="AO49" s="85" t="s">
        <v>578</v>
      </c>
      <c r="AP49" s="79" t="s">
        <v>609</v>
      </c>
      <c r="AQ49" s="79">
        <v>0</v>
      </c>
      <c r="AR49" s="79">
        <v>0</v>
      </c>
      <c r="AS49" s="79"/>
      <c r="AT49" s="79"/>
      <c r="AU49" s="79"/>
      <c r="AV49" s="79"/>
      <c r="AW49" s="79"/>
      <c r="AX49" s="79"/>
      <c r="AY49" s="79"/>
      <c r="AZ49" s="79"/>
      <c r="BA49">
        <v>1</v>
      </c>
      <c r="BB49" s="78" t="str">
        <f>REPLACE(INDEX(GroupVertices[Group],MATCH(Edges24[[#This Row],[Vertex 1]],GroupVertices[Vertex],0)),1,1,"")</f>
        <v>5</v>
      </c>
      <c r="BC49" s="78" t="str">
        <f>REPLACE(INDEX(GroupVertices[Group],MATCH(Edges24[[#This Row],[Vertex 2]],GroupVertices[Vertex],0)),1,1,"")</f>
        <v>5</v>
      </c>
      <c r="BD49" s="48">
        <v>0</v>
      </c>
      <c r="BE49" s="49">
        <v>0</v>
      </c>
      <c r="BF49" s="48">
        <v>0</v>
      </c>
      <c r="BG49" s="49">
        <v>0</v>
      </c>
      <c r="BH49" s="48">
        <v>0</v>
      </c>
      <c r="BI49" s="49">
        <v>0</v>
      </c>
      <c r="BJ49" s="48">
        <v>5</v>
      </c>
      <c r="BK49" s="49">
        <v>100</v>
      </c>
      <c r="BL49" s="48">
        <v>5</v>
      </c>
    </row>
    <row r="50" spans="1:64" ht="15">
      <c r="A50" s="64" t="s">
        <v>259</v>
      </c>
      <c r="B50" s="64" t="s">
        <v>258</v>
      </c>
      <c r="C50" s="65"/>
      <c r="D50" s="66"/>
      <c r="E50" s="67"/>
      <c r="F50" s="68"/>
      <c r="G50" s="65"/>
      <c r="H50" s="69"/>
      <c r="I50" s="70"/>
      <c r="J50" s="70"/>
      <c r="K50" s="34" t="s">
        <v>65</v>
      </c>
      <c r="L50" s="77">
        <v>67</v>
      </c>
      <c r="M50" s="77"/>
      <c r="N50" s="72"/>
      <c r="O50" s="79" t="s">
        <v>299</v>
      </c>
      <c r="P50" s="81">
        <v>43503.78487268519</v>
      </c>
      <c r="Q50" s="79" t="s">
        <v>324</v>
      </c>
      <c r="R50" s="79"/>
      <c r="S50" s="79"/>
      <c r="T50" s="79" t="s">
        <v>366</v>
      </c>
      <c r="U50" s="79"/>
      <c r="V50" s="83" t="s">
        <v>414</v>
      </c>
      <c r="W50" s="81">
        <v>43503.78487268519</v>
      </c>
      <c r="X50" s="83" t="s">
        <v>474</v>
      </c>
      <c r="Y50" s="79"/>
      <c r="Z50" s="79"/>
      <c r="AA50" s="85" t="s">
        <v>546</v>
      </c>
      <c r="AB50" s="79"/>
      <c r="AC50" s="79" t="b">
        <v>0</v>
      </c>
      <c r="AD50" s="79">
        <v>0</v>
      </c>
      <c r="AE50" s="85" t="s">
        <v>582</v>
      </c>
      <c r="AF50" s="79" t="b">
        <v>0</v>
      </c>
      <c r="AG50" s="79" t="s">
        <v>595</v>
      </c>
      <c r="AH50" s="79"/>
      <c r="AI50" s="85" t="s">
        <v>582</v>
      </c>
      <c r="AJ50" s="79" t="b">
        <v>0</v>
      </c>
      <c r="AK50" s="79">
        <v>51</v>
      </c>
      <c r="AL50" s="85" t="s">
        <v>545</v>
      </c>
      <c r="AM50" s="79" t="s">
        <v>602</v>
      </c>
      <c r="AN50" s="79" t="b">
        <v>0</v>
      </c>
      <c r="AO50" s="85" t="s">
        <v>545</v>
      </c>
      <c r="AP50" s="79" t="s">
        <v>176</v>
      </c>
      <c r="AQ50" s="79">
        <v>0</v>
      </c>
      <c r="AR50" s="79">
        <v>0</v>
      </c>
      <c r="AS50" s="79"/>
      <c r="AT50" s="79"/>
      <c r="AU50" s="79"/>
      <c r="AV50" s="79"/>
      <c r="AW50" s="79"/>
      <c r="AX50" s="79"/>
      <c r="AY50" s="79"/>
      <c r="AZ50" s="79"/>
      <c r="BA50">
        <v>1</v>
      </c>
      <c r="BB50" s="78" t="str">
        <f>REPLACE(INDEX(GroupVertices[Group],MATCH(Edges24[[#This Row],[Vertex 1]],GroupVertices[Vertex],0)),1,1,"")</f>
        <v>5</v>
      </c>
      <c r="BC50" s="78" t="str">
        <f>REPLACE(INDEX(GroupVertices[Group],MATCH(Edges24[[#This Row],[Vertex 2]],GroupVertices[Vertex],0)),1,1,"")</f>
        <v>5</v>
      </c>
      <c r="BD50" s="48"/>
      <c r="BE50" s="49"/>
      <c r="BF50" s="48"/>
      <c r="BG50" s="49"/>
      <c r="BH50" s="48"/>
      <c r="BI50" s="49"/>
      <c r="BJ50" s="48"/>
      <c r="BK50" s="49"/>
      <c r="BL50" s="48"/>
    </row>
    <row r="51" spans="1:64" ht="15">
      <c r="A51" s="64" t="s">
        <v>260</v>
      </c>
      <c r="B51" s="64" t="s">
        <v>287</v>
      </c>
      <c r="C51" s="65"/>
      <c r="D51" s="66"/>
      <c r="E51" s="67"/>
      <c r="F51" s="68"/>
      <c r="G51" s="65"/>
      <c r="H51" s="69"/>
      <c r="I51" s="70"/>
      <c r="J51" s="70"/>
      <c r="K51" s="34" t="s">
        <v>65</v>
      </c>
      <c r="L51" s="77">
        <v>68</v>
      </c>
      <c r="M51" s="77"/>
      <c r="N51" s="72"/>
      <c r="O51" s="79" t="s">
        <v>300</v>
      </c>
      <c r="P51" s="81">
        <v>43503.73415509259</v>
      </c>
      <c r="Q51" s="79" t="s">
        <v>325</v>
      </c>
      <c r="R51" s="79"/>
      <c r="S51" s="79"/>
      <c r="T51" s="79" t="s">
        <v>366</v>
      </c>
      <c r="U51" s="79"/>
      <c r="V51" s="83" t="s">
        <v>415</v>
      </c>
      <c r="W51" s="81">
        <v>43503.73415509259</v>
      </c>
      <c r="X51" s="83" t="s">
        <v>475</v>
      </c>
      <c r="Y51" s="79"/>
      <c r="Z51" s="79"/>
      <c r="AA51" s="85" t="s">
        <v>547</v>
      </c>
      <c r="AB51" s="85" t="s">
        <v>578</v>
      </c>
      <c r="AC51" s="79" t="b">
        <v>0</v>
      </c>
      <c r="AD51" s="79">
        <v>0</v>
      </c>
      <c r="AE51" s="85" t="s">
        <v>590</v>
      </c>
      <c r="AF51" s="79" t="b">
        <v>0</v>
      </c>
      <c r="AG51" s="79" t="s">
        <v>595</v>
      </c>
      <c r="AH51" s="79"/>
      <c r="AI51" s="85" t="s">
        <v>582</v>
      </c>
      <c r="AJ51" s="79" t="b">
        <v>0</v>
      </c>
      <c r="AK51" s="79">
        <v>35</v>
      </c>
      <c r="AL51" s="85" t="s">
        <v>582</v>
      </c>
      <c r="AM51" s="79" t="s">
        <v>605</v>
      </c>
      <c r="AN51" s="79" t="b">
        <v>0</v>
      </c>
      <c r="AO51" s="85" t="s">
        <v>578</v>
      </c>
      <c r="AP51" s="79" t="s">
        <v>609</v>
      </c>
      <c r="AQ51" s="79">
        <v>0</v>
      </c>
      <c r="AR51" s="79">
        <v>0</v>
      </c>
      <c r="AS51" s="79"/>
      <c r="AT51" s="79"/>
      <c r="AU51" s="79"/>
      <c r="AV51" s="79"/>
      <c r="AW51" s="79"/>
      <c r="AX51" s="79"/>
      <c r="AY51" s="79"/>
      <c r="AZ51" s="79"/>
      <c r="BA51">
        <v>1</v>
      </c>
      <c r="BB51" s="78" t="str">
        <f>REPLACE(INDEX(GroupVertices[Group],MATCH(Edges24[[#This Row],[Vertex 1]],GroupVertices[Vertex],0)),1,1,"")</f>
        <v>5</v>
      </c>
      <c r="BC51" s="78" t="str">
        <f>REPLACE(INDEX(GroupVertices[Group],MATCH(Edges24[[#This Row],[Vertex 2]],GroupVertices[Vertex],0)),1,1,"")</f>
        <v>5</v>
      </c>
      <c r="BD51" s="48">
        <v>0</v>
      </c>
      <c r="BE51" s="49">
        <v>0</v>
      </c>
      <c r="BF51" s="48">
        <v>0</v>
      </c>
      <c r="BG51" s="49">
        <v>0</v>
      </c>
      <c r="BH51" s="48">
        <v>0</v>
      </c>
      <c r="BI51" s="49">
        <v>0</v>
      </c>
      <c r="BJ51" s="48">
        <v>5</v>
      </c>
      <c r="BK51" s="49">
        <v>100</v>
      </c>
      <c r="BL51" s="48">
        <v>5</v>
      </c>
    </row>
    <row r="52" spans="1:64" ht="15">
      <c r="A52" s="64" t="s">
        <v>259</v>
      </c>
      <c r="B52" s="64" t="s">
        <v>260</v>
      </c>
      <c r="C52" s="65"/>
      <c r="D52" s="66"/>
      <c r="E52" s="67"/>
      <c r="F52" s="68"/>
      <c r="G52" s="65"/>
      <c r="H52" s="69"/>
      <c r="I52" s="70"/>
      <c r="J52" s="70"/>
      <c r="K52" s="34" t="s">
        <v>65</v>
      </c>
      <c r="L52" s="77">
        <v>69</v>
      </c>
      <c r="M52" s="77"/>
      <c r="N52" s="72"/>
      <c r="O52" s="79" t="s">
        <v>299</v>
      </c>
      <c r="P52" s="81">
        <v>43503.78511574074</v>
      </c>
      <c r="Q52" s="79" t="s">
        <v>326</v>
      </c>
      <c r="R52" s="79"/>
      <c r="S52" s="79"/>
      <c r="T52" s="79" t="s">
        <v>366</v>
      </c>
      <c r="U52" s="79"/>
      <c r="V52" s="83" t="s">
        <v>414</v>
      </c>
      <c r="W52" s="81">
        <v>43503.78511574074</v>
      </c>
      <c r="X52" s="83" t="s">
        <v>476</v>
      </c>
      <c r="Y52" s="79"/>
      <c r="Z52" s="79"/>
      <c r="AA52" s="85" t="s">
        <v>548</v>
      </c>
      <c r="AB52" s="79"/>
      <c r="AC52" s="79" t="b">
        <v>0</v>
      </c>
      <c r="AD52" s="79">
        <v>0</v>
      </c>
      <c r="AE52" s="85" t="s">
        <v>582</v>
      </c>
      <c r="AF52" s="79" t="b">
        <v>0</v>
      </c>
      <c r="AG52" s="79" t="s">
        <v>595</v>
      </c>
      <c r="AH52" s="79"/>
      <c r="AI52" s="85" t="s">
        <v>582</v>
      </c>
      <c r="AJ52" s="79" t="b">
        <v>0</v>
      </c>
      <c r="AK52" s="79">
        <v>35</v>
      </c>
      <c r="AL52" s="85" t="s">
        <v>547</v>
      </c>
      <c r="AM52" s="79" t="s">
        <v>602</v>
      </c>
      <c r="AN52" s="79" t="b">
        <v>0</v>
      </c>
      <c r="AO52" s="85" t="s">
        <v>547</v>
      </c>
      <c r="AP52" s="79" t="s">
        <v>176</v>
      </c>
      <c r="AQ52" s="79">
        <v>0</v>
      </c>
      <c r="AR52" s="79">
        <v>0</v>
      </c>
      <c r="AS52" s="79"/>
      <c r="AT52" s="79"/>
      <c r="AU52" s="79"/>
      <c r="AV52" s="79"/>
      <c r="AW52" s="79"/>
      <c r="AX52" s="79"/>
      <c r="AY52" s="79"/>
      <c r="AZ52" s="79"/>
      <c r="BA52">
        <v>1</v>
      </c>
      <c r="BB52" s="78" t="str">
        <f>REPLACE(INDEX(GroupVertices[Group],MATCH(Edges24[[#This Row],[Vertex 1]],GroupVertices[Vertex],0)),1,1,"")</f>
        <v>5</v>
      </c>
      <c r="BC52" s="78" t="str">
        <f>REPLACE(INDEX(GroupVertices[Group],MATCH(Edges24[[#This Row],[Vertex 2]],GroupVertices[Vertex],0)),1,1,"")</f>
        <v>5</v>
      </c>
      <c r="BD52" s="48">
        <v>0</v>
      </c>
      <c r="BE52" s="49">
        <v>0</v>
      </c>
      <c r="BF52" s="48">
        <v>0</v>
      </c>
      <c r="BG52" s="49">
        <v>0</v>
      </c>
      <c r="BH52" s="48">
        <v>0</v>
      </c>
      <c r="BI52" s="49">
        <v>0</v>
      </c>
      <c r="BJ52" s="48">
        <v>7</v>
      </c>
      <c r="BK52" s="49">
        <v>100</v>
      </c>
      <c r="BL52" s="48">
        <v>7</v>
      </c>
    </row>
    <row r="53" spans="1:64" ht="15">
      <c r="A53" s="64" t="s">
        <v>261</v>
      </c>
      <c r="B53" s="64" t="s">
        <v>287</v>
      </c>
      <c r="C53" s="65"/>
      <c r="D53" s="66"/>
      <c r="E53" s="67"/>
      <c r="F53" s="68"/>
      <c r="G53" s="65"/>
      <c r="H53" s="69"/>
      <c r="I53" s="70"/>
      <c r="J53" s="70"/>
      <c r="K53" s="34" t="s">
        <v>65</v>
      </c>
      <c r="L53" s="77">
        <v>70</v>
      </c>
      <c r="M53" s="77"/>
      <c r="N53" s="72"/>
      <c r="O53" s="79" t="s">
        <v>300</v>
      </c>
      <c r="P53" s="81">
        <v>43503.744675925926</v>
      </c>
      <c r="Q53" s="79" t="s">
        <v>323</v>
      </c>
      <c r="R53" s="79"/>
      <c r="S53" s="79"/>
      <c r="T53" s="79" t="s">
        <v>366</v>
      </c>
      <c r="U53" s="79"/>
      <c r="V53" s="83" t="s">
        <v>416</v>
      </c>
      <c r="W53" s="81">
        <v>43503.744675925926</v>
      </c>
      <c r="X53" s="83" t="s">
        <v>477</v>
      </c>
      <c r="Y53" s="79"/>
      <c r="Z53" s="79"/>
      <c r="AA53" s="85" t="s">
        <v>549</v>
      </c>
      <c r="AB53" s="85" t="s">
        <v>578</v>
      </c>
      <c r="AC53" s="79" t="b">
        <v>0</v>
      </c>
      <c r="AD53" s="79">
        <v>1</v>
      </c>
      <c r="AE53" s="85" t="s">
        <v>590</v>
      </c>
      <c r="AF53" s="79" t="b">
        <v>0</v>
      </c>
      <c r="AG53" s="79" t="s">
        <v>595</v>
      </c>
      <c r="AH53" s="79"/>
      <c r="AI53" s="85" t="s">
        <v>582</v>
      </c>
      <c r="AJ53" s="79" t="b">
        <v>0</v>
      </c>
      <c r="AK53" s="79">
        <v>30</v>
      </c>
      <c r="AL53" s="85" t="s">
        <v>582</v>
      </c>
      <c r="AM53" s="79" t="s">
        <v>602</v>
      </c>
      <c r="AN53" s="79" t="b">
        <v>0</v>
      </c>
      <c r="AO53" s="85" t="s">
        <v>578</v>
      </c>
      <c r="AP53" s="79" t="s">
        <v>609</v>
      </c>
      <c r="AQ53" s="79">
        <v>0</v>
      </c>
      <c r="AR53" s="79">
        <v>0</v>
      </c>
      <c r="AS53" s="79"/>
      <c r="AT53" s="79"/>
      <c r="AU53" s="79"/>
      <c r="AV53" s="79"/>
      <c r="AW53" s="79"/>
      <c r="AX53" s="79"/>
      <c r="AY53" s="79"/>
      <c r="AZ53" s="79"/>
      <c r="BA53">
        <v>1</v>
      </c>
      <c r="BB53" s="78" t="str">
        <f>REPLACE(INDEX(GroupVertices[Group],MATCH(Edges24[[#This Row],[Vertex 1]],GroupVertices[Vertex],0)),1,1,"")</f>
        <v>5</v>
      </c>
      <c r="BC53" s="78" t="str">
        <f>REPLACE(INDEX(GroupVertices[Group],MATCH(Edges24[[#This Row],[Vertex 2]],GroupVertices[Vertex],0)),1,1,"")</f>
        <v>5</v>
      </c>
      <c r="BD53" s="48">
        <v>0</v>
      </c>
      <c r="BE53" s="49">
        <v>0</v>
      </c>
      <c r="BF53" s="48">
        <v>0</v>
      </c>
      <c r="BG53" s="49">
        <v>0</v>
      </c>
      <c r="BH53" s="48">
        <v>0</v>
      </c>
      <c r="BI53" s="49">
        <v>0</v>
      </c>
      <c r="BJ53" s="48">
        <v>5</v>
      </c>
      <c r="BK53" s="49">
        <v>100</v>
      </c>
      <c r="BL53" s="48">
        <v>5</v>
      </c>
    </row>
    <row r="54" spans="1:64" ht="15">
      <c r="A54" s="64" t="s">
        <v>259</v>
      </c>
      <c r="B54" s="64" t="s">
        <v>261</v>
      </c>
      <c r="C54" s="65"/>
      <c r="D54" s="66"/>
      <c r="E54" s="67"/>
      <c r="F54" s="68"/>
      <c r="G54" s="65"/>
      <c r="H54" s="69"/>
      <c r="I54" s="70"/>
      <c r="J54" s="70"/>
      <c r="K54" s="34" t="s">
        <v>65</v>
      </c>
      <c r="L54" s="77">
        <v>71</v>
      </c>
      <c r="M54" s="77"/>
      <c r="N54" s="72"/>
      <c r="O54" s="79" t="s">
        <v>299</v>
      </c>
      <c r="P54" s="81">
        <v>43503.78528935185</v>
      </c>
      <c r="Q54" s="79" t="s">
        <v>327</v>
      </c>
      <c r="R54" s="79"/>
      <c r="S54" s="79"/>
      <c r="T54" s="79" t="s">
        <v>366</v>
      </c>
      <c r="U54" s="79"/>
      <c r="V54" s="83" t="s">
        <v>414</v>
      </c>
      <c r="W54" s="81">
        <v>43503.78528935185</v>
      </c>
      <c r="X54" s="83" t="s">
        <v>478</v>
      </c>
      <c r="Y54" s="79"/>
      <c r="Z54" s="79"/>
      <c r="AA54" s="85" t="s">
        <v>550</v>
      </c>
      <c r="AB54" s="79"/>
      <c r="AC54" s="79" t="b">
        <v>0</v>
      </c>
      <c r="AD54" s="79">
        <v>0</v>
      </c>
      <c r="AE54" s="85" t="s">
        <v>582</v>
      </c>
      <c r="AF54" s="79" t="b">
        <v>0</v>
      </c>
      <c r="AG54" s="79" t="s">
        <v>595</v>
      </c>
      <c r="AH54" s="79"/>
      <c r="AI54" s="85" t="s">
        <v>582</v>
      </c>
      <c r="AJ54" s="79" t="b">
        <v>0</v>
      </c>
      <c r="AK54" s="79">
        <v>30</v>
      </c>
      <c r="AL54" s="85" t="s">
        <v>549</v>
      </c>
      <c r="AM54" s="79" t="s">
        <v>602</v>
      </c>
      <c r="AN54" s="79" t="b">
        <v>0</v>
      </c>
      <c r="AO54" s="85" t="s">
        <v>549</v>
      </c>
      <c r="AP54" s="79" t="s">
        <v>176</v>
      </c>
      <c r="AQ54" s="79">
        <v>0</v>
      </c>
      <c r="AR54" s="79">
        <v>0</v>
      </c>
      <c r="AS54" s="79"/>
      <c r="AT54" s="79"/>
      <c r="AU54" s="79"/>
      <c r="AV54" s="79"/>
      <c r="AW54" s="79"/>
      <c r="AX54" s="79"/>
      <c r="AY54" s="79"/>
      <c r="AZ54" s="79"/>
      <c r="BA54">
        <v>1</v>
      </c>
      <c r="BB54" s="78" t="str">
        <f>REPLACE(INDEX(GroupVertices[Group],MATCH(Edges24[[#This Row],[Vertex 1]],GroupVertices[Vertex],0)),1,1,"")</f>
        <v>5</v>
      </c>
      <c r="BC54" s="78" t="str">
        <f>REPLACE(INDEX(GroupVertices[Group],MATCH(Edges24[[#This Row],[Vertex 2]],GroupVertices[Vertex],0)),1,1,"")</f>
        <v>5</v>
      </c>
      <c r="BD54" s="48">
        <v>0</v>
      </c>
      <c r="BE54" s="49">
        <v>0</v>
      </c>
      <c r="BF54" s="48">
        <v>0</v>
      </c>
      <c r="BG54" s="49">
        <v>0</v>
      </c>
      <c r="BH54" s="48">
        <v>0</v>
      </c>
      <c r="BI54" s="49">
        <v>0</v>
      </c>
      <c r="BJ54" s="48">
        <v>7</v>
      </c>
      <c r="BK54" s="49">
        <v>100</v>
      </c>
      <c r="BL54" s="48">
        <v>7</v>
      </c>
    </row>
    <row r="55" spans="1:64" ht="15">
      <c r="A55" s="64" t="s">
        <v>262</v>
      </c>
      <c r="B55" s="64" t="s">
        <v>288</v>
      </c>
      <c r="C55" s="65"/>
      <c r="D55" s="66"/>
      <c r="E55" s="67"/>
      <c r="F55" s="68"/>
      <c r="G55" s="65"/>
      <c r="H55" s="69"/>
      <c r="I55" s="70"/>
      <c r="J55" s="70"/>
      <c r="K55" s="34" t="s">
        <v>65</v>
      </c>
      <c r="L55" s="77">
        <v>72</v>
      </c>
      <c r="M55" s="77"/>
      <c r="N55" s="72"/>
      <c r="O55" s="79" t="s">
        <v>299</v>
      </c>
      <c r="P55" s="81">
        <v>43503.73438657408</v>
      </c>
      <c r="Q55" s="79" t="s">
        <v>328</v>
      </c>
      <c r="R55" s="79"/>
      <c r="S55" s="79"/>
      <c r="T55" s="79" t="s">
        <v>366</v>
      </c>
      <c r="U55" s="79"/>
      <c r="V55" s="83" t="s">
        <v>417</v>
      </c>
      <c r="W55" s="81">
        <v>43503.73438657408</v>
      </c>
      <c r="X55" s="83" t="s">
        <v>479</v>
      </c>
      <c r="Y55" s="79"/>
      <c r="Z55" s="79"/>
      <c r="AA55" s="85" t="s">
        <v>551</v>
      </c>
      <c r="AB55" s="85" t="s">
        <v>578</v>
      </c>
      <c r="AC55" s="79" t="b">
        <v>0</v>
      </c>
      <c r="AD55" s="79">
        <v>0</v>
      </c>
      <c r="AE55" s="85" t="s">
        <v>590</v>
      </c>
      <c r="AF55" s="79" t="b">
        <v>0</v>
      </c>
      <c r="AG55" s="79" t="s">
        <v>595</v>
      </c>
      <c r="AH55" s="79"/>
      <c r="AI55" s="85" t="s">
        <v>582</v>
      </c>
      <c r="AJ55" s="79" t="b">
        <v>0</v>
      </c>
      <c r="AK55" s="79">
        <v>31</v>
      </c>
      <c r="AL55" s="85" t="s">
        <v>582</v>
      </c>
      <c r="AM55" s="79" t="s">
        <v>602</v>
      </c>
      <c r="AN55" s="79" t="b">
        <v>0</v>
      </c>
      <c r="AO55" s="85" t="s">
        <v>578</v>
      </c>
      <c r="AP55" s="79" t="s">
        <v>609</v>
      </c>
      <c r="AQ55" s="79">
        <v>0</v>
      </c>
      <c r="AR55" s="79">
        <v>0</v>
      </c>
      <c r="AS55" s="79"/>
      <c r="AT55" s="79"/>
      <c r="AU55" s="79"/>
      <c r="AV55" s="79"/>
      <c r="AW55" s="79"/>
      <c r="AX55" s="79"/>
      <c r="AY55" s="79"/>
      <c r="AZ55" s="79"/>
      <c r="BA55">
        <v>1</v>
      </c>
      <c r="BB55" s="78" t="str">
        <f>REPLACE(INDEX(GroupVertices[Group],MATCH(Edges24[[#This Row],[Vertex 1]],GroupVertices[Vertex],0)),1,1,"")</f>
        <v>5</v>
      </c>
      <c r="BC55" s="78" t="str">
        <f>REPLACE(INDEX(GroupVertices[Group],MATCH(Edges24[[#This Row],[Vertex 2]],GroupVertices[Vertex],0)),1,1,"")</f>
        <v>5</v>
      </c>
      <c r="BD55" s="48">
        <v>0</v>
      </c>
      <c r="BE55" s="49">
        <v>0</v>
      </c>
      <c r="BF55" s="48">
        <v>0</v>
      </c>
      <c r="BG55" s="49">
        <v>0</v>
      </c>
      <c r="BH55" s="48">
        <v>0</v>
      </c>
      <c r="BI55" s="49">
        <v>0</v>
      </c>
      <c r="BJ55" s="48">
        <v>6</v>
      </c>
      <c r="BK55" s="49">
        <v>100</v>
      </c>
      <c r="BL55" s="48">
        <v>6</v>
      </c>
    </row>
    <row r="56" spans="1:64" ht="15">
      <c r="A56" s="64" t="s">
        <v>259</v>
      </c>
      <c r="B56" s="64" t="s">
        <v>288</v>
      </c>
      <c r="C56" s="65"/>
      <c r="D56" s="66"/>
      <c r="E56" s="67"/>
      <c r="F56" s="68"/>
      <c r="G56" s="65"/>
      <c r="H56" s="69"/>
      <c r="I56" s="70"/>
      <c r="J56" s="70"/>
      <c r="K56" s="34" t="s">
        <v>65</v>
      </c>
      <c r="L56" s="77">
        <v>73</v>
      </c>
      <c r="M56" s="77"/>
      <c r="N56" s="72"/>
      <c r="O56" s="79" t="s">
        <v>299</v>
      </c>
      <c r="P56" s="81">
        <v>43503.785416666666</v>
      </c>
      <c r="Q56" s="79" t="s">
        <v>329</v>
      </c>
      <c r="R56" s="79"/>
      <c r="S56" s="79"/>
      <c r="T56" s="79" t="s">
        <v>366</v>
      </c>
      <c r="U56" s="79"/>
      <c r="V56" s="83" t="s">
        <v>414</v>
      </c>
      <c r="W56" s="81">
        <v>43503.785416666666</v>
      </c>
      <c r="X56" s="83" t="s">
        <v>480</v>
      </c>
      <c r="Y56" s="79"/>
      <c r="Z56" s="79"/>
      <c r="AA56" s="85" t="s">
        <v>552</v>
      </c>
      <c r="AB56" s="79"/>
      <c r="AC56" s="79" t="b">
        <v>0</v>
      </c>
      <c r="AD56" s="79">
        <v>0</v>
      </c>
      <c r="AE56" s="85" t="s">
        <v>582</v>
      </c>
      <c r="AF56" s="79" t="b">
        <v>0</v>
      </c>
      <c r="AG56" s="79" t="s">
        <v>595</v>
      </c>
      <c r="AH56" s="79"/>
      <c r="AI56" s="85" t="s">
        <v>582</v>
      </c>
      <c r="AJ56" s="79" t="b">
        <v>0</v>
      </c>
      <c r="AK56" s="79">
        <v>31</v>
      </c>
      <c r="AL56" s="85" t="s">
        <v>551</v>
      </c>
      <c r="AM56" s="79" t="s">
        <v>602</v>
      </c>
      <c r="AN56" s="79" t="b">
        <v>0</v>
      </c>
      <c r="AO56" s="85" t="s">
        <v>551</v>
      </c>
      <c r="AP56" s="79" t="s">
        <v>176</v>
      </c>
      <c r="AQ56" s="79">
        <v>0</v>
      </c>
      <c r="AR56" s="79">
        <v>0</v>
      </c>
      <c r="AS56" s="79"/>
      <c r="AT56" s="79"/>
      <c r="AU56" s="79"/>
      <c r="AV56" s="79"/>
      <c r="AW56" s="79"/>
      <c r="AX56" s="79"/>
      <c r="AY56" s="79"/>
      <c r="AZ56" s="79"/>
      <c r="BA56">
        <v>1</v>
      </c>
      <c r="BB56" s="78" t="str">
        <f>REPLACE(INDEX(GroupVertices[Group],MATCH(Edges24[[#This Row],[Vertex 1]],GroupVertices[Vertex],0)),1,1,"")</f>
        <v>5</v>
      </c>
      <c r="BC56" s="78" t="str">
        <f>REPLACE(INDEX(GroupVertices[Group],MATCH(Edges24[[#This Row],[Vertex 2]],GroupVertices[Vertex],0)),1,1,"")</f>
        <v>5</v>
      </c>
      <c r="BD56" s="48">
        <v>0</v>
      </c>
      <c r="BE56" s="49">
        <v>0</v>
      </c>
      <c r="BF56" s="48">
        <v>0</v>
      </c>
      <c r="BG56" s="49">
        <v>0</v>
      </c>
      <c r="BH56" s="48">
        <v>0</v>
      </c>
      <c r="BI56" s="49">
        <v>0</v>
      </c>
      <c r="BJ56" s="48">
        <v>8</v>
      </c>
      <c r="BK56" s="49">
        <v>100</v>
      </c>
      <c r="BL56" s="48">
        <v>8</v>
      </c>
    </row>
    <row r="57" spans="1:64" ht="15">
      <c r="A57" s="64" t="s">
        <v>263</v>
      </c>
      <c r="B57" s="64" t="s">
        <v>263</v>
      </c>
      <c r="C57" s="65"/>
      <c r="D57" s="66"/>
      <c r="E57" s="67"/>
      <c r="F57" s="68"/>
      <c r="G57" s="65"/>
      <c r="H57" s="69"/>
      <c r="I57" s="70"/>
      <c r="J57" s="70"/>
      <c r="K57" s="34" t="s">
        <v>65</v>
      </c>
      <c r="L57" s="77">
        <v>80</v>
      </c>
      <c r="M57" s="77"/>
      <c r="N57" s="72"/>
      <c r="O57" s="79" t="s">
        <v>176</v>
      </c>
      <c r="P57" s="81">
        <v>43508.93070601852</v>
      </c>
      <c r="Q57" s="79" t="s">
        <v>330</v>
      </c>
      <c r="R57" s="79"/>
      <c r="S57" s="79"/>
      <c r="T57" s="79" t="s">
        <v>366</v>
      </c>
      <c r="U57" s="83" t="s">
        <v>373</v>
      </c>
      <c r="V57" s="83" t="s">
        <v>373</v>
      </c>
      <c r="W57" s="81">
        <v>43508.93070601852</v>
      </c>
      <c r="X57" s="83" t="s">
        <v>481</v>
      </c>
      <c r="Y57" s="79"/>
      <c r="Z57" s="79"/>
      <c r="AA57" s="85" t="s">
        <v>553</v>
      </c>
      <c r="AB57" s="79"/>
      <c r="AC57" s="79" t="b">
        <v>0</v>
      </c>
      <c r="AD57" s="79">
        <v>68</v>
      </c>
      <c r="AE57" s="85" t="s">
        <v>582</v>
      </c>
      <c r="AF57" s="79" t="b">
        <v>0</v>
      </c>
      <c r="AG57" s="79" t="s">
        <v>598</v>
      </c>
      <c r="AH57" s="79"/>
      <c r="AI57" s="85" t="s">
        <v>582</v>
      </c>
      <c r="AJ57" s="79" t="b">
        <v>0</v>
      </c>
      <c r="AK57" s="79">
        <v>337</v>
      </c>
      <c r="AL57" s="85" t="s">
        <v>582</v>
      </c>
      <c r="AM57" s="79" t="s">
        <v>602</v>
      </c>
      <c r="AN57" s="79" t="b">
        <v>0</v>
      </c>
      <c r="AO57" s="85" t="s">
        <v>553</v>
      </c>
      <c r="AP57" s="79" t="s">
        <v>609</v>
      </c>
      <c r="AQ57" s="79">
        <v>0</v>
      </c>
      <c r="AR57" s="79">
        <v>0</v>
      </c>
      <c r="AS57" s="79"/>
      <c r="AT57" s="79"/>
      <c r="AU57" s="79"/>
      <c r="AV57" s="79"/>
      <c r="AW57" s="79"/>
      <c r="AX57" s="79"/>
      <c r="AY57" s="79"/>
      <c r="AZ57" s="79"/>
      <c r="BA57">
        <v>1</v>
      </c>
      <c r="BB57" s="78" t="str">
        <f>REPLACE(INDEX(GroupVertices[Group],MATCH(Edges24[[#This Row],[Vertex 1]],GroupVertices[Vertex],0)),1,1,"")</f>
        <v>5</v>
      </c>
      <c r="BC57" s="78" t="str">
        <f>REPLACE(INDEX(GroupVertices[Group],MATCH(Edges24[[#This Row],[Vertex 2]],GroupVertices[Vertex],0)),1,1,"")</f>
        <v>5</v>
      </c>
      <c r="BD57" s="48">
        <v>0</v>
      </c>
      <c r="BE57" s="49">
        <v>0</v>
      </c>
      <c r="BF57" s="48">
        <v>0</v>
      </c>
      <c r="BG57" s="49">
        <v>0</v>
      </c>
      <c r="BH57" s="48">
        <v>0</v>
      </c>
      <c r="BI57" s="49">
        <v>0</v>
      </c>
      <c r="BJ57" s="48">
        <v>15</v>
      </c>
      <c r="BK57" s="49">
        <v>100</v>
      </c>
      <c r="BL57" s="48">
        <v>15</v>
      </c>
    </row>
    <row r="58" spans="1:64" ht="15">
      <c r="A58" s="64" t="s">
        <v>259</v>
      </c>
      <c r="B58" s="64" t="s">
        <v>263</v>
      </c>
      <c r="C58" s="65"/>
      <c r="D58" s="66"/>
      <c r="E58" s="67"/>
      <c r="F58" s="68"/>
      <c r="G58" s="65"/>
      <c r="H58" s="69"/>
      <c r="I58" s="70"/>
      <c r="J58" s="70"/>
      <c r="K58" s="34" t="s">
        <v>65</v>
      </c>
      <c r="L58" s="77">
        <v>81</v>
      </c>
      <c r="M58" s="77"/>
      <c r="N58" s="72"/>
      <c r="O58" s="79" t="s">
        <v>299</v>
      </c>
      <c r="P58" s="81">
        <v>43509.55898148148</v>
      </c>
      <c r="Q58" s="79" t="s">
        <v>331</v>
      </c>
      <c r="R58" s="79"/>
      <c r="S58" s="79"/>
      <c r="T58" s="79" t="s">
        <v>367</v>
      </c>
      <c r="U58" s="79"/>
      <c r="V58" s="83" t="s">
        <v>414</v>
      </c>
      <c r="W58" s="81">
        <v>43509.55898148148</v>
      </c>
      <c r="X58" s="83" t="s">
        <v>482</v>
      </c>
      <c r="Y58" s="79"/>
      <c r="Z58" s="79"/>
      <c r="AA58" s="85" t="s">
        <v>554</v>
      </c>
      <c r="AB58" s="79"/>
      <c r="AC58" s="79" t="b">
        <v>0</v>
      </c>
      <c r="AD58" s="79">
        <v>0</v>
      </c>
      <c r="AE58" s="85" t="s">
        <v>582</v>
      </c>
      <c r="AF58" s="79" t="b">
        <v>0</v>
      </c>
      <c r="AG58" s="79" t="s">
        <v>598</v>
      </c>
      <c r="AH58" s="79"/>
      <c r="AI58" s="85" t="s">
        <v>582</v>
      </c>
      <c r="AJ58" s="79" t="b">
        <v>0</v>
      </c>
      <c r="AK58" s="79">
        <v>337</v>
      </c>
      <c r="AL58" s="85" t="s">
        <v>553</v>
      </c>
      <c r="AM58" s="79" t="s">
        <v>602</v>
      </c>
      <c r="AN58" s="79" t="b">
        <v>0</v>
      </c>
      <c r="AO58" s="85" t="s">
        <v>553</v>
      </c>
      <c r="AP58" s="79" t="s">
        <v>176</v>
      </c>
      <c r="AQ58" s="79">
        <v>0</v>
      </c>
      <c r="AR58" s="79">
        <v>0</v>
      </c>
      <c r="AS58" s="79"/>
      <c r="AT58" s="79"/>
      <c r="AU58" s="79"/>
      <c r="AV58" s="79"/>
      <c r="AW58" s="79"/>
      <c r="AX58" s="79"/>
      <c r="AY58" s="79"/>
      <c r="AZ58" s="79"/>
      <c r="BA58">
        <v>1</v>
      </c>
      <c r="BB58" s="78" t="str">
        <f>REPLACE(INDEX(GroupVertices[Group],MATCH(Edges24[[#This Row],[Vertex 1]],GroupVertices[Vertex],0)),1,1,"")</f>
        <v>5</v>
      </c>
      <c r="BC58" s="78" t="str">
        <f>REPLACE(INDEX(GroupVertices[Group],MATCH(Edges24[[#This Row],[Vertex 2]],GroupVertices[Vertex],0)),1,1,"")</f>
        <v>5</v>
      </c>
      <c r="BD58" s="48">
        <v>0</v>
      </c>
      <c r="BE58" s="49">
        <v>0</v>
      </c>
      <c r="BF58" s="48">
        <v>0</v>
      </c>
      <c r="BG58" s="49">
        <v>0</v>
      </c>
      <c r="BH58" s="48">
        <v>0</v>
      </c>
      <c r="BI58" s="49">
        <v>0</v>
      </c>
      <c r="BJ58" s="48">
        <v>17</v>
      </c>
      <c r="BK58" s="49">
        <v>100</v>
      </c>
      <c r="BL58" s="48">
        <v>17</v>
      </c>
    </row>
    <row r="59" spans="1:64" ht="15">
      <c r="A59" s="64" t="s">
        <v>264</v>
      </c>
      <c r="B59" s="64" t="s">
        <v>289</v>
      </c>
      <c r="C59" s="65"/>
      <c r="D59" s="66"/>
      <c r="E59" s="67"/>
      <c r="F59" s="68"/>
      <c r="G59" s="65"/>
      <c r="H59" s="69"/>
      <c r="I59" s="70"/>
      <c r="J59" s="70"/>
      <c r="K59" s="34" t="s">
        <v>65</v>
      </c>
      <c r="L59" s="77">
        <v>82</v>
      </c>
      <c r="M59" s="77"/>
      <c r="N59" s="72"/>
      <c r="O59" s="79" t="s">
        <v>299</v>
      </c>
      <c r="P59" s="81">
        <v>43510.047939814816</v>
      </c>
      <c r="Q59" s="79" t="s">
        <v>332</v>
      </c>
      <c r="R59" s="83" t="s">
        <v>350</v>
      </c>
      <c r="S59" s="79" t="s">
        <v>362</v>
      </c>
      <c r="T59" s="79"/>
      <c r="U59" s="79"/>
      <c r="V59" s="83" t="s">
        <v>418</v>
      </c>
      <c r="W59" s="81">
        <v>43510.047939814816</v>
      </c>
      <c r="X59" s="83" t="s">
        <v>483</v>
      </c>
      <c r="Y59" s="79"/>
      <c r="Z59" s="79"/>
      <c r="AA59" s="85" t="s">
        <v>555</v>
      </c>
      <c r="AB59" s="79"/>
      <c r="AC59" s="79" t="b">
        <v>0</v>
      </c>
      <c r="AD59" s="79">
        <v>0</v>
      </c>
      <c r="AE59" s="85" t="s">
        <v>591</v>
      </c>
      <c r="AF59" s="79" t="b">
        <v>0</v>
      </c>
      <c r="AG59" s="79" t="s">
        <v>596</v>
      </c>
      <c r="AH59" s="79"/>
      <c r="AI59" s="85" t="s">
        <v>582</v>
      </c>
      <c r="AJ59" s="79" t="b">
        <v>0</v>
      </c>
      <c r="AK59" s="79">
        <v>0</v>
      </c>
      <c r="AL59" s="85" t="s">
        <v>582</v>
      </c>
      <c r="AM59" s="79" t="s">
        <v>605</v>
      </c>
      <c r="AN59" s="79" t="b">
        <v>1</v>
      </c>
      <c r="AO59" s="85" t="s">
        <v>555</v>
      </c>
      <c r="AP59" s="79" t="s">
        <v>176</v>
      </c>
      <c r="AQ59" s="79">
        <v>0</v>
      </c>
      <c r="AR59" s="79">
        <v>0</v>
      </c>
      <c r="AS59" s="79"/>
      <c r="AT59" s="79"/>
      <c r="AU59" s="79"/>
      <c r="AV59" s="79"/>
      <c r="AW59" s="79"/>
      <c r="AX59" s="79"/>
      <c r="AY59" s="79"/>
      <c r="AZ59" s="79"/>
      <c r="BA59">
        <v>1</v>
      </c>
      <c r="BB59" s="78" t="str">
        <f>REPLACE(INDEX(GroupVertices[Group],MATCH(Edges24[[#This Row],[Vertex 1]],GroupVertices[Vertex],0)),1,1,"")</f>
        <v>6</v>
      </c>
      <c r="BC59" s="78" t="str">
        <f>REPLACE(INDEX(GroupVertices[Group],MATCH(Edges24[[#This Row],[Vertex 2]],GroupVertices[Vertex],0)),1,1,"")</f>
        <v>6</v>
      </c>
      <c r="BD59" s="48"/>
      <c r="BE59" s="49"/>
      <c r="BF59" s="48"/>
      <c r="BG59" s="49"/>
      <c r="BH59" s="48"/>
      <c r="BI59" s="49"/>
      <c r="BJ59" s="48"/>
      <c r="BK59" s="49"/>
      <c r="BL59" s="48"/>
    </row>
    <row r="60" spans="1:64" ht="15">
      <c r="A60" s="64" t="s">
        <v>265</v>
      </c>
      <c r="B60" s="64" t="s">
        <v>273</v>
      </c>
      <c r="C60" s="65"/>
      <c r="D60" s="66"/>
      <c r="E60" s="67"/>
      <c r="F60" s="68"/>
      <c r="G60" s="65"/>
      <c r="H60" s="69"/>
      <c r="I60" s="70"/>
      <c r="J60" s="70"/>
      <c r="K60" s="34" t="s">
        <v>65</v>
      </c>
      <c r="L60" s="77">
        <v>89</v>
      </c>
      <c r="M60" s="77"/>
      <c r="N60" s="72"/>
      <c r="O60" s="79" t="s">
        <v>299</v>
      </c>
      <c r="P60" s="81">
        <v>43249.91611111111</v>
      </c>
      <c r="Q60" s="79" t="s">
        <v>333</v>
      </c>
      <c r="R60" s="83" t="s">
        <v>351</v>
      </c>
      <c r="S60" s="79" t="s">
        <v>362</v>
      </c>
      <c r="T60" s="79" t="s">
        <v>368</v>
      </c>
      <c r="U60" s="79"/>
      <c r="V60" s="83" t="s">
        <v>419</v>
      </c>
      <c r="W60" s="81">
        <v>43249.91611111111</v>
      </c>
      <c r="X60" s="83" t="s">
        <v>484</v>
      </c>
      <c r="Y60" s="79"/>
      <c r="Z60" s="79"/>
      <c r="AA60" s="85" t="s">
        <v>556</v>
      </c>
      <c r="AB60" s="79"/>
      <c r="AC60" s="79" t="b">
        <v>0</v>
      </c>
      <c r="AD60" s="79">
        <v>70</v>
      </c>
      <c r="AE60" s="85" t="s">
        <v>582</v>
      </c>
      <c r="AF60" s="79" t="b">
        <v>1</v>
      </c>
      <c r="AG60" s="79" t="s">
        <v>595</v>
      </c>
      <c r="AH60" s="79"/>
      <c r="AI60" s="85" t="s">
        <v>569</v>
      </c>
      <c r="AJ60" s="79" t="b">
        <v>0</v>
      </c>
      <c r="AK60" s="79">
        <v>18</v>
      </c>
      <c r="AL60" s="85" t="s">
        <v>582</v>
      </c>
      <c r="AM60" s="79" t="s">
        <v>603</v>
      </c>
      <c r="AN60" s="79" t="b">
        <v>1</v>
      </c>
      <c r="AO60" s="85" t="s">
        <v>556</v>
      </c>
      <c r="AP60" s="79" t="s">
        <v>609</v>
      </c>
      <c r="AQ60" s="79">
        <v>0</v>
      </c>
      <c r="AR60" s="79">
        <v>0</v>
      </c>
      <c r="AS60" s="79"/>
      <c r="AT60" s="79"/>
      <c r="AU60" s="79"/>
      <c r="AV60" s="79"/>
      <c r="AW60" s="79"/>
      <c r="AX60" s="79"/>
      <c r="AY60" s="79"/>
      <c r="AZ60" s="79"/>
      <c r="BA60">
        <v>1</v>
      </c>
      <c r="BB60" s="78" t="str">
        <f>REPLACE(INDEX(GroupVertices[Group],MATCH(Edges24[[#This Row],[Vertex 1]],GroupVertices[Vertex],0)),1,1,"")</f>
        <v>2</v>
      </c>
      <c r="BC60" s="78" t="str">
        <f>REPLACE(INDEX(GroupVertices[Group],MATCH(Edges24[[#This Row],[Vertex 2]],GroupVertices[Vertex],0)),1,1,"")</f>
        <v>2</v>
      </c>
      <c r="BD60" s="48">
        <v>1</v>
      </c>
      <c r="BE60" s="49">
        <v>5.882352941176471</v>
      </c>
      <c r="BF60" s="48">
        <v>0</v>
      </c>
      <c r="BG60" s="49">
        <v>0</v>
      </c>
      <c r="BH60" s="48">
        <v>0</v>
      </c>
      <c r="BI60" s="49">
        <v>0</v>
      </c>
      <c r="BJ60" s="48">
        <v>16</v>
      </c>
      <c r="BK60" s="49">
        <v>94.11764705882354</v>
      </c>
      <c r="BL60" s="48">
        <v>17</v>
      </c>
    </row>
    <row r="61" spans="1:64" ht="15">
      <c r="A61" s="64" t="s">
        <v>266</v>
      </c>
      <c r="B61" s="64" t="s">
        <v>265</v>
      </c>
      <c r="C61" s="65"/>
      <c r="D61" s="66"/>
      <c r="E61" s="67"/>
      <c r="F61" s="68"/>
      <c r="G61" s="65"/>
      <c r="H61" s="69"/>
      <c r="I61" s="70"/>
      <c r="J61" s="70"/>
      <c r="K61" s="34" t="s">
        <v>65</v>
      </c>
      <c r="L61" s="77">
        <v>90</v>
      </c>
      <c r="M61" s="77"/>
      <c r="N61" s="72"/>
      <c r="O61" s="79" t="s">
        <v>299</v>
      </c>
      <c r="P61" s="81">
        <v>43510.43953703704</v>
      </c>
      <c r="Q61" s="79" t="s">
        <v>334</v>
      </c>
      <c r="R61" s="79"/>
      <c r="S61" s="79"/>
      <c r="T61" s="79" t="s">
        <v>368</v>
      </c>
      <c r="U61" s="79"/>
      <c r="V61" s="83" t="s">
        <v>420</v>
      </c>
      <c r="W61" s="81">
        <v>43510.43953703704</v>
      </c>
      <c r="X61" s="83" t="s">
        <v>485</v>
      </c>
      <c r="Y61" s="79"/>
      <c r="Z61" s="79"/>
      <c r="AA61" s="85" t="s">
        <v>557</v>
      </c>
      <c r="AB61" s="79"/>
      <c r="AC61" s="79" t="b">
        <v>0</v>
      </c>
      <c r="AD61" s="79">
        <v>0</v>
      </c>
      <c r="AE61" s="85" t="s">
        <v>582</v>
      </c>
      <c r="AF61" s="79" t="b">
        <v>1</v>
      </c>
      <c r="AG61" s="79" t="s">
        <v>595</v>
      </c>
      <c r="AH61" s="79"/>
      <c r="AI61" s="85" t="s">
        <v>569</v>
      </c>
      <c r="AJ61" s="79" t="b">
        <v>0</v>
      </c>
      <c r="AK61" s="79">
        <v>0</v>
      </c>
      <c r="AL61" s="85" t="s">
        <v>556</v>
      </c>
      <c r="AM61" s="79" t="s">
        <v>603</v>
      </c>
      <c r="AN61" s="79" t="b">
        <v>0</v>
      </c>
      <c r="AO61" s="85" t="s">
        <v>556</v>
      </c>
      <c r="AP61" s="79" t="s">
        <v>176</v>
      </c>
      <c r="AQ61" s="79">
        <v>0</v>
      </c>
      <c r="AR61" s="79">
        <v>0</v>
      </c>
      <c r="AS61" s="79"/>
      <c r="AT61" s="79"/>
      <c r="AU61" s="79"/>
      <c r="AV61" s="79"/>
      <c r="AW61" s="79"/>
      <c r="AX61" s="79"/>
      <c r="AY61" s="79"/>
      <c r="AZ61" s="79"/>
      <c r="BA61">
        <v>1</v>
      </c>
      <c r="BB61" s="78" t="str">
        <f>REPLACE(INDEX(GroupVertices[Group],MATCH(Edges24[[#This Row],[Vertex 1]],GroupVertices[Vertex],0)),1,1,"")</f>
        <v>2</v>
      </c>
      <c r="BC61" s="78" t="str">
        <f>REPLACE(INDEX(GroupVertices[Group],MATCH(Edges24[[#This Row],[Vertex 2]],GroupVertices[Vertex],0)),1,1,"")</f>
        <v>2</v>
      </c>
      <c r="BD61" s="48"/>
      <c r="BE61" s="49"/>
      <c r="BF61" s="48"/>
      <c r="BG61" s="49"/>
      <c r="BH61" s="48"/>
      <c r="BI61" s="49"/>
      <c r="BJ61" s="48"/>
      <c r="BK61" s="49"/>
      <c r="BL61" s="48"/>
    </row>
    <row r="62" spans="1:64" ht="15">
      <c r="A62" s="64" t="s">
        <v>266</v>
      </c>
      <c r="B62" s="64" t="s">
        <v>273</v>
      </c>
      <c r="C62" s="65"/>
      <c r="D62" s="66"/>
      <c r="E62" s="67"/>
      <c r="F62" s="68"/>
      <c r="G62" s="65"/>
      <c r="H62" s="69"/>
      <c r="I62" s="70"/>
      <c r="J62" s="70"/>
      <c r="K62" s="34" t="s">
        <v>65</v>
      </c>
      <c r="L62" s="77">
        <v>92</v>
      </c>
      <c r="M62" s="77"/>
      <c r="N62" s="72"/>
      <c r="O62" s="79" t="s">
        <v>299</v>
      </c>
      <c r="P62" s="81">
        <v>43510.690775462965</v>
      </c>
      <c r="Q62" s="79" t="s">
        <v>335</v>
      </c>
      <c r="R62" s="79"/>
      <c r="S62" s="79"/>
      <c r="T62" s="79"/>
      <c r="U62" s="79"/>
      <c r="V62" s="83" t="s">
        <v>420</v>
      </c>
      <c r="W62" s="81">
        <v>43510.690775462965</v>
      </c>
      <c r="X62" s="83" t="s">
        <v>486</v>
      </c>
      <c r="Y62" s="79"/>
      <c r="Z62" s="79"/>
      <c r="AA62" s="85" t="s">
        <v>558</v>
      </c>
      <c r="AB62" s="79"/>
      <c r="AC62" s="79" t="b">
        <v>0</v>
      </c>
      <c r="AD62" s="79">
        <v>0</v>
      </c>
      <c r="AE62" s="85" t="s">
        <v>582</v>
      </c>
      <c r="AF62" s="79" t="b">
        <v>0</v>
      </c>
      <c r="AG62" s="79" t="s">
        <v>595</v>
      </c>
      <c r="AH62" s="79"/>
      <c r="AI62" s="85" t="s">
        <v>582</v>
      </c>
      <c r="AJ62" s="79" t="b">
        <v>0</v>
      </c>
      <c r="AK62" s="79">
        <v>0</v>
      </c>
      <c r="AL62" s="85" t="s">
        <v>582</v>
      </c>
      <c r="AM62" s="79" t="s">
        <v>603</v>
      </c>
      <c r="AN62" s="79" t="b">
        <v>0</v>
      </c>
      <c r="AO62" s="85" t="s">
        <v>558</v>
      </c>
      <c r="AP62" s="79" t="s">
        <v>176</v>
      </c>
      <c r="AQ62" s="79">
        <v>0</v>
      </c>
      <c r="AR62" s="79">
        <v>0</v>
      </c>
      <c r="AS62" s="79"/>
      <c r="AT62" s="79"/>
      <c r="AU62" s="79"/>
      <c r="AV62" s="79"/>
      <c r="AW62" s="79"/>
      <c r="AX62" s="79"/>
      <c r="AY62" s="79"/>
      <c r="AZ62" s="79"/>
      <c r="BA62">
        <v>2</v>
      </c>
      <c r="BB62" s="78" t="str">
        <f>REPLACE(INDEX(GroupVertices[Group],MATCH(Edges24[[#This Row],[Vertex 1]],GroupVertices[Vertex],0)),1,1,"")</f>
        <v>2</v>
      </c>
      <c r="BC62" s="78" t="str">
        <f>REPLACE(INDEX(GroupVertices[Group],MATCH(Edges24[[#This Row],[Vertex 2]],GroupVertices[Vertex],0)),1,1,"")</f>
        <v>2</v>
      </c>
      <c r="BD62" s="48">
        <v>3</v>
      </c>
      <c r="BE62" s="49">
        <v>6.382978723404255</v>
      </c>
      <c r="BF62" s="48">
        <v>2</v>
      </c>
      <c r="BG62" s="49">
        <v>4.25531914893617</v>
      </c>
      <c r="BH62" s="48">
        <v>0</v>
      </c>
      <c r="BI62" s="49">
        <v>0</v>
      </c>
      <c r="BJ62" s="48">
        <v>42</v>
      </c>
      <c r="BK62" s="49">
        <v>89.36170212765957</v>
      </c>
      <c r="BL62" s="48">
        <v>47</v>
      </c>
    </row>
    <row r="63" spans="1:64" ht="15">
      <c r="A63" s="64" t="s">
        <v>267</v>
      </c>
      <c r="B63" s="64" t="s">
        <v>295</v>
      </c>
      <c r="C63" s="65"/>
      <c r="D63" s="66"/>
      <c r="E63" s="67"/>
      <c r="F63" s="68"/>
      <c r="G63" s="65"/>
      <c r="H63" s="69"/>
      <c r="I63" s="70"/>
      <c r="J63" s="70"/>
      <c r="K63" s="34" t="s">
        <v>65</v>
      </c>
      <c r="L63" s="77">
        <v>93</v>
      </c>
      <c r="M63" s="77"/>
      <c r="N63" s="72"/>
      <c r="O63" s="79" t="s">
        <v>299</v>
      </c>
      <c r="P63" s="81">
        <v>43511.205034722225</v>
      </c>
      <c r="Q63" s="79" t="s">
        <v>336</v>
      </c>
      <c r="R63" s="83" t="s">
        <v>352</v>
      </c>
      <c r="S63" s="79" t="s">
        <v>362</v>
      </c>
      <c r="T63" s="79"/>
      <c r="U63" s="79"/>
      <c r="V63" s="83" t="s">
        <v>377</v>
      </c>
      <c r="W63" s="81">
        <v>43511.205034722225</v>
      </c>
      <c r="X63" s="83" t="s">
        <v>487</v>
      </c>
      <c r="Y63" s="79"/>
      <c r="Z63" s="79"/>
      <c r="AA63" s="85" t="s">
        <v>559</v>
      </c>
      <c r="AB63" s="79"/>
      <c r="AC63" s="79" t="b">
        <v>0</v>
      </c>
      <c r="AD63" s="79">
        <v>0</v>
      </c>
      <c r="AE63" s="85" t="s">
        <v>582</v>
      </c>
      <c r="AF63" s="79" t="b">
        <v>0</v>
      </c>
      <c r="AG63" s="79" t="s">
        <v>595</v>
      </c>
      <c r="AH63" s="79"/>
      <c r="AI63" s="85" t="s">
        <v>582</v>
      </c>
      <c r="AJ63" s="79" t="b">
        <v>0</v>
      </c>
      <c r="AK63" s="79">
        <v>0</v>
      </c>
      <c r="AL63" s="85" t="s">
        <v>582</v>
      </c>
      <c r="AM63" s="79" t="s">
        <v>605</v>
      </c>
      <c r="AN63" s="79" t="b">
        <v>1</v>
      </c>
      <c r="AO63" s="85" t="s">
        <v>559</v>
      </c>
      <c r="AP63" s="79" t="s">
        <v>176</v>
      </c>
      <c r="AQ63" s="79">
        <v>0</v>
      </c>
      <c r="AR63" s="79">
        <v>0</v>
      </c>
      <c r="AS63" s="79"/>
      <c r="AT63" s="79"/>
      <c r="AU63" s="79"/>
      <c r="AV63" s="79"/>
      <c r="AW63" s="79"/>
      <c r="AX63" s="79"/>
      <c r="AY63" s="79"/>
      <c r="AZ63" s="79"/>
      <c r="BA63">
        <v>1</v>
      </c>
      <c r="BB63" s="78" t="str">
        <f>REPLACE(INDEX(GroupVertices[Group],MATCH(Edges24[[#This Row],[Vertex 1]],GroupVertices[Vertex],0)),1,1,"")</f>
        <v>2</v>
      </c>
      <c r="BC63" s="78" t="str">
        <f>REPLACE(INDEX(GroupVertices[Group],MATCH(Edges24[[#This Row],[Vertex 2]],GroupVertices[Vertex],0)),1,1,"")</f>
        <v>2</v>
      </c>
      <c r="BD63" s="48">
        <v>0</v>
      </c>
      <c r="BE63" s="49">
        <v>0</v>
      </c>
      <c r="BF63" s="48">
        <v>0</v>
      </c>
      <c r="BG63" s="49">
        <v>0</v>
      </c>
      <c r="BH63" s="48">
        <v>0</v>
      </c>
      <c r="BI63" s="49">
        <v>0</v>
      </c>
      <c r="BJ63" s="48">
        <v>18</v>
      </c>
      <c r="BK63" s="49">
        <v>100</v>
      </c>
      <c r="BL63" s="48">
        <v>18</v>
      </c>
    </row>
    <row r="64" spans="1:64" ht="15">
      <c r="A64" s="64" t="s">
        <v>268</v>
      </c>
      <c r="B64" s="64" t="s">
        <v>273</v>
      </c>
      <c r="C64" s="65"/>
      <c r="D64" s="66"/>
      <c r="E64" s="67"/>
      <c r="F64" s="68"/>
      <c r="G64" s="65"/>
      <c r="H64" s="69"/>
      <c r="I64" s="70"/>
      <c r="J64" s="70"/>
      <c r="K64" s="34" t="s">
        <v>65</v>
      </c>
      <c r="L64" s="77">
        <v>95</v>
      </c>
      <c r="M64" s="77"/>
      <c r="N64" s="72"/>
      <c r="O64" s="79" t="s">
        <v>299</v>
      </c>
      <c r="P64" s="81">
        <v>43511.59173611111</v>
      </c>
      <c r="Q64" s="79" t="s">
        <v>337</v>
      </c>
      <c r="R64" s="79"/>
      <c r="S64" s="79"/>
      <c r="T64" s="79"/>
      <c r="U64" s="79"/>
      <c r="V64" s="83" t="s">
        <v>421</v>
      </c>
      <c r="W64" s="81">
        <v>43511.59173611111</v>
      </c>
      <c r="X64" s="83" t="s">
        <v>488</v>
      </c>
      <c r="Y64" s="79"/>
      <c r="Z64" s="79"/>
      <c r="AA64" s="85" t="s">
        <v>560</v>
      </c>
      <c r="AB64" s="79"/>
      <c r="AC64" s="79" t="b">
        <v>0</v>
      </c>
      <c r="AD64" s="79">
        <v>0</v>
      </c>
      <c r="AE64" s="85" t="s">
        <v>582</v>
      </c>
      <c r="AF64" s="79" t="b">
        <v>0</v>
      </c>
      <c r="AG64" s="79" t="s">
        <v>595</v>
      </c>
      <c r="AH64" s="79"/>
      <c r="AI64" s="85" t="s">
        <v>582</v>
      </c>
      <c r="AJ64" s="79" t="b">
        <v>0</v>
      </c>
      <c r="AK64" s="79">
        <v>0</v>
      </c>
      <c r="AL64" s="85" t="s">
        <v>569</v>
      </c>
      <c r="AM64" s="79" t="s">
        <v>602</v>
      </c>
      <c r="AN64" s="79" t="b">
        <v>0</v>
      </c>
      <c r="AO64" s="85" t="s">
        <v>569</v>
      </c>
      <c r="AP64" s="79" t="s">
        <v>176</v>
      </c>
      <c r="AQ64" s="79">
        <v>0</v>
      </c>
      <c r="AR64" s="79">
        <v>0</v>
      </c>
      <c r="AS64" s="79"/>
      <c r="AT64" s="79"/>
      <c r="AU64" s="79"/>
      <c r="AV64" s="79"/>
      <c r="AW64" s="79"/>
      <c r="AX64" s="79"/>
      <c r="AY64" s="79"/>
      <c r="AZ64" s="79"/>
      <c r="BA64">
        <v>1</v>
      </c>
      <c r="BB64" s="78" t="str">
        <f>REPLACE(INDEX(GroupVertices[Group],MATCH(Edges24[[#This Row],[Vertex 1]],GroupVertices[Vertex],0)),1,1,"")</f>
        <v>2</v>
      </c>
      <c r="BC64" s="78" t="str">
        <f>REPLACE(INDEX(GroupVertices[Group],MATCH(Edges24[[#This Row],[Vertex 2]],GroupVertices[Vertex],0)),1,1,"")</f>
        <v>2</v>
      </c>
      <c r="BD64" s="48">
        <v>0</v>
      </c>
      <c r="BE64" s="49">
        <v>0</v>
      </c>
      <c r="BF64" s="48">
        <v>0</v>
      </c>
      <c r="BG64" s="49">
        <v>0</v>
      </c>
      <c r="BH64" s="48">
        <v>0</v>
      </c>
      <c r="BI64" s="49">
        <v>0</v>
      </c>
      <c r="BJ64" s="48">
        <v>27</v>
      </c>
      <c r="BK64" s="49">
        <v>100</v>
      </c>
      <c r="BL64" s="48">
        <v>27</v>
      </c>
    </row>
    <row r="65" spans="1:64" ht="15">
      <c r="A65" s="64" t="s">
        <v>269</v>
      </c>
      <c r="B65" s="64" t="s">
        <v>269</v>
      </c>
      <c r="C65" s="65"/>
      <c r="D65" s="66"/>
      <c r="E65" s="67"/>
      <c r="F65" s="68"/>
      <c r="G65" s="65"/>
      <c r="H65" s="69"/>
      <c r="I65" s="70"/>
      <c r="J65" s="70"/>
      <c r="K65" s="34" t="s">
        <v>65</v>
      </c>
      <c r="L65" s="77">
        <v>96</v>
      </c>
      <c r="M65" s="77"/>
      <c r="N65" s="72"/>
      <c r="O65" s="79" t="s">
        <v>176</v>
      </c>
      <c r="P65" s="81">
        <v>43511.50591435185</v>
      </c>
      <c r="Q65" s="79" t="s">
        <v>338</v>
      </c>
      <c r="R65" s="83" t="s">
        <v>353</v>
      </c>
      <c r="S65" s="79" t="s">
        <v>362</v>
      </c>
      <c r="T65" s="79"/>
      <c r="U65" s="79"/>
      <c r="V65" s="83" t="s">
        <v>422</v>
      </c>
      <c r="W65" s="81">
        <v>43511.50591435185</v>
      </c>
      <c r="X65" s="83" t="s">
        <v>489</v>
      </c>
      <c r="Y65" s="79"/>
      <c r="Z65" s="79"/>
      <c r="AA65" s="85" t="s">
        <v>561</v>
      </c>
      <c r="AB65" s="79"/>
      <c r="AC65" s="79" t="b">
        <v>0</v>
      </c>
      <c r="AD65" s="79">
        <v>7</v>
      </c>
      <c r="AE65" s="85" t="s">
        <v>582</v>
      </c>
      <c r="AF65" s="79" t="b">
        <v>1</v>
      </c>
      <c r="AG65" s="79" t="s">
        <v>599</v>
      </c>
      <c r="AH65" s="79"/>
      <c r="AI65" s="85" t="s">
        <v>600</v>
      </c>
      <c r="AJ65" s="79" t="b">
        <v>0</v>
      </c>
      <c r="AK65" s="79">
        <v>1</v>
      </c>
      <c r="AL65" s="85" t="s">
        <v>582</v>
      </c>
      <c r="AM65" s="79" t="s">
        <v>603</v>
      </c>
      <c r="AN65" s="79" t="b">
        <v>0</v>
      </c>
      <c r="AO65" s="85" t="s">
        <v>561</v>
      </c>
      <c r="AP65" s="79" t="s">
        <v>609</v>
      </c>
      <c r="AQ65" s="79">
        <v>0</v>
      </c>
      <c r="AR65" s="79">
        <v>0</v>
      </c>
      <c r="AS65" s="79"/>
      <c r="AT65" s="79"/>
      <c r="AU65" s="79"/>
      <c r="AV65" s="79"/>
      <c r="AW65" s="79"/>
      <c r="AX65" s="79"/>
      <c r="AY65" s="79"/>
      <c r="AZ65" s="79"/>
      <c r="BA65">
        <v>1</v>
      </c>
      <c r="BB65" s="78" t="str">
        <f>REPLACE(INDEX(GroupVertices[Group],MATCH(Edges24[[#This Row],[Vertex 1]],GroupVertices[Vertex],0)),1,1,"")</f>
        <v>9</v>
      </c>
      <c r="BC65" s="78" t="str">
        <f>REPLACE(INDEX(GroupVertices[Group],MATCH(Edges24[[#This Row],[Vertex 2]],GroupVertices[Vertex],0)),1,1,"")</f>
        <v>9</v>
      </c>
      <c r="BD65" s="48">
        <v>0</v>
      </c>
      <c r="BE65" s="49">
        <v>0</v>
      </c>
      <c r="BF65" s="48">
        <v>0</v>
      </c>
      <c r="BG65" s="49">
        <v>0</v>
      </c>
      <c r="BH65" s="48">
        <v>0</v>
      </c>
      <c r="BI65" s="49">
        <v>0</v>
      </c>
      <c r="BJ65" s="48">
        <v>1</v>
      </c>
      <c r="BK65" s="49">
        <v>100</v>
      </c>
      <c r="BL65" s="48">
        <v>1</v>
      </c>
    </row>
    <row r="66" spans="1:64" ht="15">
      <c r="A66" s="64" t="s">
        <v>270</v>
      </c>
      <c r="B66" s="64" t="s">
        <v>269</v>
      </c>
      <c r="C66" s="65"/>
      <c r="D66" s="66"/>
      <c r="E66" s="67"/>
      <c r="F66" s="68"/>
      <c r="G66" s="65"/>
      <c r="H66" s="69"/>
      <c r="I66" s="70"/>
      <c r="J66" s="70"/>
      <c r="K66" s="34" t="s">
        <v>65</v>
      </c>
      <c r="L66" s="77">
        <v>97</v>
      </c>
      <c r="M66" s="77"/>
      <c r="N66" s="72"/>
      <c r="O66" s="79" t="s">
        <v>299</v>
      </c>
      <c r="P66" s="81">
        <v>43511.64184027778</v>
      </c>
      <c r="Q66" s="79" t="s">
        <v>339</v>
      </c>
      <c r="R66" s="83" t="s">
        <v>353</v>
      </c>
      <c r="S66" s="79" t="s">
        <v>362</v>
      </c>
      <c r="T66" s="79"/>
      <c r="U66" s="79"/>
      <c r="V66" s="83" t="s">
        <v>423</v>
      </c>
      <c r="W66" s="81">
        <v>43511.64184027778</v>
      </c>
      <c r="X66" s="83" t="s">
        <v>490</v>
      </c>
      <c r="Y66" s="79"/>
      <c r="Z66" s="79"/>
      <c r="AA66" s="85" t="s">
        <v>562</v>
      </c>
      <c r="AB66" s="79"/>
      <c r="AC66" s="79" t="b">
        <v>0</v>
      </c>
      <c r="AD66" s="79">
        <v>0</v>
      </c>
      <c r="AE66" s="85" t="s">
        <v>582</v>
      </c>
      <c r="AF66" s="79" t="b">
        <v>1</v>
      </c>
      <c r="AG66" s="79" t="s">
        <v>599</v>
      </c>
      <c r="AH66" s="79"/>
      <c r="AI66" s="85" t="s">
        <v>600</v>
      </c>
      <c r="AJ66" s="79" t="b">
        <v>0</v>
      </c>
      <c r="AK66" s="79">
        <v>0</v>
      </c>
      <c r="AL66" s="85" t="s">
        <v>561</v>
      </c>
      <c r="AM66" s="79" t="s">
        <v>602</v>
      </c>
      <c r="AN66" s="79" t="b">
        <v>0</v>
      </c>
      <c r="AO66" s="85" t="s">
        <v>561</v>
      </c>
      <c r="AP66" s="79" t="s">
        <v>176</v>
      </c>
      <c r="AQ66" s="79">
        <v>0</v>
      </c>
      <c r="AR66" s="79">
        <v>0</v>
      </c>
      <c r="AS66" s="79"/>
      <c r="AT66" s="79"/>
      <c r="AU66" s="79"/>
      <c r="AV66" s="79"/>
      <c r="AW66" s="79"/>
      <c r="AX66" s="79"/>
      <c r="AY66" s="79"/>
      <c r="AZ66" s="79"/>
      <c r="BA66">
        <v>1</v>
      </c>
      <c r="BB66" s="78" t="str">
        <f>REPLACE(INDEX(GroupVertices[Group],MATCH(Edges24[[#This Row],[Vertex 1]],GroupVertices[Vertex],0)),1,1,"")</f>
        <v>9</v>
      </c>
      <c r="BC66" s="78" t="str">
        <f>REPLACE(INDEX(GroupVertices[Group],MATCH(Edges24[[#This Row],[Vertex 2]],GroupVertices[Vertex],0)),1,1,"")</f>
        <v>9</v>
      </c>
      <c r="BD66" s="48">
        <v>0</v>
      </c>
      <c r="BE66" s="49">
        <v>0</v>
      </c>
      <c r="BF66" s="48">
        <v>0</v>
      </c>
      <c r="BG66" s="49">
        <v>0</v>
      </c>
      <c r="BH66" s="48">
        <v>0</v>
      </c>
      <c r="BI66" s="49">
        <v>0</v>
      </c>
      <c r="BJ66" s="48">
        <v>3</v>
      </c>
      <c r="BK66" s="49">
        <v>100</v>
      </c>
      <c r="BL66" s="48">
        <v>3</v>
      </c>
    </row>
    <row r="67" spans="1:64" ht="15">
      <c r="A67" s="64" t="s">
        <v>271</v>
      </c>
      <c r="B67" s="64" t="s">
        <v>273</v>
      </c>
      <c r="C67" s="65"/>
      <c r="D67" s="66"/>
      <c r="E67" s="67"/>
      <c r="F67" s="68"/>
      <c r="G67" s="65"/>
      <c r="H67" s="69"/>
      <c r="I67" s="70"/>
      <c r="J67" s="70"/>
      <c r="K67" s="34" t="s">
        <v>65</v>
      </c>
      <c r="L67" s="77">
        <v>98</v>
      </c>
      <c r="M67" s="77"/>
      <c r="N67" s="72"/>
      <c r="O67" s="79" t="s">
        <v>299</v>
      </c>
      <c r="P67" s="81">
        <v>43511.94944444444</v>
      </c>
      <c r="Q67" s="79" t="s">
        <v>337</v>
      </c>
      <c r="R67" s="79"/>
      <c r="S67" s="79"/>
      <c r="T67" s="79"/>
      <c r="U67" s="79"/>
      <c r="V67" s="83" t="s">
        <v>424</v>
      </c>
      <c r="W67" s="81">
        <v>43511.94944444444</v>
      </c>
      <c r="X67" s="83" t="s">
        <v>491</v>
      </c>
      <c r="Y67" s="79"/>
      <c r="Z67" s="79"/>
      <c r="AA67" s="85" t="s">
        <v>563</v>
      </c>
      <c r="AB67" s="79"/>
      <c r="AC67" s="79" t="b">
        <v>0</v>
      </c>
      <c r="AD67" s="79">
        <v>0</v>
      </c>
      <c r="AE67" s="85" t="s">
        <v>582</v>
      </c>
      <c r="AF67" s="79" t="b">
        <v>0</v>
      </c>
      <c r="AG67" s="79" t="s">
        <v>595</v>
      </c>
      <c r="AH67" s="79"/>
      <c r="AI67" s="85" t="s">
        <v>582</v>
      </c>
      <c r="AJ67" s="79" t="b">
        <v>0</v>
      </c>
      <c r="AK67" s="79">
        <v>0</v>
      </c>
      <c r="AL67" s="85" t="s">
        <v>569</v>
      </c>
      <c r="AM67" s="79" t="s">
        <v>603</v>
      </c>
      <c r="AN67" s="79" t="b">
        <v>0</v>
      </c>
      <c r="AO67" s="85" t="s">
        <v>569</v>
      </c>
      <c r="AP67" s="79" t="s">
        <v>176</v>
      </c>
      <c r="AQ67" s="79">
        <v>0</v>
      </c>
      <c r="AR67" s="79">
        <v>0</v>
      </c>
      <c r="AS67" s="79"/>
      <c r="AT67" s="79"/>
      <c r="AU67" s="79"/>
      <c r="AV67" s="79"/>
      <c r="AW67" s="79"/>
      <c r="AX67" s="79"/>
      <c r="AY67" s="79"/>
      <c r="AZ67" s="79"/>
      <c r="BA67">
        <v>1</v>
      </c>
      <c r="BB67" s="78" t="str">
        <f>REPLACE(INDEX(GroupVertices[Group],MATCH(Edges24[[#This Row],[Vertex 1]],GroupVertices[Vertex],0)),1,1,"")</f>
        <v>2</v>
      </c>
      <c r="BC67" s="78" t="str">
        <f>REPLACE(INDEX(GroupVertices[Group],MATCH(Edges24[[#This Row],[Vertex 2]],GroupVertices[Vertex],0)),1,1,"")</f>
        <v>2</v>
      </c>
      <c r="BD67" s="48">
        <v>0</v>
      </c>
      <c r="BE67" s="49">
        <v>0</v>
      </c>
      <c r="BF67" s="48">
        <v>0</v>
      </c>
      <c r="BG67" s="49">
        <v>0</v>
      </c>
      <c r="BH67" s="48">
        <v>0</v>
      </c>
      <c r="BI67" s="49">
        <v>0</v>
      </c>
      <c r="BJ67" s="48">
        <v>27</v>
      </c>
      <c r="BK67" s="49">
        <v>100</v>
      </c>
      <c r="BL67" s="48">
        <v>27</v>
      </c>
    </row>
    <row r="68" spans="1:64" ht="15">
      <c r="A68" s="64" t="s">
        <v>272</v>
      </c>
      <c r="B68" s="64" t="s">
        <v>296</v>
      </c>
      <c r="C68" s="65"/>
      <c r="D68" s="66"/>
      <c r="E68" s="67"/>
      <c r="F68" s="68"/>
      <c r="G68" s="65"/>
      <c r="H68" s="69"/>
      <c r="I68" s="70"/>
      <c r="J68" s="70"/>
      <c r="K68" s="34" t="s">
        <v>65</v>
      </c>
      <c r="L68" s="77">
        <v>99</v>
      </c>
      <c r="M68" s="77"/>
      <c r="N68" s="72"/>
      <c r="O68" s="79" t="s">
        <v>300</v>
      </c>
      <c r="P68" s="81">
        <v>43512.16888888889</v>
      </c>
      <c r="Q68" s="79" t="s">
        <v>340</v>
      </c>
      <c r="R68" s="83" t="s">
        <v>354</v>
      </c>
      <c r="S68" s="79" t="s">
        <v>362</v>
      </c>
      <c r="T68" s="79"/>
      <c r="U68" s="79"/>
      <c r="V68" s="83" t="s">
        <v>377</v>
      </c>
      <c r="W68" s="81">
        <v>43512.16888888889</v>
      </c>
      <c r="X68" s="83" t="s">
        <v>492</v>
      </c>
      <c r="Y68" s="79"/>
      <c r="Z68" s="79"/>
      <c r="AA68" s="85" t="s">
        <v>564</v>
      </c>
      <c r="AB68" s="85" t="s">
        <v>579</v>
      </c>
      <c r="AC68" s="79" t="b">
        <v>0</v>
      </c>
      <c r="AD68" s="79">
        <v>0</v>
      </c>
      <c r="AE68" s="85" t="s">
        <v>592</v>
      </c>
      <c r="AF68" s="79" t="b">
        <v>0</v>
      </c>
      <c r="AG68" s="79" t="s">
        <v>595</v>
      </c>
      <c r="AH68" s="79"/>
      <c r="AI68" s="85" t="s">
        <v>582</v>
      </c>
      <c r="AJ68" s="79" t="b">
        <v>0</v>
      </c>
      <c r="AK68" s="79">
        <v>0</v>
      </c>
      <c r="AL68" s="85" t="s">
        <v>582</v>
      </c>
      <c r="AM68" s="79" t="s">
        <v>602</v>
      </c>
      <c r="AN68" s="79" t="b">
        <v>1</v>
      </c>
      <c r="AO68" s="85" t="s">
        <v>579</v>
      </c>
      <c r="AP68" s="79" t="s">
        <v>176</v>
      </c>
      <c r="AQ68" s="79">
        <v>0</v>
      </c>
      <c r="AR68" s="79">
        <v>0</v>
      </c>
      <c r="AS68" s="79"/>
      <c r="AT68" s="79"/>
      <c r="AU68" s="79"/>
      <c r="AV68" s="79"/>
      <c r="AW68" s="79"/>
      <c r="AX68" s="79"/>
      <c r="AY68" s="79"/>
      <c r="AZ68" s="79"/>
      <c r="BA68">
        <v>1</v>
      </c>
      <c r="BB68" s="78" t="str">
        <f>REPLACE(INDEX(GroupVertices[Group],MATCH(Edges24[[#This Row],[Vertex 1]],GroupVertices[Vertex],0)),1,1,"")</f>
        <v>3</v>
      </c>
      <c r="BC68" s="78" t="str">
        <f>REPLACE(INDEX(GroupVertices[Group],MATCH(Edges24[[#This Row],[Vertex 2]],GroupVertices[Vertex],0)),1,1,"")</f>
        <v>3</v>
      </c>
      <c r="BD68" s="48">
        <v>0</v>
      </c>
      <c r="BE68" s="49">
        <v>0</v>
      </c>
      <c r="BF68" s="48">
        <v>2</v>
      </c>
      <c r="BG68" s="49">
        <v>11.11111111111111</v>
      </c>
      <c r="BH68" s="48">
        <v>0</v>
      </c>
      <c r="BI68" s="49">
        <v>0</v>
      </c>
      <c r="BJ68" s="48">
        <v>16</v>
      </c>
      <c r="BK68" s="49">
        <v>88.88888888888889</v>
      </c>
      <c r="BL68" s="48">
        <v>18</v>
      </c>
    </row>
    <row r="69" spans="1:64" ht="15">
      <c r="A69" s="64" t="s">
        <v>272</v>
      </c>
      <c r="B69" s="64" t="s">
        <v>297</v>
      </c>
      <c r="C69" s="65"/>
      <c r="D69" s="66"/>
      <c r="E69" s="67"/>
      <c r="F69" s="68"/>
      <c r="G69" s="65"/>
      <c r="H69" s="69"/>
      <c r="I69" s="70"/>
      <c r="J69" s="70"/>
      <c r="K69" s="34" t="s">
        <v>65</v>
      </c>
      <c r="L69" s="77">
        <v>100</v>
      </c>
      <c r="M69" s="77"/>
      <c r="N69" s="72"/>
      <c r="O69" s="79" t="s">
        <v>299</v>
      </c>
      <c r="P69" s="81">
        <v>43512.17344907407</v>
      </c>
      <c r="Q69" s="79" t="s">
        <v>341</v>
      </c>
      <c r="R69" s="83" t="s">
        <v>355</v>
      </c>
      <c r="S69" s="79" t="s">
        <v>363</v>
      </c>
      <c r="T69" s="79"/>
      <c r="U69" s="79"/>
      <c r="V69" s="83" t="s">
        <v>377</v>
      </c>
      <c r="W69" s="81">
        <v>43512.17344907407</v>
      </c>
      <c r="X69" s="83" t="s">
        <v>493</v>
      </c>
      <c r="Y69" s="79"/>
      <c r="Z69" s="79"/>
      <c r="AA69" s="85" t="s">
        <v>565</v>
      </c>
      <c r="AB69" s="85" t="s">
        <v>580</v>
      </c>
      <c r="AC69" s="79" t="b">
        <v>0</v>
      </c>
      <c r="AD69" s="79">
        <v>0</v>
      </c>
      <c r="AE69" s="85" t="s">
        <v>593</v>
      </c>
      <c r="AF69" s="79" t="b">
        <v>0</v>
      </c>
      <c r="AG69" s="79" t="s">
        <v>595</v>
      </c>
      <c r="AH69" s="79"/>
      <c r="AI69" s="85" t="s">
        <v>582</v>
      </c>
      <c r="AJ69" s="79" t="b">
        <v>0</v>
      </c>
      <c r="AK69" s="79">
        <v>0</v>
      </c>
      <c r="AL69" s="85" t="s">
        <v>582</v>
      </c>
      <c r="AM69" s="79" t="s">
        <v>602</v>
      </c>
      <c r="AN69" s="79" t="b">
        <v>0</v>
      </c>
      <c r="AO69" s="85" t="s">
        <v>580</v>
      </c>
      <c r="AP69" s="79" t="s">
        <v>176</v>
      </c>
      <c r="AQ69" s="79">
        <v>0</v>
      </c>
      <c r="AR69" s="79">
        <v>0</v>
      </c>
      <c r="AS69" s="79"/>
      <c r="AT69" s="79"/>
      <c r="AU69" s="79"/>
      <c r="AV69" s="79"/>
      <c r="AW69" s="79"/>
      <c r="AX69" s="79"/>
      <c r="AY69" s="79"/>
      <c r="AZ69" s="79"/>
      <c r="BA69">
        <v>2</v>
      </c>
      <c r="BB69" s="78" t="str">
        <f>REPLACE(INDEX(GroupVertices[Group],MATCH(Edges24[[#This Row],[Vertex 1]],GroupVertices[Vertex],0)),1,1,"")</f>
        <v>3</v>
      </c>
      <c r="BC69" s="78" t="str">
        <f>REPLACE(INDEX(GroupVertices[Group],MATCH(Edges24[[#This Row],[Vertex 2]],GroupVertices[Vertex],0)),1,1,"")</f>
        <v>3</v>
      </c>
      <c r="BD69" s="48">
        <v>0</v>
      </c>
      <c r="BE69" s="49">
        <v>0</v>
      </c>
      <c r="BF69" s="48">
        <v>1</v>
      </c>
      <c r="BG69" s="49">
        <v>7.142857142857143</v>
      </c>
      <c r="BH69" s="48">
        <v>0</v>
      </c>
      <c r="BI69" s="49">
        <v>0</v>
      </c>
      <c r="BJ69" s="48">
        <v>13</v>
      </c>
      <c r="BK69" s="49">
        <v>92.85714285714286</v>
      </c>
      <c r="BL69" s="48">
        <v>14</v>
      </c>
    </row>
    <row r="70" spans="1:64" ht="15">
      <c r="A70" s="64" t="s">
        <v>272</v>
      </c>
      <c r="B70" s="64" t="s">
        <v>297</v>
      </c>
      <c r="C70" s="65"/>
      <c r="D70" s="66"/>
      <c r="E70" s="67"/>
      <c r="F70" s="68"/>
      <c r="G70" s="65"/>
      <c r="H70" s="69"/>
      <c r="I70" s="70"/>
      <c r="J70" s="70"/>
      <c r="K70" s="34" t="s">
        <v>65</v>
      </c>
      <c r="L70" s="77">
        <v>101</v>
      </c>
      <c r="M70" s="77"/>
      <c r="N70" s="72"/>
      <c r="O70" s="79" t="s">
        <v>299</v>
      </c>
      <c r="P70" s="81">
        <v>43512.17490740741</v>
      </c>
      <c r="Q70" s="79" t="s">
        <v>342</v>
      </c>
      <c r="R70" s="83" t="s">
        <v>356</v>
      </c>
      <c r="S70" s="79" t="s">
        <v>362</v>
      </c>
      <c r="T70" s="79"/>
      <c r="U70" s="79"/>
      <c r="V70" s="83" t="s">
        <v>377</v>
      </c>
      <c r="W70" s="81">
        <v>43512.17490740741</v>
      </c>
      <c r="X70" s="83" t="s">
        <v>494</v>
      </c>
      <c r="Y70" s="79"/>
      <c r="Z70" s="79"/>
      <c r="AA70" s="85" t="s">
        <v>566</v>
      </c>
      <c r="AB70" s="85" t="s">
        <v>581</v>
      </c>
      <c r="AC70" s="79" t="b">
        <v>0</v>
      </c>
      <c r="AD70" s="79">
        <v>0</v>
      </c>
      <c r="AE70" s="85" t="s">
        <v>593</v>
      </c>
      <c r="AF70" s="79" t="b">
        <v>0</v>
      </c>
      <c r="AG70" s="79" t="s">
        <v>595</v>
      </c>
      <c r="AH70" s="79"/>
      <c r="AI70" s="85" t="s">
        <v>582</v>
      </c>
      <c r="AJ70" s="79" t="b">
        <v>0</v>
      </c>
      <c r="AK70" s="79">
        <v>0</v>
      </c>
      <c r="AL70" s="85" t="s">
        <v>582</v>
      </c>
      <c r="AM70" s="79" t="s">
        <v>602</v>
      </c>
      <c r="AN70" s="79" t="b">
        <v>1</v>
      </c>
      <c r="AO70" s="85" t="s">
        <v>581</v>
      </c>
      <c r="AP70" s="79" t="s">
        <v>176</v>
      </c>
      <c r="AQ70" s="79">
        <v>0</v>
      </c>
      <c r="AR70" s="79">
        <v>0</v>
      </c>
      <c r="AS70" s="79"/>
      <c r="AT70" s="79"/>
      <c r="AU70" s="79"/>
      <c r="AV70" s="79"/>
      <c r="AW70" s="79"/>
      <c r="AX70" s="79"/>
      <c r="AY70" s="79"/>
      <c r="AZ70" s="79"/>
      <c r="BA70">
        <v>2</v>
      </c>
      <c r="BB70" s="78" t="str">
        <f>REPLACE(INDEX(GroupVertices[Group],MATCH(Edges24[[#This Row],[Vertex 1]],GroupVertices[Vertex],0)),1,1,"")</f>
        <v>3</v>
      </c>
      <c r="BC70" s="78" t="str">
        <f>REPLACE(INDEX(GroupVertices[Group],MATCH(Edges24[[#This Row],[Vertex 2]],GroupVertices[Vertex],0)),1,1,"")</f>
        <v>3</v>
      </c>
      <c r="BD70" s="48">
        <v>2</v>
      </c>
      <c r="BE70" s="49">
        <v>13.333333333333334</v>
      </c>
      <c r="BF70" s="48">
        <v>0</v>
      </c>
      <c r="BG70" s="49">
        <v>0</v>
      </c>
      <c r="BH70" s="48">
        <v>0</v>
      </c>
      <c r="BI70" s="49">
        <v>0</v>
      </c>
      <c r="BJ70" s="48">
        <v>13</v>
      </c>
      <c r="BK70" s="49">
        <v>86.66666666666667</v>
      </c>
      <c r="BL70" s="48">
        <v>15</v>
      </c>
    </row>
    <row r="71" spans="1:64" ht="15">
      <c r="A71" s="64" t="s">
        <v>272</v>
      </c>
      <c r="B71" s="64" t="s">
        <v>273</v>
      </c>
      <c r="C71" s="65"/>
      <c r="D71" s="66"/>
      <c r="E71" s="67"/>
      <c r="F71" s="68"/>
      <c r="G71" s="65"/>
      <c r="H71" s="69"/>
      <c r="I71" s="70"/>
      <c r="J71" s="70"/>
      <c r="K71" s="34" t="s">
        <v>65</v>
      </c>
      <c r="L71" s="77">
        <v>102</v>
      </c>
      <c r="M71" s="77"/>
      <c r="N71" s="72"/>
      <c r="O71" s="79" t="s">
        <v>299</v>
      </c>
      <c r="P71" s="81">
        <v>43512.16758101852</v>
      </c>
      <c r="Q71" s="79" t="s">
        <v>343</v>
      </c>
      <c r="R71" s="79"/>
      <c r="S71" s="79"/>
      <c r="T71" s="79"/>
      <c r="U71" s="79"/>
      <c r="V71" s="83" t="s">
        <v>377</v>
      </c>
      <c r="W71" s="81">
        <v>43512.16758101852</v>
      </c>
      <c r="X71" s="83" t="s">
        <v>495</v>
      </c>
      <c r="Y71" s="79"/>
      <c r="Z71" s="79"/>
      <c r="AA71" s="85" t="s">
        <v>567</v>
      </c>
      <c r="AB71" s="85" t="s">
        <v>527</v>
      </c>
      <c r="AC71" s="79" t="b">
        <v>0</v>
      </c>
      <c r="AD71" s="79">
        <v>0</v>
      </c>
      <c r="AE71" s="85" t="s">
        <v>594</v>
      </c>
      <c r="AF71" s="79" t="b">
        <v>0</v>
      </c>
      <c r="AG71" s="79" t="s">
        <v>595</v>
      </c>
      <c r="AH71" s="79"/>
      <c r="AI71" s="85" t="s">
        <v>582</v>
      </c>
      <c r="AJ71" s="79" t="b">
        <v>0</v>
      </c>
      <c r="AK71" s="79">
        <v>0</v>
      </c>
      <c r="AL71" s="85" t="s">
        <v>582</v>
      </c>
      <c r="AM71" s="79" t="s">
        <v>602</v>
      </c>
      <c r="AN71" s="79" t="b">
        <v>0</v>
      </c>
      <c r="AO71" s="85" t="s">
        <v>527</v>
      </c>
      <c r="AP71" s="79" t="s">
        <v>176</v>
      </c>
      <c r="AQ71" s="79">
        <v>0</v>
      </c>
      <c r="AR71" s="79">
        <v>0</v>
      </c>
      <c r="AS71" s="79"/>
      <c r="AT71" s="79"/>
      <c r="AU71" s="79"/>
      <c r="AV71" s="79"/>
      <c r="AW71" s="79"/>
      <c r="AX71" s="79"/>
      <c r="AY71" s="79"/>
      <c r="AZ71" s="79"/>
      <c r="BA71">
        <v>4</v>
      </c>
      <c r="BB71" s="78" t="str">
        <f>REPLACE(INDEX(GroupVertices[Group],MATCH(Edges24[[#This Row],[Vertex 1]],GroupVertices[Vertex],0)),1,1,"")</f>
        <v>3</v>
      </c>
      <c r="BC71" s="78" t="str">
        <f>REPLACE(INDEX(GroupVertices[Group],MATCH(Edges24[[#This Row],[Vertex 2]],GroupVertices[Vertex],0)),1,1,"")</f>
        <v>2</v>
      </c>
      <c r="BD71" s="48"/>
      <c r="BE71" s="49"/>
      <c r="BF71" s="48"/>
      <c r="BG71" s="49"/>
      <c r="BH71" s="48"/>
      <c r="BI71" s="49"/>
      <c r="BJ71" s="48"/>
      <c r="BK71" s="49"/>
      <c r="BL71" s="48"/>
    </row>
    <row r="72" spans="1:64" ht="15">
      <c r="A72" s="64" t="s">
        <v>273</v>
      </c>
      <c r="B72" s="64" t="s">
        <v>273</v>
      </c>
      <c r="C72" s="65"/>
      <c r="D72" s="66"/>
      <c r="E72" s="67"/>
      <c r="F72" s="68"/>
      <c r="G72" s="65"/>
      <c r="H72" s="69"/>
      <c r="I72" s="70"/>
      <c r="J72" s="70"/>
      <c r="K72" s="34" t="s">
        <v>65</v>
      </c>
      <c r="L72" s="77">
        <v>122</v>
      </c>
      <c r="M72" s="77"/>
      <c r="N72" s="72"/>
      <c r="O72" s="79" t="s">
        <v>176</v>
      </c>
      <c r="P72" s="81">
        <v>43184.5903587963</v>
      </c>
      <c r="Q72" s="79" t="s">
        <v>344</v>
      </c>
      <c r="R72" s="79"/>
      <c r="S72" s="79"/>
      <c r="T72" s="79"/>
      <c r="U72" s="79"/>
      <c r="V72" s="83" t="s">
        <v>425</v>
      </c>
      <c r="W72" s="81">
        <v>43184.5903587963</v>
      </c>
      <c r="X72" s="83" t="s">
        <v>496</v>
      </c>
      <c r="Y72" s="79"/>
      <c r="Z72" s="79"/>
      <c r="AA72" s="85" t="s">
        <v>568</v>
      </c>
      <c r="AB72" s="79"/>
      <c r="AC72" s="79" t="b">
        <v>0</v>
      </c>
      <c r="AD72" s="79">
        <v>2134</v>
      </c>
      <c r="AE72" s="85" t="s">
        <v>582</v>
      </c>
      <c r="AF72" s="79" t="b">
        <v>0</v>
      </c>
      <c r="AG72" s="79" t="s">
        <v>595</v>
      </c>
      <c r="AH72" s="79"/>
      <c r="AI72" s="85" t="s">
        <v>582</v>
      </c>
      <c r="AJ72" s="79" t="b">
        <v>0</v>
      </c>
      <c r="AK72" s="79">
        <v>282</v>
      </c>
      <c r="AL72" s="85" t="s">
        <v>582</v>
      </c>
      <c r="AM72" s="79" t="s">
        <v>603</v>
      </c>
      <c r="AN72" s="79" t="b">
        <v>0</v>
      </c>
      <c r="AO72" s="85" t="s">
        <v>568</v>
      </c>
      <c r="AP72" s="79" t="s">
        <v>609</v>
      </c>
      <c r="AQ72" s="79">
        <v>0</v>
      </c>
      <c r="AR72" s="79">
        <v>0</v>
      </c>
      <c r="AS72" s="79"/>
      <c r="AT72" s="79"/>
      <c r="AU72" s="79"/>
      <c r="AV72" s="79"/>
      <c r="AW72" s="79"/>
      <c r="AX72" s="79"/>
      <c r="AY72" s="79"/>
      <c r="AZ72" s="79"/>
      <c r="BA72">
        <v>2</v>
      </c>
      <c r="BB72" s="78" t="str">
        <f>REPLACE(INDEX(GroupVertices[Group],MATCH(Edges24[[#This Row],[Vertex 1]],GroupVertices[Vertex],0)),1,1,"")</f>
        <v>2</v>
      </c>
      <c r="BC72" s="78" t="str">
        <f>REPLACE(INDEX(GroupVertices[Group],MATCH(Edges24[[#This Row],[Vertex 2]],GroupVertices[Vertex],0)),1,1,"")</f>
        <v>2</v>
      </c>
      <c r="BD72" s="48">
        <v>0</v>
      </c>
      <c r="BE72" s="49">
        <v>0</v>
      </c>
      <c r="BF72" s="48">
        <v>0</v>
      </c>
      <c r="BG72" s="49">
        <v>0</v>
      </c>
      <c r="BH72" s="48">
        <v>0</v>
      </c>
      <c r="BI72" s="49">
        <v>0</v>
      </c>
      <c r="BJ72" s="48">
        <v>24</v>
      </c>
      <c r="BK72" s="49">
        <v>100</v>
      </c>
      <c r="BL72" s="48">
        <v>24</v>
      </c>
    </row>
    <row r="73" spans="1:64" ht="15">
      <c r="A73" s="64" t="s">
        <v>273</v>
      </c>
      <c r="B73" s="64" t="s">
        <v>273</v>
      </c>
      <c r="C73" s="65"/>
      <c r="D73" s="66"/>
      <c r="E73" s="67"/>
      <c r="F73" s="68"/>
      <c r="G73" s="65"/>
      <c r="H73" s="69"/>
      <c r="I73" s="70"/>
      <c r="J73" s="70"/>
      <c r="K73" s="34" t="s">
        <v>65</v>
      </c>
      <c r="L73" s="77">
        <v>123</v>
      </c>
      <c r="M73" s="77"/>
      <c r="N73" s="72"/>
      <c r="O73" s="79" t="s">
        <v>176</v>
      </c>
      <c r="P73" s="81">
        <v>43146.672581018516</v>
      </c>
      <c r="Q73" s="79" t="s">
        <v>345</v>
      </c>
      <c r="R73" s="83" t="s">
        <v>357</v>
      </c>
      <c r="S73" s="79" t="s">
        <v>362</v>
      </c>
      <c r="T73" s="79"/>
      <c r="U73" s="79"/>
      <c r="V73" s="83" t="s">
        <v>425</v>
      </c>
      <c r="W73" s="81">
        <v>43146.672581018516</v>
      </c>
      <c r="X73" s="83" t="s">
        <v>497</v>
      </c>
      <c r="Y73" s="79"/>
      <c r="Z73" s="79"/>
      <c r="AA73" s="85" t="s">
        <v>569</v>
      </c>
      <c r="AB73" s="79"/>
      <c r="AC73" s="79" t="b">
        <v>0</v>
      </c>
      <c r="AD73" s="79">
        <v>260694</v>
      </c>
      <c r="AE73" s="85" t="s">
        <v>582</v>
      </c>
      <c r="AF73" s="79" t="b">
        <v>0</v>
      </c>
      <c r="AG73" s="79" t="s">
        <v>595</v>
      </c>
      <c r="AH73" s="79"/>
      <c r="AI73" s="85" t="s">
        <v>582</v>
      </c>
      <c r="AJ73" s="79" t="b">
        <v>0</v>
      </c>
      <c r="AK73" s="79">
        <v>86623</v>
      </c>
      <c r="AL73" s="85" t="s">
        <v>582</v>
      </c>
      <c r="AM73" s="79" t="s">
        <v>603</v>
      </c>
      <c r="AN73" s="79" t="b">
        <v>1</v>
      </c>
      <c r="AO73" s="85" t="s">
        <v>569</v>
      </c>
      <c r="AP73" s="79" t="s">
        <v>609</v>
      </c>
      <c r="AQ73" s="79">
        <v>0</v>
      </c>
      <c r="AR73" s="79">
        <v>0</v>
      </c>
      <c r="AS73" s="79"/>
      <c r="AT73" s="79"/>
      <c r="AU73" s="79"/>
      <c r="AV73" s="79"/>
      <c r="AW73" s="79"/>
      <c r="AX73" s="79"/>
      <c r="AY73" s="79"/>
      <c r="AZ73" s="79"/>
      <c r="BA73">
        <v>2</v>
      </c>
      <c r="BB73" s="78" t="str">
        <f>REPLACE(INDEX(GroupVertices[Group],MATCH(Edges24[[#This Row],[Vertex 1]],GroupVertices[Vertex],0)),1,1,"")</f>
        <v>2</v>
      </c>
      <c r="BC73" s="78" t="str">
        <f>REPLACE(INDEX(GroupVertices[Group],MATCH(Edges24[[#This Row],[Vertex 2]],GroupVertices[Vertex],0)),1,1,"")</f>
        <v>2</v>
      </c>
      <c r="BD73" s="48">
        <v>0</v>
      </c>
      <c r="BE73" s="49">
        <v>0</v>
      </c>
      <c r="BF73" s="48">
        <v>0</v>
      </c>
      <c r="BG73" s="49">
        <v>0</v>
      </c>
      <c r="BH73" s="48">
        <v>0</v>
      </c>
      <c r="BI73" s="49">
        <v>0</v>
      </c>
      <c r="BJ73" s="48">
        <v>24</v>
      </c>
      <c r="BK73" s="49">
        <v>100</v>
      </c>
      <c r="BL73" s="48">
        <v>24</v>
      </c>
    </row>
    <row r="74" spans="1:64" ht="15">
      <c r="A74" s="64" t="s">
        <v>274</v>
      </c>
      <c r="B74" s="64" t="s">
        <v>273</v>
      </c>
      <c r="C74" s="65"/>
      <c r="D74" s="66"/>
      <c r="E74" s="67"/>
      <c r="F74" s="68"/>
      <c r="G74" s="65"/>
      <c r="H74" s="69"/>
      <c r="I74" s="70"/>
      <c r="J74" s="70"/>
      <c r="K74" s="34" t="s">
        <v>65</v>
      </c>
      <c r="L74" s="77">
        <v>124</v>
      </c>
      <c r="M74" s="77"/>
      <c r="N74" s="72"/>
      <c r="O74" s="79" t="s">
        <v>299</v>
      </c>
      <c r="P74" s="81">
        <v>43512.96065972222</v>
      </c>
      <c r="Q74" s="79" t="s">
        <v>346</v>
      </c>
      <c r="R74" s="83" t="s">
        <v>358</v>
      </c>
      <c r="S74" s="79" t="s">
        <v>362</v>
      </c>
      <c r="T74" s="79"/>
      <c r="U74" s="79"/>
      <c r="V74" s="83" t="s">
        <v>426</v>
      </c>
      <c r="W74" s="81">
        <v>43512.96065972222</v>
      </c>
      <c r="X74" s="83" t="s">
        <v>498</v>
      </c>
      <c r="Y74" s="79"/>
      <c r="Z74" s="79"/>
      <c r="AA74" s="85" t="s">
        <v>570</v>
      </c>
      <c r="AB74" s="85" t="s">
        <v>527</v>
      </c>
      <c r="AC74" s="79" t="b">
        <v>0</v>
      </c>
      <c r="AD74" s="79">
        <v>0</v>
      </c>
      <c r="AE74" s="85" t="s">
        <v>594</v>
      </c>
      <c r="AF74" s="79" t="b">
        <v>0</v>
      </c>
      <c r="AG74" s="79" t="s">
        <v>595</v>
      </c>
      <c r="AH74" s="79"/>
      <c r="AI74" s="85" t="s">
        <v>582</v>
      </c>
      <c r="AJ74" s="79" t="b">
        <v>0</v>
      </c>
      <c r="AK74" s="79">
        <v>0</v>
      </c>
      <c r="AL74" s="85" t="s">
        <v>582</v>
      </c>
      <c r="AM74" s="79" t="s">
        <v>608</v>
      </c>
      <c r="AN74" s="79" t="b">
        <v>1</v>
      </c>
      <c r="AO74" s="85" t="s">
        <v>527</v>
      </c>
      <c r="AP74" s="79" t="s">
        <v>176</v>
      </c>
      <c r="AQ74" s="79">
        <v>0</v>
      </c>
      <c r="AR74" s="79">
        <v>0</v>
      </c>
      <c r="AS74" s="79"/>
      <c r="AT74" s="79"/>
      <c r="AU74" s="79"/>
      <c r="AV74" s="79"/>
      <c r="AW74" s="79"/>
      <c r="AX74" s="79"/>
      <c r="AY74" s="79"/>
      <c r="AZ74" s="79"/>
      <c r="BA74">
        <v>1</v>
      </c>
      <c r="BB74" s="78" t="str">
        <f>REPLACE(INDEX(GroupVertices[Group],MATCH(Edges24[[#This Row],[Vertex 1]],GroupVertices[Vertex],0)),1,1,"")</f>
        <v>3</v>
      </c>
      <c r="BC74" s="78" t="str">
        <f>REPLACE(INDEX(GroupVertices[Group],MATCH(Edges24[[#This Row],[Vertex 2]],GroupVertices[Vertex],0)),1,1,"")</f>
        <v>2</v>
      </c>
      <c r="BD74" s="48"/>
      <c r="BE74" s="49"/>
      <c r="BF74" s="48"/>
      <c r="BG74" s="49"/>
      <c r="BH74" s="48"/>
      <c r="BI74" s="49"/>
      <c r="BJ74" s="48"/>
      <c r="BK74" s="49"/>
      <c r="BL74" s="48"/>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4"/>
    <dataValidation allowBlank="1" showInputMessage="1" showErrorMessage="1" promptTitle="Vertex 2 Name" prompt="Enter the name of the edge's second vertex." sqref="B3:B74"/>
    <dataValidation allowBlank="1" showInputMessage="1" showErrorMessage="1" promptTitle="Vertex 1 Name" prompt="Enter the name of the edge's first vertex." sqref="A3:A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4"/>
    <dataValidation allowBlank="1" showInputMessage="1" promptTitle="Edge Width" prompt="Enter an optional edge width between 1 and 10." errorTitle="Invalid Edge Width" error="The optional edge width must be a whole number between 1 and 10." sqref="D3:D74"/>
    <dataValidation allowBlank="1" showInputMessage="1" promptTitle="Edge Color" prompt="To select an optional edge color, right-click and select Select Color on the right-click menu." sqref="C3:C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4"/>
    <dataValidation allowBlank="1" showErrorMessage="1" sqref="N2:N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4"/>
  </dataValidations>
  <hyperlinks>
    <hyperlink ref="R3" r:id="rId1" display="http://snpy.tv/2CcprtL"/>
    <hyperlink ref="R5" r:id="rId2" display="https://www.krik.rs/nikola-petrovic-supruga-vlasnici-dve-nove-vile-vredne-cetiri-miliona-evra/"/>
    <hyperlink ref="R6" r:id="rId3" display="https://www.krik.rs/nikola-petrovic-supruga-vlasnici-dve-nove-vile-vredne-cetiri-miliona-evra/"/>
    <hyperlink ref="R7" r:id="rId4" display="https://www.krik.rs/nikola-petrovic-supruga-vlasnici-dve-nove-vile-vredne-cetiri-miliona-evra/"/>
    <hyperlink ref="R8" r:id="rId5" display="https://www.krik.rs/nikola-petrovic-supruga-vlasnici-dve-nove-vile-vredne-cetiri-miliona-evra/"/>
    <hyperlink ref="R9" r:id="rId6" display="https://www.krik.rs/nikola-petrovic-supruga-vlasnici-dve-nove-vile-vredne-cetiri-miliona-evra/"/>
    <hyperlink ref="R10" r:id="rId7" display="https://www.krik.rs/nikola-petrovic-supruga-vlasnici-dve-nove-vile-vredne-cetiri-miliona-evra/"/>
    <hyperlink ref="R11" r:id="rId8" display="https://www.krik.rs/nikola-petrovic-supruga-vlasnici-dve-nove-vile-vredne-cetiri-miliona-evra/"/>
    <hyperlink ref="R12" r:id="rId9" display="https://www.krik.rs/nikola-petrovic-supruga-vlasnici-dve-nove-vile-vredne-cetiri-miliona-evra/"/>
    <hyperlink ref="R13" r:id="rId10" display="https://www.krik.rs/nikola-petrovic-supruga-vlasnici-dve-nove-vile-vredne-cetiri-miliona-evra/"/>
    <hyperlink ref="R14" r:id="rId11" display="https://www.krik.rs/nikola-petrovic-supruga-vlasnici-dve-nove-vile-vredne-cetiri-miliona-evra/"/>
    <hyperlink ref="R15" r:id="rId12" display="https://www.krik.rs/nikola-petrovic-supruga-vlasnici-dve-nove-vile-vredne-cetiri-miliona-evra/"/>
    <hyperlink ref="R16" r:id="rId13" display="https://www.krik.rs/nikola-petrovic-supruga-vlasnici-dve-nove-vile-vredne-cetiri-miliona-evra/"/>
    <hyperlink ref="R17" r:id="rId14" display="https://www.krik.rs/nikola-petrovic-supruga-vlasnici-dve-nove-vile-vredne-cetiri-miliona-evra/"/>
    <hyperlink ref="R21" r:id="rId15" display="https://www.krik.rs/nikola-petrovic-supruga-vlasnici-dve-nove-vile-vredne-cetiri-miliona-evra/"/>
    <hyperlink ref="R22" r:id="rId16" display="https://www.krik.rs/nikola-petrovic-supruga-vlasnici-dve-nove-vile-vredne-cetiri-miliona-evra/"/>
    <hyperlink ref="R23" r:id="rId17" display="https://www.krik.rs/nikola-petrovic-supruga-vlasnici-dve-nove-vile-vredne-cetiri-miliona-evra/"/>
    <hyperlink ref="R24" r:id="rId18" display="http://rsg.ms/1ea298d"/>
    <hyperlink ref="R59" r:id="rId19" display="https://twitter.com/i/web/status/1095852383803002880"/>
    <hyperlink ref="R60" r:id="rId20" display="https://twitter.com/i/web/status/1001583765506985986"/>
    <hyperlink ref="R63" r:id="rId21" display="https://twitter.com/i/web/status/1096271697421000705"/>
    <hyperlink ref="R65" r:id="rId22" display="https://twitter.com/car_nove/status/964122342464081921"/>
    <hyperlink ref="R66" r:id="rId23" display="https://twitter.com/car_nove/status/964122342464081921"/>
    <hyperlink ref="R68" r:id="rId24" display="https://twitter.com/i/web/status/1096620987959910400"/>
    <hyperlink ref="R69" r:id="rId25" display="http://app.bl.ink/"/>
    <hyperlink ref="R70" r:id="rId26" display="https://twitter.com/i/web/status/1096623169929121792"/>
    <hyperlink ref="R73" r:id="rId27" display="https://twitter.com/i/web/status/964169563070980096"/>
    <hyperlink ref="R74" r:id="rId28" display="https://twitter.com/i/web/status/1096907918274973696"/>
    <hyperlink ref="U24" r:id="rId29" display="https://pbs.twimg.com/tweet_video_thumb/DyFiYtTVAAIRpkK.jpg"/>
    <hyperlink ref="U29" r:id="rId30" display="https://pbs.twimg.com/media/Dygo3z-UYAADM0L.jpg"/>
    <hyperlink ref="U41" r:id="rId31" display="https://pbs.twimg.com/media/Dy6B95TX4AE7WKC.jpg"/>
    <hyperlink ref="U43" r:id="rId32" display="https://pbs.twimg.com/ext_tw_video_thumb/1093212425309089792/pu/img/NjF4kVjcs6A5sTds.jpg"/>
    <hyperlink ref="U44" r:id="rId33" display="https://pbs.twimg.com/ext_tw_video_thumb/1093212425309089792/pu/img/NjF4kVjcs6A5sTds.jpg"/>
    <hyperlink ref="U57" r:id="rId34" display="https://pbs.twimg.com/tweet_video_thumb/DzPPrPWXgAE5YBA.jpg"/>
    <hyperlink ref="V3" r:id="rId35" display="http://pbs.twimg.com/profile_images/1040086382964862976/KEKqKBgT_normal.jpg"/>
    <hyperlink ref="V4" r:id="rId36" display="http://pbs.twimg.com/profile_images/1091901900411293701/w9F_Bm9I_normal.jpg"/>
    <hyperlink ref="V5" r:id="rId37" display="http://pbs.twimg.com/profile_images/1079346569013587968/rfMSp417_normal.jpg"/>
    <hyperlink ref="V6" r:id="rId38" display="http://abs.twimg.com/sticky/default_profile_images/default_profile_normal.png"/>
    <hyperlink ref="V7" r:id="rId39" display="http://pbs.twimg.com/profile_images/913685315314966529/zMFTWGQ2_normal.jpg"/>
    <hyperlink ref="V8" r:id="rId40" display="http://pbs.twimg.com/profile_images/479187811690508289/KfaVTz1U_normal.jpeg"/>
    <hyperlink ref="V9" r:id="rId41" display="http://pbs.twimg.com/profile_images/835534810714112001/BjsIZPQH_normal.jpg"/>
    <hyperlink ref="V10" r:id="rId42" display="http://pbs.twimg.com/profile_images/639820185268973568/JgsEz5oV_normal.png"/>
    <hyperlink ref="V11" r:id="rId43" display="http://abs.twimg.com/sticky/default_profile_images/default_profile_normal.png"/>
    <hyperlink ref="V12" r:id="rId44" display="http://pbs.twimg.com/profile_images/1082421947303108613/YwuP2L_S_normal.jpg"/>
    <hyperlink ref="V13" r:id="rId45" display="http://pbs.twimg.com/profile_images/585074885916930048/MJpM_PC7_normal.jpg"/>
    <hyperlink ref="V14" r:id="rId46" display="http://pbs.twimg.com/profile_images/636565318371049472/Yb6leiEK_normal.jpg"/>
    <hyperlink ref="V15" r:id="rId47" display="http://pbs.twimg.com/profile_images/1583513337/255042_10150204588549475_511244474_7321247_4925223_n_normal.jpg"/>
    <hyperlink ref="V16" r:id="rId48" display="http://pbs.twimg.com/profile_images/611453686049411072/aWe_JUSo_normal.jpg"/>
    <hyperlink ref="V17" r:id="rId49" display="http://abs.twimg.com/sticky/default_profile_images/default_profile_normal.png"/>
    <hyperlink ref="V18" r:id="rId50" display="http://pbs.twimg.com/profile_images/1086196118822637568/lTx_cFnB_normal.jpg"/>
    <hyperlink ref="V19" r:id="rId51" display="http://pbs.twimg.com/profile_images/1095916095419105280/cLCyD7k8_normal.jpg"/>
    <hyperlink ref="V20" r:id="rId52" display="http://pbs.twimg.com/profile_images/1013733778525696000/77jrQ0wq_normal.jpg"/>
    <hyperlink ref="V21" r:id="rId53" display="http://pbs.twimg.com/profile_images/920947224330342400/bbbs8iC-_normal.jpg"/>
    <hyperlink ref="V22" r:id="rId54" display="http://pbs.twimg.com/profile_images/947508388287647744/cb7bR9yl_normal.jpg"/>
    <hyperlink ref="V23" r:id="rId55" display="http://pbs.twimg.com/profile_images/987349679867420673/z8HtcJpS_normal.jpg"/>
    <hyperlink ref="V24" r:id="rId56" display="https://pbs.twimg.com/tweet_video_thumb/DyFiYtTVAAIRpkK.jpg"/>
    <hyperlink ref="V25" r:id="rId57" display="http://pbs.twimg.com/profile_images/1047987368274288641/_Qk6tStL_normal.jpg"/>
    <hyperlink ref="V26" r:id="rId58" display="http://pbs.twimg.com/profile_images/1055742183150678016/f5314Ygu_normal.jpg"/>
    <hyperlink ref="V27" r:id="rId59" display="http://pbs.twimg.com/profile_images/1055938807474896896/5lbKaHJt_normal.jpg"/>
    <hyperlink ref="V28" r:id="rId60" display="http://pbs.twimg.com/profile_images/1092062848572899329/fv2hcrjG_normal.jpg"/>
    <hyperlink ref="V29" r:id="rId61" display="https://pbs.twimg.com/media/Dygo3z-UYAADM0L.jpg"/>
    <hyperlink ref="V30" r:id="rId62" display="http://pbs.twimg.com/profile_images/890018086295752705/dzkf4kje_normal.jpg"/>
    <hyperlink ref="V31" r:id="rId63" display="http://pbs.twimg.com/profile_images/971936827543351296/Ju7jlta-_normal.jpg"/>
    <hyperlink ref="V32" r:id="rId64" display="http://pbs.twimg.com/profile_images/709841010784915456/CZ3Ep0Em_normal.jpg"/>
    <hyperlink ref="V33" r:id="rId65" display="http://pbs.twimg.com/profile_images/1082419655967428610/9PK8nqmb_normal.jpg"/>
    <hyperlink ref="V34" r:id="rId66" display="http://pbs.twimg.com/profile_images/1093725133330661377/G540z2M-_normal.jpg"/>
    <hyperlink ref="V35" r:id="rId67" display="http://pbs.twimg.com/profile_images/788855872567074816/9YubLRI-_normal.jpg"/>
    <hyperlink ref="V36" r:id="rId68" display="http://pbs.twimg.com/profile_images/954685117984919553/apAKRyuK_normal.jpg"/>
    <hyperlink ref="V37" r:id="rId69" display="http://pbs.twimg.com/profile_images/652074270110171136/8uPz7LBi_normal.jpg"/>
    <hyperlink ref="V38" r:id="rId70" display="http://pbs.twimg.com/profile_images/907708271816998913/khH5zlVX_normal.jpg"/>
    <hyperlink ref="V39" r:id="rId71" display="http://pbs.twimg.com/profile_images/656913559914467328/j7X9I6KT_normal.jpg"/>
    <hyperlink ref="V40" r:id="rId72" display="http://pbs.twimg.com/profile_images/1087279222274617344/scxp7sI1_normal.jpg"/>
    <hyperlink ref="V41" r:id="rId73" display="https://pbs.twimg.com/media/Dy6B95TX4AE7WKC.jpg"/>
    <hyperlink ref="V42" r:id="rId74" display="http://pbs.twimg.com/profile_images/830163229540282368/atWj66Ng_normal.jpg"/>
    <hyperlink ref="V43" r:id="rId75" display="https://pbs.twimg.com/ext_tw_video_thumb/1093212425309089792/pu/img/NjF4kVjcs6A5sTds.jpg"/>
    <hyperlink ref="V44" r:id="rId76" display="https://pbs.twimg.com/ext_tw_video_thumb/1093212425309089792/pu/img/NjF4kVjcs6A5sTds.jpg"/>
    <hyperlink ref="V45" r:id="rId77" display="http://pbs.twimg.com/profile_images/1023312393567436801/cpOp5sgz_normal.jpg"/>
    <hyperlink ref="V46" r:id="rId78" display="http://pbs.twimg.com/profile_images/764525272179834881/ePajCYf4_normal.jpg"/>
    <hyperlink ref="V47" r:id="rId79" display="http://pbs.twimg.com/profile_images/1091004038840270848/OkCBR4te_normal.jpg"/>
    <hyperlink ref="V48" r:id="rId80" display="http://pbs.twimg.com/profile_images/1073542700199219200/8udq16xG_normal.jpg"/>
    <hyperlink ref="V49" r:id="rId81" display="http://pbs.twimg.com/profile_images/1083055762761568256/2tLInWLe_normal.jpg"/>
    <hyperlink ref="V50" r:id="rId82" display="http://pbs.twimg.com/profile_images/1094374278471077888/8SxUYls2_normal.jpg"/>
    <hyperlink ref="V51" r:id="rId83" display="http://pbs.twimg.com/profile_images/1072632912393199617/dLMxN1Z7_normal.jpg"/>
    <hyperlink ref="V52" r:id="rId84" display="http://pbs.twimg.com/profile_images/1094374278471077888/8SxUYls2_normal.jpg"/>
    <hyperlink ref="V53" r:id="rId85" display="http://pbs.twimg.com/profile_images/1091763912222101505/gwEpY-UI_normal.jpg"/>
    <hyperlink ref="V54" r:id="rId86" display="http://pbs.twimg.com/profile_images/1094374278471077888/8SxUYls2_normal.jpg"/>
    <hyperlink ref="V55" r:id="rId87" display="http://pbs.twimg.com/profile_images/1079750940109012992/8nzqjYoe_normal.jpg"/>
    <hyperlink ref="V56" r:id="rId88" display="http://pbs.twimg.com/profile_images/1094374278471077888/8SxUYls2_normal.jpg"/>
    <hyperlink ref="V57" r:id="rId89" display="https://pbs.twimg.com/tweet_video_thumb/DzPPrPWXgAE5YBA.jpg"/>
    <hyperlink ref="V58" r:id="rId90" display="http://pbs.twimg.com/profile_images/1094374278471077888/8SxUYls2_normal.jpg"/>
    <hyperlink ref="V59" r:id="rId91" display="http://pbs.twimg.com/profile_images/631867254401994752/5C99ApqG_normal.jpg"/>
    <hyperlink ref="V60" r:id="rId92" display="http://pbs.twimg.com/profile_images/1050098504515899392/h6RzXCGt_normal.jpg"/>
    <hyperlink ref="V61" r:id="rId93" display="http://pbs.twimg.com/profile_images/1095800366585794560/btqBBLzH_normal.jpg"/>
    <hyperlink ref="V62" r:id="rId94" display="http://pbs.twimg.com/profile_images/1095800366585794560/btqBBLzH_normal.jpg"/>
    <hyperlink ref="V63" r:id="rId95" display="http://abs.twimg.com/sticky/default_profile_images/default_profile_normal.png"/>
    <hyperlink ref="V64" r:id="rId96" display="http://pbs.twimg.com/profile_images/1091371401565618176/0K8Dhq4X_normal.jpg"/>
    <hyperlink ref="V65" r:id="rId97" display="http://pbs.twimg.com/profile_images/1032283914725937152/xJPnjR1z_normal.jpg"/>
    <hyperlink ref="V66" r:id="rId98" display="http://pbs.twimg.com/profile_images/1053050161050669056/jWNTlLh9_normal.jpg"/>
    <hyperlink ref="V67" r:id="rId99" display="http://pbs.twimg.com/profile_images/1089426037535109120/Sb51eWqW_normal.jpg"/>
    <hyperlink ref="V68" r:id="rId100" display="http://abs.twimg.com/sticky/default_profile_images/default_profile_normal.png"/>
    <hyperlink ref="V69" r:id="rId101" display="http://abs.twimg.com/sticky/default_profile_images/default_profile_normal.png"/>
    <hyperlink ref="V70" r:id="rId102" display="http://abs.twimg.com/sticky/default_profile_images/default_profile_normal.png"/>
    <hyperlink ref="V71" r:id="rId103" display="http://abs.twimg.com/sticky/default_profile_images/default_profile_normal.png"/>
    <hyperlink ref="V72" r:id="rId104" display="http://pbs.twimg.com/profile_images/971858661168599040/t8T3IPTh_normal.jpg"/>
    <hyperlink ref="V73" r:id="rId105" display="http://pbs.twimg.com/profile_images/971858661168599040/t8T3IPTh_normal.jpg"/>
    <hyperlink ref="V74" r:id="rId106" display="http://pbs.twimg.com/profile_images/1080275462499250177/P25NNVPC_normal.jpg"/>
    <hyperlink ref="X3" r:id="rId107" display="https://twitter.com/#!/rosemarycnn/status/966596012881031168"/>
    <hyperlink ref="X4" r:id="rId108" display="https://twitter.com/#!/elizabe44177035/status/1091904131344879617"/>
    <hyperlink ref="X5" r:id="rId109" display="https://twitter.com/#!/stevanoccrp/status/1092009315089764352"/>
    <hyperlink ref="X6" r:id="rId110" display="https://twitter.com/#!/daniela04120570/status/1092010663403311105"/>
    <hyperlink ref="X7" r:id="rId111" display="https://twitter.com/#!/dvogled/status/1092012209021116421"/>
    <hyperlink ref="X8" r:id="rId112" display="https://twitter.com/#!/nikolamkiric/status/1092022796383858688"/>
    <hyperlink ref="X9" r:id="rId113" display="https://twitter.com/#!/_jelvas/status/1092044362605830144"/>
    <hyperlink ref="X10" r:id="rId114" display="https://twitter.com/#!/krikrs/status/1092061288992251905"/>
    <hyperlink ref="X11" r:id="rId115" display="https://twitter.com/#!/leptiricms/status/1092065104869371905"/>
    <hyperlink ref="X12" r:id="rId116" display="https://twitter.com/#!/darkodumic/status/1092065951418380294"/>
    <hyperlink ref="X13" r:id="rId117" display="https://twitter.com/#!/lillyblu357/status/1092067068478922752"/>
    <hyperlink ref="X14" r:id="rId118" display="https://twitter.com/#!/pajce4/status/1092068642207006720"/>
    <hyperlink ref="X15" r:id="rId119" display="https://twitter.com/#!/nolefp/status/1092091652393422848"/>
    <hyperlink ref="X16" r:id="rId120" display="https://twitter.com/#!/olivera1331/status/1092120581523296256"/>
    <hyperlink ref="X17" r:id="rId121" display="https://twitter.com/#!/lazovicml/status/1092138178943877120"/>
    <hyperlink ref="X18" r:id="rId122" display="https://twitter.com/#!/sundaefire/status/1092170403278024704"/>
    <hyperlink ref="X19" r:id="rId123" display="https://twitter.com/#!/empyrealarrows/status/1092171312271892480"/>
    <hyperlink ref="X20" r:id="rId124" display="https://twitter.com/#!/dimourgos/status/1092180790669135873"/>
    <hyperlink ref="X21" r:id="rId125" display="https://twitter.com/#!/draganapeco/status/1092357565214789632"/>
    <hyperlink ref="X22" r:id="rId126" display="https://twitter.com/#!/karapandza/status/1091993680054050817"/>
    <hyperlink ref="X23" r:id="rId127" display="https://twitter.com/#!/jelradivojevic/status/1092363084260364294"/>
    <hyperlink ref="X24" r:id="rId128" display="https://twitter.com/#!/rockstargames/status/1090263954645966850"/>
    <hyperlink ref="X25" r:id="rId129" display="https://twitter.com/#!/tsg_nove/status/1092412445342130176"/>
    <hyperlink ref="X26" r:id="rId130" display="https://twitter.com/#!/carrara_car/status/1092473773272563712"/>
    <hyperlink ref="X27" r:id="rId131" display="https://twitter.com/#!/iknowuman/status/1092597282023854080"/>
    <hyperlink ref="X28" r:id="rId132" display="https://twitter.com/#!/enenlice/status/1092597960762888192"/>
    <hyperlink ref="X29" r:id="rId133" display="https://twitter.com/#!/tulhip/status/1092168551673212928"/>
    <hyperlink ref="X30" r:id="rId134" display="https://twitter.com/#!/nekyua/status/1092637235151654912"/>
    <hyperlink ref="X31" r:id="rId135" display="https://twitter.com/#!/hope_persists/status/977892653806292992"/>
    <hyperlink ref="X32" r:id="rId136" display="https://twitter.com/#!/everflo_q_opi/status/1092775983348936704"/>
    <hyperlink ref="X33" r:id="rId137" display="https://twitter.com/#!/13th_pig/status/1093595418125053952"/>
    <hyperlink ref="X34" r:id="rId138" display="https://twitter.com/#!/dontwearit0ut/status/1093750400199655424"/>
    <hyperlink ref="X35" r:id="rId139" display="https://twitter.com/#!/diamondgold84/status/1093850516398985216"/>
    <hyperlink ref="X36" r:id="rId140" display="https://twitter.com/#!/merilinmonro1/status/1093852659499614209"/>
    <hyperlink ref="X37" r:id="rId141" display="https://twitter.com/#!/31astraaa/status/1093854501608529920"/>
    <hyperlink ref="X38" r:id="rId142" display="https://twitter.com/#!/vladvladikus/status/1093857125552529411"/>
    <hyperlink ref="X39" r:id="rId143" display="https://twitter.com/#!/vitkocxi/status/1093866562472296449"/>
    <hyperlink ref="X40" r:id="rId144" display="https://twitter.com/#!/dragcebradic/status/1093874411009130506"/>
    <hyperlink ref="X41" r:id="rId145" display="https://twitter.com/#!/daniluacl/status/1093954669473398790"/>
    <hyperlink ref="X42" r:id="rId146" display="https://twitter.com/#!/mrak/status/1094219350750519297"/>
    <hyperlink ref="X43" r:id="rId147" display="https://twitter.com/#!/kwilli1046/status/1094211169932451841"/>
    <hyperlink ref="X44" r:id="rId148" display="https://twitter.com/#!/nove_joshan1007/status/1094396641681956864"/>
    <hyperlink ref="X45" r:id="rId149" display="https://twitter.com/#!/dc_vetadvocate/status/1094973614150033408"/>
    <hyperlink ref="X46" r:id="rId150" display="https://twitter.com/#!/grofodvaljeva/status/1093837448097001472"/>
    <hyperlink ref="X47" r:id="rId151" display="https://twitter.com/#!/datividimslova/status/1093837822111428608"/>
    <hyperlink ref="X48" r:id="rId152" display="https://twitter.com/#!/aleksandratasi8/status/1095632818661703680"/>
    <hyperlink ref="X49" r:id="rId153" display="https://twitter.com/#!/lernrts/status/1093566804226650113"/>
    <hyperlink ref="X50" r:id="rId154" display="https://twitter.com/#!/i_dont_car_x/status/1093582722231160833"/>
    <hyperlink ref="X51" r:id="rId155" display="https://twitter.com/#!/camzzlolo97/status/1093564342170275846"/>
    <hyperlink ref="X52" r:id="rId156" display="https://twitter.com/#!/i_dont_car_x/status/1093582810261139456"/>
    <hyperlink ref="X53" r:id="rId157" display="https://twitter.com/#!/votes58/status/1093568153949487105"/>
    <hyperlink ref="X54" r:id="rId158" display="https://twitter.com/#!/i_dont_car_x/status/1093582873670619136"/>
    <hyperlink ref="X55" r:id="rId159" display="https://twitter.com/#!/vernica45837557/status/1093564427541057536"/>
    <hyperlink ref="X56" r:id="rId160" display="https://twitter.com/#!/i_dont_car_x/status/1093582918713266178"/>
    <hyperlink ref="X57" r:id="rId161" display="https://twitter.com/#!/mafialaurenjbr/status/1095447509240025089"/>
    <hyperlink ref="X58" r:id="rId162" display="https://twitter.com/#!/i_dont_car_x/status/1095675191068426240"/>
    <hyperlink ref="X59" r:id="rId163" display="https://twitter.com/#!/mahibrihim/status/1095852383803002880"/>
    <hyperlink ref="X60" r:id="rId164" display="https://twitter.com/#!/donaldnorcross/status/1001583765506985986"/>
    <hyperlink ref="X61" r:id="rId165" display="https://twitter.com/#!/endguns2019/status/1095994293003739136"/>
    <hyperlink ref="X62" r:id="rId166" display="https://twitter.com/#!/endguns2019/status/1096085339540738049"/>
    <hyperlink ref="X63" r:id="rId167" display="https://twitter.com/#!/sesaycalvin/status/1096271697421000705"/>
    <hyperlink ref="X64" r:id="rId168" display="https://twitter.com/#!/mr_kirpister/status/1096411833806848001"/>
    <hyperlink ref="X65" r:id="rId169" display="https://twitter.com/#!/noellealvernaz/status/1096380734355525632"/>
    <hyperlink ref="X66" r:id="rId170" display="https://twitter.com/#!/shakker__/status/1096429990617497600"/>
    <hyperlink ref="X67" r:id="rId171" display="https://twitter.com/#!/tara_kathryn_/status/1096541463566041092"/>
    <hyperlink ref="X68" r:id="rId172" display="https://twitter.com/#!/b5308bj/status/1096620987959910400"/>
    <hyperlink ref="X69" r:id="rId173" display="https://twitter.com/#!/b5308bj/status/1096622639576215552"/>
    <hyperlink ref="X70" r:id="rId174" display="https://twitter.com/#!/b5308bj/status/1096623169929121792"/>
    <hyperlink ref="X71" r:id="rId175" display="https://twitter.com/#!/b5308bj/status/1096620512971800576"/>
    <hyperlink ref="X72" r:id="rId176" display="https://twitter.com/#!/car_nove/status/977910505582026752"/>
    <hyperlink ref="X73" r:id="rId177" display="https://twitter.com/#!/car_nove/status/964169563070980096"/>
    <hyperlink ref="X74" r:id="rId178" display="https://twitter.com/#!/codebluebbq/status/1096907918274973696"/>
  </hyperlinks>
  <printOptions/>
  <pageMargins left="0.7" right="0.7" top="0.75" bottom="0.75" header="0.3" footer="0.3"/>
  <pageSetup horizontalDpi="600" verticalDpi="600" orientation="portrait" r:id="rId182"/>
  <legacyDrawing r:id="rId180"/>
  <tableParts>
    <tablePart r:id="rId18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1692</v>
      </c>
      <c r="B1" s="13" t="s">
        <v>34</v>
      </c>
    </row>
    <row r="2" spans="1:2" ht="15">
      <c r="A2" s="114" t="s">
        <v>273</v>
      </c>
      <c r="B2" s="78">
        <v>766.4</v>
      </c>
    </row>
    <row r="3" spans="1:2" ht="15">
      <c r="A3" s="114" t="s">
        <v>264</v>
      </c>
      <c r="B3" s="78">
        <v>330</v>
      </c>
    </row>
    <row r="4" spans="1:2" ht="15">
      <c r="A4" s="114" t="s">
        <v>231</v>
      </c>
      <c r="B4" s="78">
        <v>210</v>
      </c>
    </row>
    <row r="5" spans="1:2" ht="15">
      <c r="A5" s="114" t="s">
        <v>272</v>
      </c>
      <c r="B5" s="78">
        <v>151</v>
      </c>
    </row>
    <row r="6" spans="1:2" ht="15">
      <c r="A6" s="114" t="s">
        <v>254</v>
      </c>
      <c r="B6" s="78">
        <v>118</v>
      </c>
    </row>
    <row r="7" spans="1:2" ht="15">
      <c r="A7" s="114" t="s">
        <v>212</v>
      </c>
      <c r="B7" s="78">
        <v>116</v>
      </c>
    </row>
    <row r="8" spans="1:2" ht="15">
      <c r="A8" s="114" t="s">
        <v>274</v>
      </c>
      <c r="B8" s="78">
        <v>93</v>
      </c>
    </row>
    <row r="9" spans="1:2" ht="15">
      <c r="A9" s="114" t="s">
        <v>240</v>
      </c>
      <c r="B9" s="78">
        <v>71.4</v>
      </c>
    </row>
    <row r="10" spans="1:2" ht="15">
      <c r="A10" s="114" t="s">
        <v>267</v>
      </c>
      <c r="B10" s="78">
        <v>60</v>
      </c>
    </row>
    <row r="11" spans="1:2" ht="15">
      <c r="A11" s="114" t="s">
        <v>241</v>
      </c>
      <c r="B11" s="78">
        <v>57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1694</v>
      </c>
      <c r="B25" t="s">
        <v>1693</v>
      </c>
    </row>
    <row r="26" spans="1:2" ht="15">
      <c r="A26" s="125" t="s">
        <v>1696</v>
      </c>
      <c r="B26" s="3"/>
    </row>
    <row r="27" spans="1:2" ht="15">
      <c r="A27" s="126" t="s">
        <v>1697</v>
      </c>
      <c r="B27" s="3"/>
    </row>
    <row r="28" spans="1:2" ht="15">
      <c r="A28" s="127" t="s">
        <v>1698</v>
      </c>
      <c r="B28" s="3"/>
    </row>
    <row r="29" spans="1:2" ht="15">
      <c r="A29" s="128" t="s">
        <v>1699</v>
      </c>
      <c r="B29" s="3">
        <v>1</v>
      </c>
    </row>
    <row r="30" spans="1:2" ht="15">
      <c r="A30" s="127" t="s">
        <v>1700</v>
      </c>
      <c r="B30" s="3"/>
    </row>
    <row r="31" spans="1:2" ht="15">
      <c r="A31" s="128" t="s">
        <v>1701</v>
      </c>
      <c r="B31" s="3">
        <v>1</v>
      </c>
    </row>
    <row r="32" spans="1:2" ht="15">
      <c r="A32" s="126" t="s">
        <v>1702</v>
      </c>
      <c r="B32" s="3"/>
    </row>
    <row r="33" spans="1:2" ht="15">
      <c r="A33" s="127" t="s">
        <v>1703</v>
      </c>
      <c r="B33" s="3"/>
    </row>
    <row r="34" spans="1:2" ht="15">
      <c r="A34" s="128" t="s">
        <v>1704</v>
      </c>
      <c r="B34" s="3">
        <v>1</v>
      </c>
    </row>
    <row r="35" spans="1:2" ht="15">
      <c r="A35" s="128" t="s">
        <v>1705</v>
      </c>
      <c r="B35" s="3">
        <v>1</v>
      </c>
    </row>
    <row r="36" spans="1:2" ht="15">
      <c r="A36" s="126" t="s">
        <v>1706</v>
      </c>
      <c r="B36" s="3"/>
    </row>
    <row r="37" spans="1:2" ht="15">
      <c r="A37" s="127" t="s">
        <v>1707</v>
      </c>
      <c r="B37" s="3"/>
    </row>
    <row r="38" spans="1:2" ht="15">
      <c r="A38" s="128" t="s">
        <v>1708</v>
      </c>
      <c r="B38" s="3">
        <v>1</v>
      </c>
    </row>
    <row r="39" spans="1:2" ht="15">
      <c r="A39" s="125" t="s">
        <v>1709</v>
      </c>
      <c r="B39" s="3"/>
    </row>
    <row r="40" spans="1:2" ht="15">
      <c r="A40" s="126" t="s">
        <v>1710</v>
      </c>
      <c r="B40" s="3"/>
    </row>
    <row r="41" spans="1:2" ht="15">
      <c r="A41" s="127" t="s">
        <v>1711</v>
      </c>
      <c r="B41" s="3"/>
    </row>
    <row r="42" spans="1:2" ht="15">
      <c r="A42" s="128" t="s">
        <v>1712</v>
      </c>
      <c r="B42" s="3">
        <v>1</v>
      </c>
    </row>
    <row r="43" spans="1:2" ht="15">
      <c r="A43" s="126" t="s">
        <v>1697</v>
      </c>
      <c r="B43" s="3"/>
    </row>
    <row r="44" spans="1:2" ht="15">
      <c r="A44" s="127" t="s">
        <v>1713</v>
      </c>
      <c r="B44" s="3"/>
    </row>
    <row r="45" spans="1:2" ht="15">
      <c r="A45" s="128" t="s">
        <v>1714</v>
      </c>
      <c r="B45" s="3">
        <v>1</v>
      </c>
    </row>
    <row r="46" spans="1:2" ht="15">
      <c r="A46" s="128" t="s">
        <v>1715</v>
      </c>
      <c r="B46" s="3">
        <v>1</v>
      </c>
    </row>
    <row r="47" spans="1:2" ht="15">
      <c r="A47" s="128" t="s">
        <v>1716</v>
      </c>
      <c r="B47" s="3">
        <v>3</v>
      </c>
    </row>
    <row r="48" spans="1:2" ht="15">
      <c r="A48" s="128" t="s">
        <v>1717</v>
      </c>
      <c r="B48" s="3">
        <v>1</v>
      </c>
    </row>
    <row r="49" spans="1:2" ht="15">
      <c r="A49" s="128" t="s">
        <v>1704</v>
      </c>
      <c r="B49" s="3">
        <v>1</v>
      </c>
    </row>
    <row r="50" spans="1:2" ht="15">
      <c r="A50" s="128" t="s">
        <v>1705</v>
      </c>
      <c r="B50" s="3">
        <v>5</v>
      </c>
    </row>
    <row r="51" spans="1:2" ht="15">
      <c r="A51" s="128" t="s">
        <v>1699</v>
      </c>
      <c r="B51" s="3">
        <v>1</v>
      </c>
    </row>
    <row r="52" spans="1:2" ht="15">
      <c r="A52" s="128" t="s">
        <v>1718</v>
      </c>
      <c r="B52" s="3">
        <v>1</v>
      </c>
    </row>
    <row r="53" spans="1:2" ht="15">
      <c r="A53" s="128" t="s">
        <v>1719</v>
      </c>
      <c r="B53" s="3">
        <v>1</v>
      </c>
    </row>
    <row r="54" spans="1:2" ht="15">
      <c r="A54" s="128" t="s">
        <v>1708</v>
      </c>
      <c r="B54" s="3">
        <v>4</v>
      </c>
    </row>
    <row r="55" spans="1:2" ht="15">
      <c r="A55" s="127" t="s">
        <v>1720</v>
      </c>
      <c r="B55" s="3"/>
    </row>
    <row r="56" spans="1:2" ht="15">
      <c r="A56" s="128" t="s">
        <v>1715</v>
      </c>
      <c r="B56" s="3">
        <v>1</v>
      </c>
    </row>
    <row r="57" spans="1:2" ht="15">
      <c r="A57" s="128" t="s">
        <v>1716</v>
      </c>
      <c r="B57" s="3">
        <v>1</v>
      </c>
    </row>
    <row r="58" spans="1:2" ht="15">
      <c r="A58" s="128" t="s">
        <v>1721</v>
      </c>
      <c r="B58" s="3">
        <v>1</v>
      </c>
    </row>
    <row r="59" spans="1:2" ht="15">
      <c r="A59" s="128" t="s">
        <v>1722</v>
      </c>
      <c r="B59" s="3">
        <v>1</v>
      </c>
    </row>
    <row r="60" spans="1:2" ht="15">
      <c r="A60" s="127" t="s">
        <v>1723</v>
      </c>
      <c r="B60" s="3"/>
    </row>
    <row r="61" spans="1:2" ht="15">
      <c r="A61" s="128" t="s">
        <v>1724</v>
      </c>
      <c r="B61" s="3">
        <v>2</v>
      </c>
    </row>
    <row r="62" spans="1:2" ht="15">
      <c r="A62" s="128" t="s">
        <v>1725</v>
      </c>
      <c r="B62" s="3">
        <v>1</v>
      </c>
    </row>
    <row r="63" spans="1:2" ht="15">
      <c r="A63" s="128" t="s">
        <v>1721</v>
      </c>
      <c r="B63" s="3">
        <v>1</v>
      </c>
    </row>
    <row r="64" spans="1:2" ht="15">
      <c r="A64" s="127" t="s">
        <v>1726</v>
      </c>
      <c r="B64" s="3"/>
    </row>
    <row r="65" spans="1:2" ht="15">
      <c r="A65" s="128" t="s">
        <v>1722</v>
      </c>
      <c r="B65" s="3">
        <v>4</v>
      </c>
    </row>
    <row r="66" spans="1:2" ht="15">
      <c r="A66" s="128" t="s">
        <v>1718</v>
      </c>
      <c r="B66" s="3">
        <v>4</v>
      </c>
    </row>
    <row r="67" spans="1:2" ht="15">
      <c r="A67" s="128" t="s">
        <v>1719</v>
      </c>
      <c r="B67" s="3">
        <v>1</v>
      </c>
    </row>
    <row r="68" spans="1:2" ht="15">
      <c r="A68" s="127" t="s">
        <v>1727</v>
      </c>
      <c r="B68" s="3"/>
    </row>
    <row r="69" spans="1:2" ht="15">
      <c r="A69" s="128" t="s">
        <v>1728</v>
      </c>
      <c r="B69" s="3">
        <v>1</v>
      </c>
    </row>
    <row r="70" spans="1:2" ht="15">
      <c r="A70" s="128" t="s">
        <v>1717</v>
      </c>
      <c r="B70" s="3">
        <v>2</v>
      </c>
    </row>
    <row r="71" spans="1:2" ht="15">
      <c r="A71" s="128" t="s">
        <v>1704</v>
      </c>
      <c r="B71" s="3">
        <v>3</v>
      </c>
    </row>
    <row r="72" spans="1:2" ht="15">
      <c r="A72" s="128" t="s">
        <v>1721</v>
      </c>
      <c r="B72" s="3">
        <v>2</v>
      </c>
    </row>
    <row r="73" spans="1:2" ht="15">
      <c r="A73" s="128" t="s">
        <v>1705</v>
      </c>
      <c r="B73" s="3">
        <v>1</v>
      </c>
    </row>
    <row r="74" spans="1:2" ht="15">
      <c r="A74" s="128" t="s">
        <v>1719</v>
      </c>
      <c r="B74" s="3">
        <v>1</v>
      </c>
    </row>
    <row r="75" spans="1:2" ht="15">
      <c r="A75" s="127" t="s">
        <v>1729</v>
      </c>
      <c r="B75" s="3"/>
    </row>
    <row r="76" spans="1:2" ht="15">
      <c r="A76" s="128" t="s">
        <v>1704</v>
      </c>
      <c r="B76" s="3">
        <v>2</v>
      </c>
    </row>
    <row r="77" spans="1:2" ht="15">
      <c r="A77" s="127" t="s">
        <v>1730</v>
      </c>
      <c r="B77" s="3"/>
    </row>
    <row r="78" spans="1:2" ht="15">
      <c r="A78" s="128" t="s">
        <v>1731</v>
      </c>
      <c r="B78" s="3">
        <v>1</v>
      </c>
    </row>
    <row r="79" spans="1:2" ht="15">
      <c r="A79" s="127" t="s">
        <v>1732</v>
      </c>
      <c r="B79" s="3"/>
    </row>
    <row r="80" spans="1:2" ht="15">
      <c r="A80" s="128" t="s">
        <v>1705</v>
      </c>
      <c r="B80" s="3">
        <v>1</v>
      </c>
    </row>
    <row r="81" spans="1:2" ht="15">
      <c r="A81" s="127" t="s">
        <v>1733</v>
      </c>
      <c r="B81" s="3"/>
    </row>
    <row r="82" spans="1:2" ht="15">
      <c r="A82" s="128" t="s">
        <v>1734</v>
      </c>
      <c r="B82" s="3">
        <v>1</v>
      </c>
    </row>
    <row r="83" spans="1:2" ht="15">
      <c r="A83" s="127" t="s">
        <v>1735</v>
      </c>
      <c r="B83" s="3"/>
    </row>
    <row r="84" spans="1:2" ht="15">
      <c r="A84" s="128" t="s">
        <v>1716</v>
      </c>
      <c r="B84" s="3">
        <v>1</v>
      </c>
    </row>
    <row r="85" spans="1:2" ht="15">
      <c r="A85" s="128" t="s">
        <v>1721</v>
      </c>
      <c r="B85" s="3">
        <v>1</v>
      </c>
    </row>
    <row r="86" spans="1:2" ht="15">
      <c r="A86" s="127" t="s">
        <v>1736</v>
      </c>
      <c r="B86" s="3"/>
    </row>
    <row r="87" spans="1:2" ht="15">
      <c r="A87" s="128" t="s">
        <v>1724</v>
      </c>
      <c r="B87" s="3">
        <v>1</v>
      </c>
    </row>
    <row r="88" spans="1:2" ht="15">
      <c r="A88" s="128" t="s">
        <v>1716</v>
      </c>
      <c r="B88" s="3">
        <v>1</v>
      </c>
    </row>
    <row r="89" spans="1:2" ht="15">
      <c r="A89" s="128" t="s">
        <v>1699</v>
      </c>
      <c r="B89" s="3">
        <v>1</v>
      </c>
    </row>
    <row r="90" spans="1:2" ht="15">
      <c r="A90" s="127" t="s">
        <v>1698</v>
      </c>
      <c r="B90" s="3"/>
    </row>
    <row r="91" spans="1:2" ht="15">
      <c r="A91" s="128" t="s">
        <v>1725</v>
      </c>
      <c r="B91" s="3">
        <v>1</v>
      </c>
    </row>
    <row r="92" spans="1:2" ht="15">
      <c r="A92" s="128" t="s">
        <v>1704</v>
      </c>
      <c r="B92" s="3">
        <v>1</v>
      </c>
    </row>
    <row r="93" spans="1:2" ht="15">
      <c r="A93" s="128" t="s">
        <v>1705</v>
      </c>
      <c r="B93" s="3">
        <v>1</v>
      </c>
    </row>
    <row r="94" spans="1:2" ht="15">
      <c r="A94" s="128" t="s">
        <v>1712</v>
      </c>
      <c r="B94" s="3">
        <v>1</v>
      </c>
    </row>
    <row r="95" spans="1:2" ht="15">
      <c r="A95" s="128" t="s">
        <v>1734</v>
      </c>
      <c r="B95" s="3">
        <v>1</v>
      </c>
    </row>
    <row r="96" spans="1:2" ht="15">
      <c r="A96" s="127" t="s">
        <v>1737</v>
      </c>
      <c r="B96" s="3"/>
    </row>
    <row r="97" spans="1:2" ht="15">
      <c r="A97" s="128" t="s">
        <v>1725</v>
      </c>
      <c r="B97" s="3">
        <v>4</v>
      </c>
    </row>
    <row r="98" spans="1:2" ht="15">
      <c r="A98" s="128" t="s">
        <v>1738</v>
      </c>
      <c r="B98" s="3">
        <v>1</v>
      </c>
    </row>
    <row r="99" spans="1:2" ht="15">
      <c r="A99" s="125" t="s">
        <v>1695</v>
      </c>
      <c r="B99" s="3">
        <v>72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8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610</v>
      </c>
      <c r="AE2" s="13" t="s">
        <v>611</v>
      </c>
      <c r="AF2" s="13" t="s">
        <v>612</v>
      </c>
      <c r="AG2" s="13" t="s">
        <v>613</v>
      </c>
      <c r="AH2" s="13" t="s">
        <v>614</v>
      </c>
      <c r="AI2" s="13" t="s">
        <v>615</v>
      </c>
      <c r="AJ2" s="13" t="s">
        <v>616</v>
      </c>
      <c r="AK2" s="13" t="s">
        <v>617</v>
      </c>
      <c r="AL2" s="13" t="s">
        <v>618</v>
      </c>
      <c r="AM2" s="13" t="s">
        <v>619</v>
      </c>
      <c r="AN2" s="13" t="s">
        <v>620</v>
      </c>
      <c r="AO2" s="13" t="s">
        <v>621</v>
      </c>
      <c r="AP2" s="13" t="s">
        <v>622</v>
      </c>
      <c r="AQ2" s="13" t="s">
        <v>623</v>
      </c>
      <c r="AR2" s="13" t="s">
        <v>624</v>
      </c>
      <c r="AS2" s="13" t="s">
        <v>192</v>
      </c>
      <c r="AT2" s="13" t="s">
        <v>625</v>
      </c>
      <c r="AU2" s="13" t="s">
        <v>626</v>
      </c>
      <c r="AV2" s="13" t="s">
        <v>627</v>
      </c>
      <c r="AW2" s="13" t="s">
        <v>628</v>
      </c>
      <c r="AX2" s="13" t="s">
        <v>629</v>
      </c>
      <c r="AY2" s="13" t="s">
        <v>630</v>
      </c>
      <c r="AZ2" s="13" t="s">
        <v>1213</v>
      </c>
      <c r="BA2" s="119" t="s">
        <v>1510</v>
      </c>
      <c r="BB2" s="119" t="s">
        <v>1512</v>
      </c>
      <c r="BC2" s="119" t="s">
        <v>1513</v>
      </c>
      <c r="BD2" s="119" t="s">
        <v>1514</v>
      </c>
      <c r="BE2" s="119" t="s">
        <v>1516</v>
      </c>
      <c r="BF2" s="119" t="s">
        <v>1517</v>
      </c>
      <c r="BG2" s="119" t="s">
        <v>1519</v>
      </c>
      <c r="BH2" s="119" t="s">
        <v>1551</v>
      </c>
      <c r="BI2" s="119" t="s">
        <v>1554</v>
      </c>
      <c r="BJ2" s="119" t="s">
        <v>1586</v>
      </c>
      <c r="BK2" s="119" t="s">
        <v>1681</v>
      </c>
      <c r="BL2" s="119" t="s">
        <v>1682</v>
      </c>
      <c r="BM2" s="119" t="s">
        <v>1683</v>
      </c>
      <c r="BN2" s="119" t="s">
        <v>1684</v>
      </c>
      <c r="BO2" s="119" t="s">
        <v>1685</v>
      </c>
      <c r="BP2" s="119" t="s">
        <v>1686</v>
      </c>
      <c r="BQ2" s="119" t="s">
        <v>1687</v>
      </c>
      <c r="BR2" s="119" t="s">
        <v>1688</v>
      </c>
      <c r="BS2" s="119" t="s">
        <v>1690</v>
      </c>
      <c r="BT2" s="3"/>
      <c r="BU2" s="3"/>
    </row>
    <row r="3" spans="1:73" ht="15" customHeight="1">
      <c r="A3" s="64" t="s">
        <v>212</v>
      </c>
      <c r="B3" s="65"/>
      <c r="C3" s="65" t="s">
        <v>64</v>
      </c>
      <c r="D3" s="66">
        <v>187.8729177592967</v>
      </c>
      <c r="E3" s="68"/>
      <c r="F3" s="100" t="s">
        <v>374</v>
      </c>
      <c r="G3" s="65"/>
      <c r="H3" s="69" t="s">
        <v>212</v>
      </c>
      <c r="I3" s="70"/>
      <c r="J3" s="70"/>
      <c r="K3" s="69" t="s">
        <v>1060</v>
      </c>
      <c r="L3" s="73">
        <v>1514.267223382046</v>
      </c>
      <c r="M3" s="74">
        <v>2582.726806640625</v>
      </c>
      <c r="N3" s="74">
        <v>3438.843017578125</v>
      </c>
      <c r="O3" s="75"/>
      <c r="P3" s="76"/>
      <c r="Q3" s="76"/>
      <c r="R3" s="48"/>
      <c r="S3" s="48">
        <v>1</v>
      </c>
      <c r="T3" s="48">
        <v>2</v>
      </c>
      <c r="U3" s="49">
        <v>116</v>
      </c>
      <c r="V3" s="49">
        <v>0.013333</v>
      </c>
      <c r="W3" s="49">
        <v>0.024232</v>
      </c>
      <c r="X3" s="49">
        <v>1.103855</v>
      </c>
      <c r="Y3" s="49">
        <v>0.16666666666666666</v>
      </c>
      <c r="Z3" s="49">
        <v>0</v>
      </c>
      <c r="AA3" s="71">
        <v>3</v>
      </c>
      <c r="AB3" s="71"/>
      <c r="AC3" s="72"/>
      <c r="AD3" s="78" t="s">
        <v>631</v>
      </c>
      <c r="AE3" s="78">
        <v>4195</v>
      </c>
      <c r="AF3" s="78">
        <v>44505</v>
      </c>
      <c r="AG3" s="78">
        <v>37888</v>
      </c>
      <c r="AH3" s="78">
        <v>17431</v>
      </c>
      <c r="AI3" s="78"/>
      <c r="AJ3" s="78" t="s">
        <v>716</v>
      </c>
      <c r="AK3" s="78" t="s">
        <v>780</v>
      </c>
      <c r="AL3" s="82" t="s">
        <v>822</v>
      </c>
      <c r="AM3" s="78"/>
      <c r="AN3" s="80">
        <v>39901.65006944445</v>
      </c>
      <c r="AO3" s="82" t="s">
        <v>857</v>
      </c>
      <c r="AP3" s="78" t="b">
        <v>0</v>
      </c>
      <c r="AQ3" s="78" t="b">
        <v>0</v>
      </c>
      <c r="AR3" s="78" t="b">
        <v>1</v>
      </c>
      <c r="AS3" s="78" t="s">
        <v>595</v>
      </c>
      <c r="AT3" s="78">
        <v>1229</v>
      </c>
      <c r="AU3" s="82" t="s">
        <v>932</v>
      </c>
      <c r="AV3" s="78" t="b">
        <v>1</v>
      </c>
      <c r="AW3" s="78" t="s">
        <v>972</v>
      </c>
      <c r="AX3" s="82" t="s">
        <v>973</v>
      </c>
      <c r="AY3" s="78" t="s">
        <v>66</v>
      </c>
      <c r="AZ3" s="78" t="str">
        <f>REPLACE(INDEX(GroupVertices[Group],MATCH(Vertices[[#This Row],[Vertex]],GroupVertices[Vertex],0)),1,1,"")</f>
        <v>2</v>
      </c>
      <c r="BA3" s="48" t="s">
        <v>347</v>
      </c>
      <c r="BB3" s="48" t="s">
        <v>347</v>
      </c>
      <c r="BC3" s="48" t="s">
        <v>359</v>
      </c>
      <c r="BD3" s="48" t="s">
        <v>359</v>
      </c>
      <c r="BE3" s="48" t="s">
        <v>364</v>
      </c>
      <c r="BF3" s="48" t="s">
        <v>364</v>
      </c>
      <c r="BG3" s="120" t="s">
        <v>1520</v>
      </c>
      <c r="BH3" s="120" t="s">
        <v>1520</v>
      </c>
      <c r="BI3" s="120" t="s">
        <v>1555</v>
      </c>
      <c r="BJ3" s="120" t="s">
        <v>1555</v>
      </c>
      <c r="BK3" s="120">
        <v>0</v>
      </c>
      <c r="BL3" s="123">
        <v>0</v>
      </c>
      <c r="BM3" s="120">
        <v>0</v>
      </c>
      <c r="BN3" s="123">
        <v>0</v>
      </c>
      <c r="BO3" s="120">
        <v>0</v>
      </c>
      <c r="BP3" s="123">
        <v>0</v>
      </c>
      <c r="BQ3" s="120">
        <v>29</v>
      </c>
      <c r="BR3" s="123">
        <v>100</v>
      </c>
      <c r="BS3" s="120">
        <v>29</v>
      </c>
      <c r="BT3" s="3"/>
      <c r="BU3" s="3"/>
    </row>
    <row r="4" spans="1:76" ht="15">
      <c r="A4" s="64" t="s">
        <v>275</v>
      </c>
      <c r="B4" s="65"/>
      <c r="C4" s="65" t="s">
        <v>64</v>
      </c>
      <c r="D4" s="66">
        <v>1000</v>
      </c>
      <c r="E4" s="68"/>
      <c r="F4" s="100" t="s">
        <v>942</v>
      </c>
      <c r="G4" s="65"/>
      <c r="H4" s="69" t="s">
        <v>275</v>
      </c>
      <c r="I4" s="70"/>
      <c r="J4" s="70"/>
      <c r="K4" s="69" t="s">
        <v>1061</v>
      </c>
      <c r="L4" s="73">
        <v>1</v>
      </c>
      <c r="M4" s="74">
        <v>2660.674072265625</v>
      </c>
      <c r="N4" s="74">
        <v>4505.431640625</v>
      </c>
      <c r="O4" s="75"/>
      <c r="P4" s="76"/>
      <c r="Q4" s="76"/>
      <c r="R4" s="86"/>
      <c r="S4" s="48">
        <v>2</v>
      </c>
      <c r="T4" s="48">
        <v>0</v>
      </c>
      <c r="U4" s="49">
        <v>0</v>
      </c>
      <c r="V4" s="49">
        <v>0.009615</v>
      </c>
      <c r="W4" s="49">
        <v>0.005333</v>
      </c>
      <c r="X4" s="49">
        <v>0.804797</v>
      </c>
      <c r="Y4" s="49">
        <v>0.5</v>
      </c>
      <c r="Z4" s="49">
        <v>0</v>
      </c>
      <c r="AA4" s="71">
        <v>4</v>
      </c>
      <c r="AB4" s="71"/>
      <c r="AC4" s="72"/>
      <c r="AD4" s="78" t="s">
        <v>632</v>
      </c>
      <c r="AE4" s="78">
        <v>1111</v>
      </c>
      <c r="AF4" s="78">
        <v>41337012</v>
      </c>
      <c r="AG4" s="78">
        <v>227319</v>
      </c>
      <c r="AH4" s="78">
        <v>1445</v>
      </c>
      <c r="AI4" s="78"/>
      <c r="AJ4" s="78" t="s">
        <v>717</v>
      </c>
      <c r="AK4" s="78"/>
      <c r="AL4" s="82" t="s">
        <v>823</v>
      </c>
      <c r="AM4" s="78"/>
      <c r="AN4" s="80">
        <v>39122.0243287037</v>
      </c>
      <c r="AO4" s="82" t="s">
        <v>858</v>
      </c>
      <c r="AP4" s="78" t="b">
        <v>0</v>
      </c>
      <c r="AQ4" s="78" t="b">
        <v>0</v>
      </c>
      <c r="AR4" s="78" t="b">
        <v>1</v>
      </c>
      <c r="AS4" s="78" t="s">
        <v>595</v>
      </c>
      <c r="AT4" s="78">
        <v>137529</v>
      </c>
      <c r="AU4" s="82" t="s">
        <v>933</v>
      </c>
      <c r="AV4" s="78" t="b">
        <v>1</v>
      </c>
      <c r="AW4" s="78" t="s">
        <v>972</v>
      </c>
      <c r="AX4" s="82" t="s">
        <v>974</v>
      </c>
      <c r="AY4" s="78" t="s">
        <v>65</v>
      </c>
      <c r="AZ4" s="78" t="str">
        <f>REPLACE(INDEX(GroupVertices[Group],MATCH(Vertices[[#This Row],[Vertex]],GroupVertices[Vertex],0)),1,1,"")</f>
        <v>2</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162.00290674281084</v>
      </c>
      <c r="E5" s="68"/>
      <c r="F5" s="100" t="s">
        <v>375</v>
      </c>
      <c r="G5" s="65"/>
      <c r="H5" s="69" t="s">
        <v>213</v>
      </c>
      <c r="I5" s="70"/>
      <c r="J5" s="70"/>
      <c r="K5" s="69" t="s">
        <v>1062</v>
      </c>
      <c r="L5" s="73">
        <v>1</v>
      </c>
      <c r="M5" s="74">
        <v>3281.240478515625</v>
      </c>
      <c r="N5" s="74">
        <v>4199.89306640625</v>
      </c>
      <c r="O5" s="75"/>
      <c r="P5" s="76"/>
      <c r="Q5" s="76"/>
      <c r="R5" s="86"/>
      <c r="S5" s="48">
        <v>0</v>
      </c>
      <c r="T5" s="48">
        <v>2</v>
      </c>
      <c r="U5" s="49">
        <v>0</v>
      </c>
      <c r="V5" s="49">
        <v>0.009615</v>
      </c>
      <c r="W5" s="49">
        <v>0.005333</v>
      </c>
      <c r="X5" s="49">
        <v>0.804797</v>
      </c>
      <c r="Y5" s="49">
        <v>0.5</v>
      </c>
      <c r="Z5" s="49">
        <v>0</v>
      </c>
      <c r="AA5" s="71">
        <v>5</v>
      </c>
      <c r="AB5" s="71"/>
      <c r="AC5" s="72"/>
      <c r="AD5" s="78" t="s">
        <v>633</v>
      </c>
      <c r="AE5" s="78">
        <v>109</v>
      </c>
      <c r="AF5" s="78">
        <v>5</v>
      </c>
      <c r="AG5" s="78">
        <v>67</v>
      </c>
      <c r="AH5" s="78">
        <v>54</v>
      </c>
      <c r="AI5" s="78"/>
      <c r="AJ5" s="78" t="s">
        <v>718</v>
      </c>
      <c r="AK5" s="78" t="s">
        <v>781</v>
      </c>
      <c r="AL5" s="78"/>
      <c r="AM5" s="78"/>
      <c r="AN5" s="80">
        <v>43499.13486111111</v>
      </c>
      <c r="AO5" s="82" t="s">
        <v>859</v>
      </c>
      <c r="AP5" s="78" t="b">
        <v>1</v>
      </c>
      <c r="AQ5" s="78" t="b">
        <v>0</v>
      </c>
      <c r="AR5" s="78" t="b">
        <v>0</v>
      </c>
      <c r="AS5" s="78" t="s">
        <v>595</v>
      </c>
      <c r="AT5" s="78">
        <v>0</v>
      </c>
      <c r="AU5" s="78"/>
      <c r="AV5" s="78" t="b">
        <v>0</v>
      </c>
      <c r="AW5" s="78" t="s">
        <v>972</v>
      </c>
      <c r="AX5" s="82" t="s">
        <v>975</v>
      </c>
      <c r="AY5" s="78" t="s">
        <v>66</v>
      </c>
      <c r="AZ5" s="78" t="str">
        <f>REPLACE(INDEX(GroupVertices[Group],MATCH(Vertices[[#This Row],[Vertex]],GroupVertices[Vertex],0)),1,1,"")</f>
        <v>2</v>
      </c>
      <c r="BA5" s="48"/>
      <c r="BB5" s="48"/>
      <c r="BC5" s="48"/>
      <c r="BD5" s="48"/>
      <c r="BE5" s="48" t="s">
        <v>365</v>
      </c>
      <c r="BF5" s="48" t="s">
        <v>365</v>
      </c>
      <c r="BG5" s="120" t="s">
        <v>1521</v>
      </c>
      <c r="BH5" s="120" t="s">
        <v>1521</v>
      </c>
      <c r="BI5" s="120" t="s">
        <v>1556</v>
      </c>
      <c r="BJ5" s="120" t="s">
        <v>1556</v>
      </c>
      <c r="BK5" s="120">
        <v>0</v>
      </c>
      <c r="BL5" s="123">
        <v>0</v>
      </c>
      <c r="BM5" s="120">
        <v>0</v>
      </c>
      <c r="BN5" s="123">
        <v>0</v>
      </c>
      <c r="BO5" s="120">
        <v>0</v>
      </c>
      <c r="BP5" s="123">
        <v>0</v>
      </c>
      <c r="BQ5" s="120">
        <v>20</v>
      </c>
      <c r="BR5" s="123">
        <v>100</v>
      </c>
      <c r="BS5" s="120">
        <v>20</v>
      </c>
      <c r="BT5" s="2"/>
      <c r="BU5" s="3"/>
      <c r="BV5" s="3"/>
      <c r="BW5" s="3"/>
      <c r="BX5" s="3"/>
    </row>
    <row r="6" spans="1:76" ht="15">
      <c r="A6" s="64" t="s">
        <v>273</v>
      </c>
      <c r="B6" s="65"/>
      <c r="C6" s="65" t="s">
        <v>64</v>
      </c>
      <c r="D6" s="66">
        <v>180.94208020112717</v>
      </c>
      <c r="E6" s="68"/>
      <c r="F6" s="100" t="s">
        <v>425</v>
      </c>
      <c r="G6" s="65"/>
      <c r="H6" s="69" t="s">
        <v>273</v>
      </c>
      <c r="I6" s="70"/>
      <c r="J6" s="70"/>
      <c r="K6" s="69" t="s">
        <v>1063</v>
      </c>
      <c r="L6" s="73">
        <v>9999</v>
      </c>
      <c r="M6" s="74">
        <v>2171.991943359375</v>
      </c>
      <c r="N6" s="74">
        <v>2300.84765625</v>
      </c>
      <c r="O6" s="75"/>
      <c r="P6" s="76"/>
      <c r="Q6" s="76"/>
      <c r="R6" s="86"/>
      <c r="S6" s="48">
        <v>14</v>
      </c>
      <c r="T6" s="48">
        <v>1</v>
      </c>
      <c r="U6" s="49">
        <v>766.4</v>
      </c>
      <c r="V6" s="49">
        <v>0.020408</v>
      </c>
      <c r="W6" s="49">
        <v>0.123674</v>
      </c>
      <c r="X6" s="49">
        <v>4.443413</v>
      </c>
      <c r="Y6" s="49">
        <v>0.02564102564102564</v>
      </c>
      <c r="Z6" s="49">
        <v>0</v>
      </c>
      <c r="AA6" s="71">
        <v>6</v>
      </c>
      <c r="AB6" s="71"/>
      <c r="AC6" s="72"/>
      <c r="AD6" s="78" t="s">
        <v>634</v>
      </c>
      <c r="AE6" s="78">
        <v>389</v>
      </c>
      <c r="AF6" s="78">
        <v>32583</v>
      </c>
      <c r="AG6" s="78">
        <v>1647</v>
      </c>
      <c r="AH6" s="78">
        <v>1550</v>
      </c>
      <c r="AI6" s="78"/>
      <c r="AJ6" s="78" t="s">
        <v>719</v>
      </c>
      <c r="AK6" s="78"/>
      <c r="AL6" s="78"/>
      <c r="AM6" s="78"/>
      <c r="AN6" s="80">
        <v>41755.03115740741</v>
      </c>
      <c r="AO6" s="82" t="s">
        <v>860</v>
      </c>
      <c r="AP6" s="78" t="b">
        <v>0</v>
      </c>
      <c r="AQ6" s="78" t="b">
        <v>0</v>
      </c>
      <c r="AR6" s="78" t="b">
        <v>0</v>
      </c>
      <c r="AS6" s="78" t="s">
        <v>595</v>
      </c>
      <c r="AT6" s="78">
        <v>339</v>
      </c>
      <c r="AU6" s="82" t="s">
        <v>933</v>
      </c>
      <c r="AV6" s="78" t="b">
        <v>0</v>
      </c>
      <c r="AW6" s="78" t="s">
        <v>972</v>
      </c>
      <c r="AX6" s="82" t="s">
        <v>976</v>
      </c>
      <c r="AY6" s="78" t="s">
        <v>66</v>
      </c>
      <c r="AZ6" s="78" t="str">
        <f>REPLACE(INDEX(GroupVertices[Group],MATCH(Vertices[[#This Row],[Vertex]],GroupVertices[Vertex],0)),1,1,"")</f>
        <v>2</v>
      </c>
      <c r="BA6" s="48" t="s">
        <v>357</v>
      </c>
      <c r="BB6" s="48" t="s">
        <v>357</v>
      </c>
      <c r="BC6" s="48" t="s">
        <v>362</v>
      </c>
      <c r="BD6" s="48" t="s">
        <v>362</v>
      </c>
      <c r="BE6" s="48"/>
      <c r="BF6" s="48"/>
      <c r="BG6" s="120" t="s">
        <v>1522</v>
      </c>
      <c r="BH6" s="120" t="s">
        <v>1522</v>
      </c>
      <c r="BI6" s="120" t="s">
        <v>1557</v>
      </c>
      <c r="BJ6" s="120" t="s">
        <v>1557</v>
      </c>
      <c r="BK6" s="120">
        <v>0</v>
      </c>
      <c r="BL6" s="123">
        <v>0</v>
      </c>
      <c r="BM6" s="120">
        <v>0</v>
      </c>
      <c r="BN6" s="123">
        <v>0</v>
      </c>
      <c r="BO6" s="120">
        <v>0</v>
      </c>
      <c r="BP6" s="123">
        <v>0</v>
      </c>
      <c r="BQ6" s="120">
        <v>48</v>
      </c>
      <c r="BR6" s="123">
        <v>100</v>
      </c>
      <c r="BS6" s="120">
        <v>48</v>
      </c>
      <c r="BT6" s="2"/>
      <c r="BU6" s="3"/>
      <c r="BV6" s="3"/>
      <c r="BW6" s="3"/>
      <c r="BX6" s="3"/>
    </row>
    <row r="7" spans="1:76" ht="15">
      <c r="A7" s="64" t="s">
        <v>214</v>
      </c>
      <c r="B7" s="65"/>
      <c r="C7" s="65" t="s">
        <v>64</v>
      </c>
      <c r="D7" s="66">
        <v>175.1826599957266</v>
      </c>
      <c r="E7" s="68"/>
      <c r="F7" s="100" t="s">
        <v>376</v>
      </c>
      <c r="G7" s="65"/>
      <c r="H7" s="69" t="s">
        <v>214</v>
      </c>
      <c r="I7" s="70"/>
      <c r="J7" s="70"/>
      <c r="K7" s="69" t="s">
        <v>1064</v>
      </c>
      <c r="L7" s="73">
        <v>1</v>
      </c>
      <c r="M7" s="74">
        <v>614.1679077148438</v>
      </c>
      <c r="N7" s="74">
        <v>8885.078125</v>
      </c>
      <c r="O7" s="75"/>
      <c r="P7" s="76"/>
      <c r="Q7" s="76"/>
      <c r="R7" s="86"/>
      <c r="S7" s="48">
        <v>0</v>
      </c>
      <c r="T7" s="48">
        <v>1</v>
      </c>
      <c r="U7" s="49">
        <v>0</v>
      </c>
      <c r="V7" s="49">
        <v>0.034483</v>
      </c>
      <c r="W7" s="49">
        <v>0</v>
      </c>
      <c r="X7" s="49">
        <v>0.556519</v>
      </c>
      <c r="Y7" s="49">
        <v>0</v>
      </c>
      <c r="Z7" s="49">
        <v>0</v>
      </c>
      <c r="AA7" s="71">
        <v>7</v>
      </c>
      <c r="AB7" s="71"/>
      <c r="AC7" s="72"/>
      <c r="AD7" s="78" t="s">
        <v>635</v>
      </c>
      <c r="AE7" s="78">
        <v>1730</v>
      </c>
      <c r="AF7" s="78">
        <v>22676</v>
      </c>
      <c r="AG7" s="78">
        <v>40869</v>
      </c>
      <c r="AH7" s="78">
        <v>29579</v>
      </c>
      <c r="AI7" s="78"/>
      <c r="AJ7" s="78" t="s">
        <v>720</v>
      </c>
      <c r="AK7" s="78" t="s">
        <v>782</v>
      </c>
      <c r="AL7" s="82" t="s">
        <v>824</v>
      </c>
      <c r="AM7" s="78"/>
      <c r="AN7" s="80">
        <v>41061.74040509259</v>
      </c>
      <c r="AO7" s="82" t="s">
        <v>861</v>
      </c>
      <c r="AP7" s="78" t="b">
        <v>0</v>
      </c>
      <c r="AQ7" s="78" t="b">
        <v>0</v>
      </c>
      <c r="AR7" s="78" t="b">
        <v>1</v>
      </c>
      <c r="AS7" s="78" t="s">
        <v>595</v>
      </c>
      <c r="AT7" s="78">
        <v>136</v>
      </c>
      <c r="AU7" s="82" t="s">
        <v>933</v>
      </c>
      <c r="AV7" s="78" t="b">
        <v>0</v>
      </c>
      <c r="AW7" s="78" t="s">
        <v>972</v>
      </c>
      <c r="AX7" s="82" t="s">
        <v>977</v>
      </c>
      <c r="AY7" s="78" t="s">
        <v>66</v>
      </c>
      <c r="AZ7" s="78" t="str">
        <f>REPLACE(INDEX(GroupVertices[Group],MATCH(Vertices[[#This Row],[Vertex]],GroupVertices[Vertex],0)),1,1,"")</f>
        <v>1</v>
      </c>
      <c r="BA7" s="48" t="s">
        <v>348</v>
      </c>
      <c r="BB7" s="48" t="s">
        <v>348</v>
      </c>
      <c r="BC7" s="48" t="s">
        <v>360</v>
      </c>
      <c r="BD7" s="48" t="s">
        <v>360</v>
      </c>
      <c r="BE7" s="48"/>
      <c r="BF7" s="48"/>
      <c r="BG7" s="120" t="s">
        <v>1523</v>
      </c>
      <c r="BH7" s="120" t="s">
        <v>1523</v>
      </c>
      <c r="BI7" s="120" t="s">
        <v>1558</v>
      </c>
      <c r="BJ7" s="120" t="s">
        <v>1558</v>
      </c>
      <c r="BK7" s="120">
        <v>0</v>
      </c>
      <c r="BL7" s="123">
        <v>0</v>
      </c>
      <c r="BM7" s="120">
        <v>0</v>
      </c>
      <c r="BN7" s="123">
        <v>0</v>
      </c>
      <c r="BO7" s="120">
        <v>0</v>
      </c>
      <c r="BP7" s="123">
        <v>0</v>
      </c>
      <c r="BQ7" s="120">
        <v>15</v>
      </c>
      <c r="BR7" s="123">
        <v>100</v>
      </c>
      <c r="BS7" s="120">
        <v>15</v>
      </c>
      <c r="BT7" s="2"/>
      <c r="BU7" s="3"/>
      <c r="BV7" s="3"/>
      <c r="BW7" s="3"/>
      <c r="BX7" s="3"/>
    </row>
    <row r="8" spans="1:76" ht="15">
      <c r="A8" s="64" t="s">
        <v>231</v>
      </c>
      <c r="B8" s="65"/>
      <c r="C8" s="65" t="s">
        <v>64</v>
      </c>
      <c r="D8" s="66">
        <v>168.55063559851152</v>
      </c>
      <c r="E8" s="68"/>
      <c r="F8" s="100" t="s">
        <v>391</v>
      </c>
      <c r="G8" s="65"/>
      <c r="H8" s="69" t="s">
        <v>231</v>
      </c>
      <c r="I8" s="70"/>
      <c r="J8" s="70"/>
      <c r="K8" s="69" t="s">
        <v>1065</v>
      </c>
      <c r="L8" s="73">
        <v>2740.535490605428</v>
      </c>
      <c r="M8" s="74">
        <v>1732.5001220703125</v>
      </c>
      <c r="N8" s="74">
        <v>7228.33935546875</v>
      </c>
      <c r="O8" s="75"/>
      <c r="P8" s="76"/>
      <c r="Q8" s="76"/>
      <c r="R8" s="86"/>
      <c r="S8" s="48">
        <v>16</v>
      </c>
      <c r="T8" s="48">
        <v>1</v>
      </c>
      <c r="U8" s="49">
        <v>210</v>
      </c>
      <c r="V8" s="49">
        <v>0.066667</v>
      </c>
      <c r="W8" s="49">
        <v>1E-06</v>
      </c>
      <c r="X8" s="49">
        <v>7.652125</v>
      </c>
      <c r="Y8" s="49">
        <v>0</v>
      </c>
      <c r="Z8" s="49">
        <v>0</v>
      </c>
      <c r="AA8" s="71">
        <v>8</v>
      </c>
      <c r="AB8" s="71"/>
      <c r="AC8" s="72"/>
      <c r="AD8" s="78" t="s">
        <v>636</v>
      </c>
      <c r="AE8" s="78">
        <v>2238</v>
      </c>
      <c r="AF8" s="78">
        <v>11268</v>
      </c>
      <c r="AG8" s="78">
        <v>51312</v>
      </c>
      <c r="AH8" s="78">
        <v>14987</v>
      </c>
      <c r="AI8" s="78"/>
      <c r="AJ8" s="78" t="s">
        <v>721</v>
      </c>
      <c r="AK8" s="78"/>
      <c r="AL8" s="82" t="s">
        <v>825</v>
      </c>
      <c r="AM8" s="78"/>
      <c r="AN8" s="80">
        <v>39521.44629629629</v>
      </c>
      <c r="AO8" s="82" t="s">
        <v>862</v>
      </c>
      <c r="AP8" s="78" t="b">
        <v>0</v>
      </c>
      <c r="AQ8" s="78" t="b">
        <v>0</v>
      </c>
      <c r="AR8" s="78" t="b">
        <v>0</v>
      </c>
      <c r="AS8" s="78" t="s">
        <v>595</v>
      </c>
      <c r="AT8" s="78">
        <v>116</v>
      </c>
      <c r="AU8" s="82" t="s">
        <v>933</v>
      </c>
      <c r="AV8" s="78" t="b">
        <v>0</v>
      </c>
      <c r="AW8" s="78" t="s">
        <v>972</v>
      </c>
      <c r="AX8" s="82" t="s">
        <v>978</v>
      </c>
      <c r="AY8" s="78" t="s">
        <v>66</v>
      </c>
      <c r="AZ8" s="78" t="str">
        <f>REPLACE(INDEX(GroupVertices[Group],MATCH(Vertices[[#This Row],[Vertex]],GroupVertices[Vertex],0)),1,1,"")</f>
        <v>1</v>
      </c>
      <c r="BA8" s="48" t="s">
        <v>348</v>
      </c>
      <c r="BB8" s="48" t="s">
        <v>348</v>
      </c>
      <c r="BC8" s="48" t="s">
        <v>360</v>
      </c>
      <c r="BD8" s="48" t="s">
        <v>360</v>
      </c>
      <c r="BE8" s="48"/>
      <c r="BF8" s="48"/>
      <c r="BG8" s="120" t="s">
        <v>1524</v>
      </c>
      <c r="BH8" s="120" t="s">
        <v>1524</v>
      </c>
      <c r="BI8" s="120" t="s">
        <v>1559</v>
      </c>
      <c r="BJ8" s="120" t="s">
        <v>1559</v>
      </c>
      <c r="BK8" s="120">
        <v>0</v>
      </c>
      <c r="BL8" s="123">
        <v>0</v>
      </c>
      <c r="BM8" s="120">
        <v>0</v>
      </c>
      <c r="BN8" s="123">
        <v>0</v>
      </c>
      <c r="BO8" s="120">
        <v>0</v>
      </c>
      <c r="BP8" s="123">
        <v>0</v>
      </c>
      <c r="BQ8" s="120">
        <v>13</v>
      </c>
      <c r="BR8" s="123">
        <v>100</v>
      </c>
      <c r="BS8" s="120">
        <v>13</v>
      </c>
      <c r="BT8" s="2"/>
      <c r="BU8" s="3"/>
      <c r="BV8" s="3"/>
      <c r="BW8" s="3"/>
      <c r="BX8" s="3"/>
    </row>
    <row r="9" spans="1:76" ht="15">
      <c r="A9" s="64" t="s">
        <v>215</v>
      </c>
      <c r="B9" s="65"/>
      <c r="C9" s="65" t="s">
        <v>64</v>
      </c>
      <c r="D9" s="66">
        <v>162.0639483418385</v>
      </c>
      <c r="E9" s="68"/>
      <c r="F9" s="100" t="s">
        <v>377</v>
      </c>
      <c r="G9" s="65"/>
      <c r="H9" s="69" t="s">
        <v>215</v>
      </c>
      <c r="I9" s="70"/>
      <c r="J9" s="70"/>
      <c r="K9" s="69" t="s">
        <v>1066</v>
      </c>
      <c r="L9" s="73">
        <v>1</v>
      </c>
      <c r="M9" s="74">
        <v>2926.947265625</v>
      </c>
      <c r="N9" s="74">
        <v>8806.5166015625</v>
      </c>
      <c r="O9" s="75"/>
      <c r="P9" s="76"/>
      <c r="Q9" s="76"/>
      <c r="R9" s="86"/>
      <c r="S9" s="48">
        <v>0</v>
      </c>
      <c r="T9" s="48">
        <v>1</v>
      </c>
      <c r="U9" s="49">
        <v>0</v>
      </c>
      <c r="V9" s="49">
        <v>0.034483</v>
      </c>
      <c r="W9" s="49">
        <v>0</v>
      </c>
      <c r="X9" s="49">
        <v>0.556519</v>
      </c>
      <c r="Y9" s="49">
        <v>0</v>
      </c>
      <c r="Z9" s="49">
        <v>0</v>
      </c>
      <c r="AA9" s="71">
        <v>9</v>
      </c>
      <c r="AB9" s="71"/>
      <c r="AC9" s="72"/>
      <c r="AD9" s="78" t="s">
        <v>637</v>
      </c>
      <c r="AE9" s="78">
        <v>231</v>
      </c>
      <c r="AF9" s="78">
        <v>110</v>
      </c>
      <c r="AG9" s="78">
        <v>299</v>
      </c>
      <c r="AH9" s="78">
        <v>9856</v>
      </c>
      <c r="AI9" s="78"/>
      <c r="AJ9" s="78"/>
      <c r="AK9" s="78" t="s">
        <v>783</v>
      </c>
      <c r="AL9" s="78"/>
      <c r="AM9" s="78"/>
      <c r="AN9" s="80">
        <v>43447.553391203706</v>
      </c>
      <c r="AO9" s="78"/>
      <c r="AP9" s="78" t="b">
        <v>1</v>
      </c>
      <c r="AQ9" s="78" t="b">
        <v>0</v>
      </c>
      <c r="AR9" s="78" t="b">
        <v>0</v>
      </c>
      <c r="AS9" s="78" t="s">
        <v>928</v>
      </c>
      <c r="AT9" s="78">
        <v>0</v>
      </c>
      <c r="AU9" s="78"/>
      <c r="AV9" s="78" t="b">
        <v>0</v>
      </c>
      <c r="AW9" s="78" t="s">
        <v>972</v>
      </c>
      <c r="AX9" s="82" t="s">
        <v>979</v>
      </c>
      <c r="AY9" s="78" t="s">
        <v>66</v>
      </c>
      <c r="AZ9" s="78" t="str">
        <f>REPLACE(INDEX(GroupVertices[Group],MATCH(Vertices[[#This Row],[Vertex]],GroupVertices[Vertex],0)),1,1,"")</f>
        <v>1</v>
      </c>
      <c r="BA9" s="48" t="s">
        <v>348</v>
      </c>
      <c r="BB9" s="48" t="s">
        <v>348</v>
      </c>
      <c r="BC9" s="48" t="s">
        <v>360</v>
      </c>
      <c r="BD9" s="48" t="s">
        <v>360</v>
      </c>
      <c r="BE9" s="48"/>
      <c r="BF9" s="48"/>
      <c r="BG9" s="120" t="s">
        <v>1523</v>
      </c>
      <c r="BH9" s="120" t="s">
        <v>1523</v>
      </c>
      <c r="BI9" s="120" t="s">
        <v>1558</v>
      </c>
      <c r="BJ9" s="120" t="s">
        <v>1558</v>
      </c>
      <c r="BK9" s="120">
        <v>0</v>
      </c>
      <c r="BL9" s="123">
        <v>0</v>
      </c>
      <c r="BM9" s="120">
        <v>0</v>
      </c>
      <c r="BN9" s="123">
        <v>0</v>
      </c>
      <c r="BO9" s="120">
        <v>0</v>
      </c>
      <c r="BP9" s="123">
        <v>0</v>
      </c>
      <c r="BQ9" s="120">
        <v>15</v>
      </c>
      <c r="BR9" s="123">
        <v>100</v>
      </c>
      <c r="BS9" s="120">
        <v>15</v>
      </c>
      <c r="BT9" s="2"/>
      <c r="BU9" s="3"/>
      <c r="BV9" s="3"/>
      <c r="BW9" s="3"/>
      <c r="BX9" s="3"/>
    </row>
    <row r="10" spans="1:76" ht="15">
      <c r="A10" s="64" t="s">
        <v>216</v>
      </c>
      <c r="B10" s="65"/>
      <c r="C10" s="65" t="s">
        <v>64</v>
      </c>
      <c r="D10" s="66">
        <v>164.31667402024036</v>
      </c>
      <c r="E10" s="68"/>
      <c r="F10" s="100" t="s">
        <v>378</v>
      </c>
      <c r="G10" s="65"/>
      <c r="H10" s="69" t="s">
        <v>216</v>
      </c>
      <c r="I10" s="70"/>
      <c r="J10" s="70"/>
      <c r="K10" s="69" t="s">
        <v>1067</v>
      </c>
      <c r="L10" s="73">
        <v>1</v>
      </c>
      <c r="M10" s="74">
        <v>3378.4794921875</v>
      </c>
      <c r="N10" s="74">
        <v>7754.08154296875</v>
      </c>
      <c r="O10" s="75"/>
      <c r="P10" s="76"/>
      <c r="Q10" s="76"/>
      <c r="R10" s="86"/>
      <c r="S10" s="48">
        <v>0</v>
      </c>
      <c r="T10" s="48">
        <v>1</v>
      </c>
      <c r="U10" s="49">
        <v>0</v>
      </c>
      <c r="V10" s="49">
        <v>0.034483</v>
      </c>
      <c r="W10" s="49">
        <v>0</v>
      </c>
      <c r="X10" s="49">
        <v>0.556519</v>
      </c>
      <c r="Y10" s="49">
        <v>0</v>
      </c>
      <c r="Z10" s="49">
        <v>0</v>
      </c>
      <c r="AA10" s="71">
        <v>10</v>
      </c>
      <c r="AB10" s="71"/>
      <c r="AC10" s="72"/>
      <c r="AD10" s="78" t="s">
        <v>638</v>
      </c>
      <c r="AE10" s="78">
        <v>1927</v>
      </c>
      <c r="AF10" s="78">
        <v>3985</v>
      </c>
      <c r="AG10" s="78">
        <v>50539</v>
      </c>
      <c r="AH10" s="78">
        <v>48091</v>
      </c>
      <c r="AI10" s="78"/>
      <c r="AJ10" s="78" t="s">
        <v>722</v>
      </c>
      <c r="AK10" s="78" t="s">
        <v>784</v>
      </c>
      <c r="AL10" s="82" t="s">
        <v>826</v>
      </c>
      <c r="AM10" s="78"/>
      <c r="AN10" s="80">
        <v>41326.861666666664</v>
      </c>
      <c r="AO10" s="82" t="s">
        <v>863</v>
      </c>
      <c r="AP10" s="78" t="b">
        <v>1</v>
      </c>
      <c r="AQ10" s="78" t="b">
        <v>0</v>
      </c>
      <c r="AR10" s="78" t="b">
        <v>1</v>
      </c>
      <c r="AS10" s="78" t="s">
        <v>928</v>
      </c>
      <c r="AT10" s="78">
        <v>35</v>
      </c>
      <c r="AU10" s="82" t="s">
        <v>933</v>
      </c>
      <c r="AV10" s="78" t="b">
        <v>0</v>
      </c>
      <c r="AW10" s="78" t="s">
        <v>972</v>
      </c>
      <c r="AX10" s="82" t="s">
        <v>980</v>
      </c>
      <c r="AY10" s="78" t="s">
        <v>66</v>
      </c>
      <c r="AZ10" s="78" t="str">
        <f>REPLACE(INDEX(GroupVertices[Group],MATCH(Vertices[[#This Row],[Vertex]],GroupVertices[Vertex],0)),1,1,"")</f>
        <v>1</v>
      </c>
      <c r="BA10" s="48" t="s">
        <v>348</v>
      </c>
      <c r="BB10" s="48" t="s">
        <v>348</v>
      </c>
      <c r="BC10" s="48" t="s">
        <v>360</v>
      </c>
      <c r="BD10" s="48" t="s">
        <v>360</v>
      </c>
      <c r="BE10" s="48"/>
      <c r="BF10" s="48"/>
      <c r="BG10" s="120" t="s">
        <v>1523</v>
      </c>
      <c r="BH10" s="120" t="s">
        <v>1523</v>
      </c>
      <c r="BI10" s="120" t="s">
        <v>1558</v>
      </c>
      <c r="BJ10" s="120" t="s">
        <v>1558</v>
      </c>
      <c r="BK10" s="120">
        <v>0</v>
      </c>
      <c r="BL10" s="123">
        <v>0</v>
      </c>
      <c r="BM10" s="120">
        <v>0</v>
      </c>
      <c r="BN10" s="123">
        <v>0</v>
      </c>
      <c r="BO10" s="120">
        <v>0</v>
      </c>
      <c r="BP10" s="123">
        <v>0</v>
      </c>
      <c r="BQ10" s="120">
        <v>15</v>
      </c>
      <c r="BR10" s="123">
        <v>100</v>
      </c>
      <c r="BS10" s="120">
        <v>15</v>
      </c>
      <c r="BT10" s="2"/>
      <c r="BU10" s="3"/>
      <c r="BV10" s="3"/>
      <c r="BW10" s="3"/>
      <c r="BX10" s="3"/>
    </row>
    <row r="11" spans="1:76" ht="15">
      <c r="A11" s="64" t="s">
        <v>217</v>
      </c>
      <c r="B11" s="65"/>
      <c r="C11" s="65" t="s">
        <v>64</v>
      </c>
      <c r="D11" s="66">
        <v>162.1534760204124</v>
      </c>
      <c r="E11" s="68"/>
      <c r="F11" s="100" t="s">
        <v>379</v>
      </c>
      <c r="G11" s="65"/>
      <c r="H11" s="69" t="s">
        <v>217</v>
      </c>
      <c r="I11" s="70"/>
      <c r="J11" s="70"/>
      <c r="K11" s="69" t="s">
        <v>1068</v>
      </c>
      <c r="L11" s="73">
        <v>1</v>
      </c>
      <c r="M11" s="74">
        <v>1262.3363037109375</v>
      </c>
      <c r="N11" s="74">
        <v>6101.21630859375</v>
      </c>
      <c r="O11" s="75"/>
      <c r="P11" s="76"/>
      <c r="Q11" s="76"/>
      <c r="R11" s="86"/>
      <c r="S11" s="48">
        <v>0</v>
      </c>
      <c r="T11" s="48">
        <v>1</v>
      </c>
      <c r="U11" s="49">
        <v>0</v>
      </c>
      <c r="V11" s="49">
        <v>0.034483</v>
      </c>
      <c r="W11" s="49">
        <v>0</v>
      </c>
      <c r="X11" s="49">
        <v>0.556519</v>
      </c>
      <c r="Y11" s="49">
        <v>0</v>
      </c>
      <c r="Z11" s="49">
        <v>0</v>
      </c>
      <c r="AA11" s="71">
        <v>11</v>
      </c>
      <c r="AB11" s="71"/>
      <c r="AC11" s="72"/>
      <c r="AD11" s="78" t="s">
        <v>639</v>
      </c>
      <c r="AE11" s="78">
        <v>591</v>
      </c>
      <c r="AF11" s="78">
        <v>264</v>
      </c>
      <c r="AG11" s="78">
        <v>8293</v>
      </c>
      <c r="AH11" s="78">
        <v>26642</v>
      </c>
      <c r="AI11" s="78"/>
      <c r="AJ11" s="78" t="s">
        <v>723</v>
      </c>
      <c r="AK11" s="78"/>
      <c r="AL11" s="78"/>
      <c r="AM11" s="78"/>
      <c r="AN11" s="80">
        <v>41061.18581018518</v>
      </c>
      <c r="AO11" s="82" t="s">
        <v>864</v>
      </c>
      <c r="AP11" s="78" t="b">
        <v>1</v>
      </c>
      <c r="AQ11" s="78" t="b">
        <v>0</v>
      </c>
      <c r="AR11" s="78" t="b">
        <v>0</v>
      </c>
      <c r="AS11" s="78" t="s">
        <v>595</v>
      </c>
      <c r="AT11" s="78">
        <v>2</v>
      </c>
      <c r="AU11" s="82" t="s">
        <v>933</v>
      </c>
      <c r="AV11" s="78" t="b">
        <v>0</v>
      </c>
      <c r="AW11" s="78" t="s">
        <v>972</v>
      </c>
      <c r="AX11" s="82" t="s">
        <v>981</v>
      </c>
      <c r="AY11" s="78" t="s">
        <v>66</v>
      </c>
      <c r="AZ11" s="78" t="str">
        <f>REPLACE(INDEX(GroupVertices[Group],MATCH(Vertices[[#This Row],[Vertex]],GroupVertices[Vertex],0)),1,1,"")</f>
        <v>1</v>
      </c>
      <c r="BA11" s="48" t="s">
        <v>348</v>
      </c>
      <c r="BB11" s="48" t="s">
        <v>348</v>
      </c>
      <c r="BC11" s="48" t="s">
        <v>360</v>
      </c>
      <c r="BD11" s="48" t="s">
        <v>360</v>
      </c>
      <c r="BE11" s="48"/>
      <c r="BF11" s="48"/>
      <c r="BG11" s="120" t="s">
        <v>1523</v>
      </c>
      <c r="BH11" s="120" t="s">
        <v>1523</v>
      </c>
      <c r="BI11" s="120" t="s">
        <v>1558</v>
      </c>
      <c r="BJ11" s="120" t="s">
        <v>1558</v>
      </c>
      <c r="BK11" s="120">
        <v>0</v>
      </c>
      <c r="BL11" s="123">
        <v>0</v>
      </c>
      <c r="BM11" s="120">
        <v>0</v>
      </c>
      <c r="BN11" s="123">
        <v>0</v>
      </c>
      <c r="BO11" s="120">
        <v>0</v>
      </c>
      <c r="BP11" s="123">
        <v>0</v>
      </c>
      <c r="BQ11" s="120">
        <v>15</v>
      </c>
      <c r="BR11" s="123">
        <v>100</v>
      </c>
      <c r="BS11" s="120">
        <v>15</v>
      </c>
      <c r="BT11" s="2"/>
      <c r="BU11" s="3"/>
      <c r="BV11" s="3"/>
      <c r="BW11" s="3"/>
      <c r="BX11" s="3"/>
    </row>
    <row r="12" spans="1:76" ht="15">
      <c r="A12" s="64" t="s">
        <v>218</v>
      </c>
      <c r="B12" s="65"/>
      <c r="C12" s="65" t="s">
        <v>64</v>
      </c>
      <c r="D12" s="66">
        <v>165.1631175267573</v>
      </c>
      <c r="E12" s="68"/>
      <c r="F12" s="100" t="s">
        <v>380</v>
      </c>
      <c r="G12" s="65"/>
      <c r="H12" s="69" t="s">
        <v>218</v>
      </c>
      <c r="I12" s="70"/>
      <c r="J12" s="70"/>
      <c r="K12" s="69" t="s">
        <v>1069</v>
      </c>
      <c r="L12" s="73">
        <v>1</v>
      </c>
      <c r="M12" s="74">
        <v>1141.6204833984375</v>
      </c>
      <c r="N12" s="74">
        <v>4885.9267578125</v>
      </c>
      <c r="O12" s="75"/>
      <c r="P12" s="76"/>
      <c r="Q12" s="76"/>
      <c r="R12" s="86"/>
      <c r="S12" s="48">
        <v>0</v>
      </c>
      <c r="T12" s="48">
        <v>1</v>
      </c>
      <c r="U12" s="49">
        <v>0</v>
      </c>
      <c r="V12" s="49">
        <v>0.034483</v>
      </c>
      <c r="W12" s="49">
        <v>0</v>
      </c>
      <c r="X12" s="49">
        <v>0.556519</v>
      </c>
      <c r="Y12" s="49">
        <v>0</v>
      </c>
      <c r="Z12" s="49">
        <v>0</v>
      </c>
      <c r="AA12" s="71">
        <v>12</v>
      </c>
      <c r="AB12" s="71"/>
      <c r="AC12" s="72"/>
      <c r="AD12" s="78" t="s">
        <v>640</v>
      </c>
      <c r="AE12" s="78">
        <v>1659</v>
      </c>
      <c r="AF12" s="78">
        <v>5441</v>
      </c>
      <c r="AG12" s="78">
        <v>17537</v>
      </c>
      <c r="AH12" s="78">
        <v>20629</v>
      </c>
      <c r="AI12" s="78"/>
      <c r="AJ12" s="78" t="s">
        <v>724</v>
      </c>
      <c r="AK12" s="78" t="s">
        <v>785</v>
      </c>
      <c r="AL12" s="82" t="s">
        <v>827</v>
      </c>
      <c r="AM12" s="78"/>
      <c r="AN12" s="80">
        <v>41313.47244212963</v>
      </c>
      <c r="AO12" s="82" t="s">
        <v>865</v>
      </c>
      <c r="AP12" s="78" t="b">
        <v>0</v>
      </c>
      <c r="AQ12" s="78" t="b">
        <v>0</v>
      </c>
      <c r="AR12" s="78" t="b">
        <v>0</v>
      </c>
      <c r="AS12" s="78" t="s">
        <v>595</v>
      </c>
      <c r="AT12" s="78">
        <v>27</v>
      </c>
      <c r="AU12" s="82" t="s">
        <v>933</v>
      </c>
      <c r="AV12" s="78" t="b">
        <v>0</v>
      </c>
      <c r="AW12" s="78" t="s">
        <v>972</v>
      </c>
      <c r="AX12" s="82" t="s">
        <v>982</v>
      </c>
      <c r="AY12" s="78" t="s">
        <v>66</v>
      </c>
      <c r="AZ12" s="78" t="str">
        <f>REPLACE(INDEX(GroupVertices[Group],MATCH(Vertices[[#This Row],[Vertex]],GroupVertices[Vertex],0)),1,1,"")</f>
        <v>1</v>
      </c>
      <c r="BA12" s="48" t="s">
        <v>348</v>
      </c>
      <c r="BB12" s="48" t="s">
        <v>348</v>
      </c>
      <c r="BC12" s="48" t="s">
        <v>360</v>
      </c>
      <c r="BD12" s="48" t="s">
        <v>360</v>
      </c>
      <c r="BE12" s="48"/>
      <c r="BF12" s="48"/>
      <c r="BG12" s="120" t="s">
        <v>1523</v>
      </c>
      <c r="BH12" s="120" t="s">
        <v>1523</v>
      </c>
      <c r="BI12" s="120" t="s">
        <v>1558</v>
      </c>
      <c r="BJ12" s="120" t="s">
        <v>1558</v>
      </c>
      <c r="BK12" s="120">
        <v>0</v>
      </c>
      <c r="BL12" s="123">
        <v>0</v>
      </c>
      <c r="BM12" s="120">
        <v>0</v>
      </c>
      <c r="BN12" s="123">
        <v>0</v>
      </c>
      <c r="BO12" s="120">
        <v>0</v>
      </c>
      <c r="BP12" s="123">
        <v>0</v>
      </c>
      <c r="BQ12" s="120">
        <v>15</v>
      </c>
      <c r="BR12" s="123">
        <v>100</v>
      </c>
      <c r="BS12" s="120">
        <v>15</v>
      </c>
      <c r="BT12" s="2"/>
      <c r="BU12" s="3"/>
      <c r="BV12" s="3"/>
      <c r="BW12" s="3"/>
      <c r="BX12" s="3"/>
    </row>
    <row r="13" spans="1:76" ht="15">
      <c r="A13" s="64" t="s">
        <v>219</v>
      </c>
      <c r="B13" s="65"/>
      <c r="C13" s="65" t="s">
        <v>64</v>
      </c>
      <c r="D13" s="66">
        <v>187.6647949740405</v>
      </c>
      <c r="E13" s="68"/>
      <c r="F13" s="100" t="s">
        <v>381</v>
      </c>
      <c r="G13" s="65"/>
      <c r="H13" s="69" t="s">
        <v>219</v>
      </c>
      <c r="I13" s="70"/>
      <c r="J13" s="70"/>
      <c r="K13" s="69" t="s">
        <v>1070</v>
      </c>
      <c r="L13" s="73">
        <v>1</v>
      </c>
      <c r="M13" s="74">
        <v>2720.464599609375</v>
      </c>
      <c r="N13" s="74">
        <v>7060.5224609375</v>
      </c>
      <c r="O13" s="75"/>
      <c r="P13" s="76"/>
      <c r="Q13" s="76"/>
      <c r="R13" s="86"/>
      <c r="S13" s="48">
        <v>0</v>
      </c>
      <c r="T13" s="48">
        <v>1</v>
      </c>
      <c r="U13" s="49">
        <v>0</v>
      </c>
      <c r="V13" s="49">
        <v>0.034483</v>
      </c>
      <c r="W13" s="49">
        <v>0</v>
      </c>
      <c r="X13" s="49">
        <v>0.556519</v>
      </c>
      <c r="Y13" s="49">
        <v>0</v>
      </c>
      <c r="Z13" s="49">
        <v>0</v>
      </c>
      <c r="AA13" s="71">
        <v>13</v>
      </c>
      <c r="AB13" s="71"/>
      <c r="AC13" s="72"/>
      <c r="AD13" s="78" t="s">
        <v>641</v>
      </c>
      <c r="AE13" s="78">
        <v>3397</v>
      </c>
      <c r="AF13" s="78">
        <v>44147</v>
      </c>
      <c r="AG13" s="78">
        <v>16351</v>
      </c>
      <c r="AH13" s="78">
        <v>10344</v>
      </c>
      <c r="AI13" s="78"/>
      <c r="AJ13" s="78" t="s">
        <v>725</v>
      </c>
      <c r="AK13" s="78" t="s">
        <v>786</v>
      </c>
      <c r="AL13" s="82" t="s">
        <v>828</v>
      </c>
      <c r="AM13" s="78"/>
      <c r="AN13" s="80">
        <v>42130.26299768518</v>
      </c>
      <c r="AO13" s="82" t="s">
        <v>866</v>
      </c>
      <c r="AP13" s="78" t="b">
        <v>0</v>
      </c>
      <c r="AQ13" s="78" t="b">
        <v>0</v>
      </c>
      <c r="AR13" s="78" t="b">
        <v>1</v>
      </c>
      <c r="AS13" s="78" t="s">
        <v>595</v>
      </c>
      <c r="AT13" s="78">
        <v>143</v>
      </c>
      <c r="AU13" s="82" t="s">
        <v>933</v>
      </c>
      <c r="AV13" s="78" t="b">
        <v>1</v>
      </c>
      <c r="AW13" s="78" t="s">
        <v>972</v>
      </c>
      <c r="AX13" s="82" t="s">
        <v>983</v>
      </c>
      <c r="AY13" s="78" t="s">
        <v>66</v>
      </c>
      <c r="AZ13" s="78" t="str">
        <f>REPLACE(INDEX(GroupVertices[Group],MATCH(Vertices[[#This Row],[Vertex]],GroupVertices[Vertex],0)),1,1,"")</f>
        <v>1</v>
      </c>
      <c r="BA13" s="48" t="s">
        <v>348</v>
      </c>
      <c r="BB13" s="48" t="s">
        <v>348</v>
      </c>
      <c r="BC13" s="48" t="s">
        <v>360</v>
      </c>
      <c r="BD13" s="48" t="s">
        <v>360</v>
      </c>
      <c r="BE13" s="48"/>
      <c r="BF13" s="48"/>
      <c r="BG13" s="120" t="s">
        <v>1523</v>
      </c>
      <c r="BH13" s="120" t="s">
        <v>1523</v>
      </c>
      <c r="BI13" s="120" t="s">
        <v>1558</v>
      </c>
      <c r="BJ13" s="120" t="s">
        <v>1558</v>
      </c>
      <c r="BK13" s="120">
        <v>0</v>
      </c>
      <c r="BL13" s="123">
        <v>0</v>
      </c>
      <c r="BM13" s="120">
        <v>0</v>
      </c>
      <c r="BN13" s="123">
        <v>0</v>
      </c>
      <c r="BO13" s="120">
        <v>0</v>
      </c>
      <c r="BP13" s="123">
        <v>0</v>
      </c>
      <c r="BQ13" s="120">
        <v>15</v>
      </c>
      <c r="BR13" s="123">
        <v>100</v>
      </c>
      <c r="BS13" s="120">
        <v>15</v>
      </c>
      <c r="BT13" s="2"/>
      <c r="BU13" s="3"/>
      <c r="BV13" s="3"/>
      <c r="BW13" s="3"/>
      <c r="BX13" s="3"/>
    </row>
    <row r="14" spans="1:76" ht="15">
      <c r="A14" s="64" t="s">
        <v>220</v>
      </c>
      <c r="B14" s="65"/>
      <c r="C14" s="65" t="s">
        <v>64</v>
      </c>
      <c r="D14" s="66">
        <v>162.25986280728918</v>
      </c>
      <c r="E14" s="68"/>
      <c r="F14" s="100" t="s">
        <v>377</v>
      </c>
      <c r="G14" s="65"/>
      <c r="H14" s="69" t="s">
        <v>220</v>
      </c>
      <c r="I14" s="70"/>
      <c r="J14" s="70"/>
      <c r="K14" s="69" t="s">
        <v>1071</v>
      </c>
      <c r="L14" s="73">
        <v>1</v>
      </c>
      <c r="M14" s="74">
        <v>249.16583251953125</v>
      </c>
      <c r="N14" s="74">
        <v>7972.01220703125</v>
      </c>
      <c r="O14" s="75"/>
      <c r="P14" s="76"/>
      <c r="Q14" s="76"/>
      <c r="R14" s="86"/>
      <c r="S14" s="48">
        <v>0</v>
      </c>
      <c r="T14" s="48">
        <v>1</v>
      </c>
      <c r="U14" s="49">
        <v>0</v>
      </c>
      <c r="V14" s="49">
        <v>0.034483</v>
      </c>
      <c r="W14" s="49">
        <v>0</v>
      </c>
      <c r="X14" s="49">
        <v>0.556519</v>
      </c>
      <c r="Y14" s="49">
        <v>0</v>
      </c>
      <c r="Z14" s="49">
        <v>0</v>
      </c>
      <c r="AA14" s="71">
        <v>14</v>
      </c>
      <c r="AB14" s="71"/>
      <c r="AC14" s="72"/>
      <c r="AD14" s="78" t="s">
        <v>642</v>
      </c>
      <c r="AE14" s="78">
        <v>482</v>
      </c>
      <c r="AF14" s="78">
        <v>447</v>
      </c>
      <c r="AG14" s="78">
        <v>47591</v>
      </c>
      <c r="AH14" s="78">
        <v>133207</v>
      </c>
      <c r="AI14" s="78"/>
      <c r="AJ14" s="78"/>
      <c r="AK14" s="78"/>
      <c r="AL14" s="78"/>
      <c r="AM14" s="78"/>
      <c r="AN14" s="80">
        <v>40135.495717592596</v>
      </c>
      <c r="AO14" s="78"/>
      <c r="AP14" s="78" t="b">
        <v>1</v>
      </c>
      <c r="AQ14" s="78" t="b">
        <v>0</v>
      </c>
      <c r="AR14" s="78" t="b">
        <v>0</v>
      </c>
      <c r="AS14" s="78" t="s">
        <v>595</v>
      </c>
      <c r="AT14" s="78">
        <v>1</v>
      </c>
      <c r="AU14" s="82" t="s">
        <v>933</v>
      </c>
      <c r="AV14" s="78" t="b">
        <v>0</v>
      </c>
      <c r="AW14" s="78" t="s">
        <v>972</v>
      </c>
      <c r="AX14" s="82" t="s">
        <v>984</v>
      </c>
      <c r="AY14" s="78" t="s">
        <v>66</v>
      </c>
      <c r="AZ14" s="78" t="str">
        <f>REPLACE(INDEX(GroupVertices[Group],MATCH(Vertices[[#This Row],[Vertex]],GroupVertices[Vertex],0)),1,1,"")</f>
        <v>1</v>
      </c>
      <c r="BA14" s="48" t="s">
        <v>348</v>
      </c>
      <c r="BB14" s="48" t="s">
        <v>348</v>
      </c>
      <c r="BC14" s="48" t="s">
        <v>360</v>
      </c>
      <c r="BD14" s="48" t="s">
        <v>360</v>
      </c>
      <c r="BE14" s="48"/>
      <c r="BF14" s="48"/>
      <c r="BG14" s="120" t="s">
        <v>1523</v>
      </c>
      <c r="BH14" s="120" t="s">
        <v>1523</v>
      </c>
      <c r="BI14" s="120" t="s">
        <v>1558</v>
      </c>
      <c r="BJ14" s="120" t="s">
        <v>1558</v>
      </c>
      <c r="BK14" s="120">
        <v>0</v>
      </c>
      <c r="BL14" s="123">
        <v>0</v>
      </c>
      <c r="BM14" s="120">
        <v>0</v>
      </c>
      <c r="BN14" s="123">
        <v>0</v>
      </c>
      <c r="BO14" s="120">
        <v>0</v>
      </c>
      <c r="BP14" s="123">
        <v>0</v>
      </c>
      <c r="BQ14" s="120">
        <v>15</v>
      </c>
      <c r="BR14" s="123">
        <v>100</v>
      </c>
      <c r="BS14" s="120">
        <v>15</v>
      </c>
      <c r="BT14" s="2"/>
      <c r="BU14" s="3"/>
      <c r="BV14" s="3"/>
      <c r="BW14" s="3"/>
      <c r="BX14" s="3"/>
    </row>
    <row r="15" spans="1:76" ht="15">
      <c r="A15" s="64" t="s">
        <v>221</v>
      </c>
      <c r="B15" s="65"/>
      <c r="C15" s="65" t="s">
        <v>64</v>
      </c>
      <c r="D15" s="66">
        <v>162.069180478898</v>
      </c>
      <c r="E15" s="68"/>
      <c r="F15" s="100" t="s">
        <v>382</v>
      </c>
      <c r="G15" s="65"/>
      <c r="H15" s="69" t="s">
        <v>221</v>
      </c>
      <c r="I15" s="70"/>
      <c r="J15" s="70"/>
      <c r="K15" s="69" t="s">
        <v>1072</v>
      </c>
      <c r="L15" s="73">
        <v>1</v>
      </c>
      <c r="M15" s="74">
        <v>194.9122772216797</v>
      </c>
      <c r="N15" s="74">
        <v>6929.1201171875</v>
      </c>
      <c r="O15" s="75"/>
      <c r="P15" s="76"/>
      <c r="Q15" s="76"/>
      <c r="R15" s="86"/>
      <c r="S15" s="48">
        <v>0</v>
      </c>
      <c r="T15" s="48">
        <v>1</v>
      </c>
      <c r="U15" s="49">
        <v>0</v>
      </c>
      <c r="V15" s="49">
        <v>0.034483</v>
      </c>
      <c r="W15" s="49">
        <v>0</v>
      </c>
      <c r="X15" s="49">
        <v>0.556519</v>
      </c>
      <c r="Y15" s="49">
        <v>0</v>
      </c>
      <c r="Z15" s="49">
        <v>0</v>
      </c>
      <c r="AA15" s="71">
        <v>15</v>
      </c>
      <c r="AB15" s="71"/>
      <c r="AC15" s="72"/>
      <c r="AD15" s="78" t="s">
        <v>643</v>
      </c>
      <c r="AE15" s="78">
        <v>198</v>
      </c>
      <c r="AF15" s="78">
        <v>119</v>
      </c>
      <c r="AG15" s="78">
        <v>9907</v>
      </c>
      <c r="AH15" s="78">
        <v>7150</v>
      </c>
      <c r="AI15" s="78"/>
      <c r="AJ15" s="78"/>
      <c r="AK15" s="78" t="s">
        <v>784</v>
      </c>
      <c r="AL15" s="78"/>
      <c r="AM15" s="78"/>
      <c r="AN15" s="80">
        <v>40778.90960648148</v>
      </c>
      <c r="AO15" s="82" t="s">
        <v>867</v>
      </c>
      <c r="AP15" s="78" t="b">
        <v>0</v>
      </c>
      <c r="AQ15" s="78" t="b">
        <v>0</v>
      </c>
      <c r="AR15" s="78" t="b">
        <v>0</v>
      </c>
      <c r="AS15" s="78" t="s">
        <v>595</v>
      </c>
      <c r="AT15" s="78">
        <v>3</v>
      </c>
      <c r="AU15" s="82" t="s">
        <v>934</v>
      </c>
      <c r="AV15" s="78" t="b">
        <v>0</v>
      </c>
      <c r="AW15" s="78" t="s">
        <v>972</v>
      </c>
      <c r="AX15" s="82" t="s">
        <v>985</v>
      </c>
      <c r="AY15" s="78" t="s">
        <v>66</v>
      </c>
      <c r="AZ15" s="78" t="str">
        <f>REPLACE(INDEX(GroupVertices[Group],MATCH(Vertices[[#This Row],[Vertex]],GroupVertices[Vertex],0)),1,1,"")</f>
        <v>1</v>
      </c>
      <c r="BA15" s="48" t="s">
        <v>348</v>
      </c>
      <c r="BB15" s="48" t="s">
        <v>348</v>
      </c>
      <c r="BC15" s="48" t="s">
        <v>360</v>
      </c>
      <c r="BD15" s="48" t="s">
        <v>360</v>
      </c>
      <c r="BE15" s="48"/>
      <c r="BF15" s="48"/>
      <c r="BG15" s="120" t="s">
        <v>1523</v>
      </c>
      <c r="BH15" s="120" t="s">
        <v>1523</v>
      </c>
      <c r="BI15" s="120" t="s">
        <v>1558</v>
      </c>
      <c r="BJ15" s="120" t="s">
        <v>1558</v>
      </c>
      <c r="BK15" s="120">
        <v>0</v>
      </c>
      <c r="BL15" s="123">
        <v>0</v>
      </c>
      <c r="BM15" s="120">
        <v>0</v>
      </c>
      <c r="BN15" s="123">
        <v>0</v>
      </c>
      <c r="BO15" s="120">
        <v>0</v>
      </c>
      <c r="BP15" s="123">
        <v>0</v>
      </c>
      <c r="BQ15" s="120">
        <v>15</v>
      </c>
      <c r="BR15" s="123">
        <v>100</v>
      </c>
      <c r="BS15" s="120">
        <v>15</v>
      </c>
      <c r="BT15" s="2"/>
      <c r="BU15" s="3"/>
      <c r="BV15" s="3"/>
      <c r="BW15" s="3"/>
      <c r="BX15" s="3"/>
    </row>
    <row r="16" spans="1:76" ht="15">
      <c r="A16" s="64" t="s">
        <v>222</v>
      </c>
      <c r="B16" s="65"/>
      <c r="C16" s="65" t="s">
        <v>64</v>
      </c>
      <c r="D16" s="66">
        <v>162.34357700024142</v>
      </c>
      <c r="E16" s="68"/>
      <c r="F16" s="100" t="s">
        <v>383</v>
      </c>
      <c r="G16" s="65"/>
      <c r="H16" s="69" t="s">
        <v>222</v>
      </c>
      <c r="I16" s="70"/>
      <c r="J16" s="70"/>
      <c r="K16" s="69" t="s">
        <v>1073</v>
      </c>
      <c r="L16" s="73">
        <v>1</v>
      </c>
      <c r="M16" s="74">
        <v>2664.78173828125</v>
      </c>
      <c r="N16" s="74">
        <v>5332.2451171875</v>
      </c>
      <c r="O16" s="75"/>
      <c r="P16" s="76"/>
      <c r="Q16" s="76"/>
      <c r="R16" s="86"/>
      <c r="S16" s="48">
        <v>0</v>
      </c>
      <c r="T16" s="48">
        <v>1</v>
      </c>
      <c r="U16" s="49">
        <v>0</v>
      </c>
      <c r="V16" s="49">
        <v>0.034483</v>
      </c>
      <c r="W16" s="49">
        <v>0</v>
      </c>
      <c r="X16" s="49">
        <v>0.556519</v>
      </c>
      <c r="Y16" s="49">
        <v>0</v>
      </c>
      <c r="Z16" s="49">
        <v>0</v>
      </c>
      <c r="AA16" s="71">
        <v>16</v>
      </c>
      <c r="AB16" s="71"/>
      <c r="AC16" s="72"/>
      <c r="AD16" s="78" t="s">
        <v>644</v>
      </c>
      <c r="AE16" s="78">
        <v>994</v>
      </c>
      <c r="AF16" s="78">
        <v>591</v>
      </c>
      <c r="AG16" s="78">
        <v>8037</v>
      </c>
      <c r="AH16" s="78">
        <v>34196</v>
      </c>
      <c r="AI16" s="78"/>
      <c r="AJ16" s="78" t="s">
        <v>726</v>
      </c>
      <c r="AK16" s="78"/>
      <c r="AL16" s="78"/>
      <c r="AM16" s="78"/>
      <c r="AN16" s="80">
        <v>39860.44304398148</v>
      </c>
      <c r="AO16" s="82" t="s">
        <v>868</v>
      </c>
      <c r="AP16" s="78" t="b">
        <v>0</v>
      </c>
      <c r="AQ16" s="78" t="b">
        <v>0</v>
      </c>
      <c r="AR16" s="78" t="b">
        <v>0</v>
      </c>
      <c r="AS16" s="78" t="s">
        <v>595</v>
      </c>
      <c r="AT16" s="78">
        <v>4</v>
      </c>
      <c r="AU16" s="82" t="s">
        <v>935</v>
      </c>
      <c r="AV16" s="78" t="b">
        <v>0</v>
      </c>
      <c r="AW16" s="78" t="s">
        <v>972</v>
      </c>
      <c r="AX16" s="82" t="s">
        <v>986</v>
      </c>
      <c r="AY16" s="78" t="s">
        <v>66</v>
      </c>
      <c r="AZ16" s="78" t="str">
        <f>REPLACE(INDEX(GroupVertices[Group],MATCH(Vertices[[#This Row],[Vertex]],GroupVertices[Vertex],0)),1,1,"")</f>
        <v>1</v>
      </c>
      <c r="BA16" s="48" t="s">
        <v>348</v>
      </c>
      <c r="BB16" s="48" t="s">
        <v>348</v>
      </c>
      <c r="BC16" s="48" t="s">
        <v>360</v>
      </c>
      <c r="BD16" s="48" t="s">
        <v>360</v>
      </c>
      <c r="BE16" s="48"/>
      <c r="BF16" s="48"/>
      <c r="BG16" s="120" t="s">
        <v>1523</v>
      </c>
      <c r="BH16" s="120" t="s">
        <v>1523</v>
      </c>
      <c r="BI16" s="120" t="s">
        <v>1558</v>
      </c>
      <c r="BJ16" s="120" t="s">
        <v>1558</v>
      </c>
      <c r="BK16" s="120">
        <v>0</v>
      </c>
      <c r="BL16" s="123">
        <v>0</v>
      </c>
      <c r="BM16" s="120">
        <v>0</v>
      </c>
      <c r="BN16" s="123">
        <v>0</v>
      </c>
      <c r="BO16" s="120">
        <v>0</v>
      </c>
      <c r="BP16" s="123">
        <v>0</v>
      </c>
      <c r="BQ16" s="120">
        <v>15</v>
      </c>
      <c r="BR16" s="123">
        <v>100</v>
      </c>
      <c r="BS16" s="120">
        <v>15</v>
      </c>
      <c r="BT16" s="2"/>
      <c r="BU16" s="3"/>
      <c r="BV16" s="3"/>
      <c r="BW16" s="3"/>
      <c r="BX16" s="3"/>
    </row>
    <row r="17" spans="1:76" ht="15">
      <c r="A17" s="64" t="s">
        <v>223</v>
      </c>
      <c r="B17" s="65"/>
      <c r="C17" s="65" t="s">
        <v>64</v>
      </c>
      <c r="D17" s="66">
        <v>162.11743240955798</v>
      </c>
      <c r="E17" s="68"/>
      <c r="F17" s="100" t="s">
        <v>384</v>
      </c>
      <c r="G17" s="65"/>
      <c r="H17" s="69" t="s">
        <v>223</v>
      </c>
      <c r="I17" s="70"/>
      <c r="J17" s="70"/>
      <c r="K17" s="69" t="s">
        <v>1074</v>
      </c>
      <c r="L17" s="73">
        <v>1</v>
      </c>
      <c r="M17" s="74">
        <v>2291.60009765625</v>
      </c>
      <c r="N17" s="74">
        <v>9568.5595703125</v>
      </c>
      <c r="O17" s="75"/>
      <c r="P17" s="76"/>
      <c r="Q17" s="76"/>
      <c r="R17" s="86"/>
      <c r="S17" s="48">
        <v>0</v>
      </c>
      <c r="T17" s="48">
        <v>1</v>
      </c>
      <c r="U17" s="49">
        <v>0</v>
      </c>
      <c r="V17" s="49">
        <v>0.034483</v>
      </c>
      <c r="W17" s="49">
        <v>0</v>
      </c>
      <c r="X17" s="49">
        <v>0.556519</v>
      </c>
      <c r="Y17" s="49">
        <v>0</v>
      </c>
      <c r="Z17" s="49">
        <v>0</v>
      </c>
      <c r="AA17" s="71">
        <v>17</v>
      </c>
      <c r="AB17" s="71"/>
      <c r="AC17" s="72"/>
      <c r="AD17" s="78" t="s">
        <v>645</v>
      </c>
      <c r="AE17" s="78">
        <v>155</v>
      </c>
      <c r="AF17" s="78">
        <v>202</v>
      </c>
      <c r="AG17" s="78">
        <v>4780</v>
      </c>
      <c r="AH17" s="78">
        <v>12590</v>
      </c>
      <c r="AI17" s="78"/>
      <c r="AJ17" s="78"/>
      <c r="AK17" s="78" t="s">
        <v>787</v>
      </c>
      <c r="AL17" s="78"/>
      <c r="AM17" s="78"/>
      <c r="AN17" s="80">
        <v>40933.74909722222</v>
      </c>
      <c r="AO17" s="78"/>
      <c r="AP17" s="78" t="b">
        <v>1</v>
      </c>
      <c r="AQ17" s="78" t="b">
        <v>0</v>
      </c>
      <c r="AR17" s="78" t="b">
        <v>1</v>
      </c>
      <c r="AS17" s="78" t="s">
        <v>928</v>
      </c>
      <c r="AT17" s="78">
        <v>2</v>
      </c>
      <c r="AU17" s="82" t="s">
        <v>933</v>
      </c>
      <c r="AV17" s="78" t="b">
        <v>0</v>
      </c>
      <c r="AW17" s="78" t="s">
        <v>972</v>
      </c>
      <c r="AX17" s="82" t="s">
        <v>987</v>
      </c>
      <c r="AY17" s="78" t="s">
        <v>66</v>
      </c>
      <c r="AZ17" s="78" t="str">
        <f>REPLACE(INDEX(GroupVertices[Group],MATCH(Vertices[[#This Row],[Vertex]],GroupVertices[Vertex],0)),1,1,"")</f>
        <v>1</v>
      </c>
      <c r="BA17" s="48" t="s">
        <v>348</v>
      </c>
      <c r="BB17" s="48" t="s">
        <v>348</v>
      </c>
      <c r="BC17" s="48" t="s">
        <v>360</v>
      </c>
      <c r="BD17" s="48" t="s">
        <v>360</v>
      </c>
      <c r="BE17" s="48"/>
      <c r="BF17" s="48"/>
      <c r="BG17" s="120" t="s">
        <v>1523</v>
      </c>
      <c r="BH17" s="120" t="s">
        <v>1523</v>
      </c>
      <c r="BI17" s="120" t="s">
        <v>1558</v>
      </c>
      <c r="BJ17" s="120" t="s">
        <v>1558</v>
      </c>
      <c r="BK17" s="120">
        <v>0</v>
      </c>
      <c r="BL17" s="123">
        <v>0</v>
      </c>
      <c r="BM17" s="120">
        <v>0</v>
      </c>
      <c r="BN17" s="123">
        <v>0</v>
      </c>
      <c r="BO17" s="120">
        <v>0</v>
      </c>
      <c r="BP17" s="123">
        <v>0</v>
      </c>
      <c r="BQ17" s="120">
        <v>15</v>
      </c>
      <c r="BR17" s="123">
        <v>100</v>
      </c>
      <c r="BS17" s="120">
        <v>15</v>
      </c>
      <c r="BT17" s="2"/>
      <c r="BU17" s="3"/>
      <c r="BV17" s="3"/>
      <c r="BW17" s="3"/>
      <c r="BX17" s="3"/>
    </row>
    <row r="18" spans="1:76" ht="15">
      <c r="A18" s="64" t="s">
        <v>224</v>
      </c>
      <c r="B18" s="65"/>
      <c r="C18" s="65" t="s">
        <v>64</v>
      </c>
      <c r="D18" s="66">
        <v>162.03604361085442</v>
      </c>
      <c r="E18" s="68"/>
      <c r="F18" s="100" t="s">
        <v>385</v>
      </c>
      <c r="G18" s="65"/>
      <c r="H18" s="69" t="s">
        <v>224</v>
      </c>
      <c r="I18" s="70"/>
      <c r="J18" s="70"/>
      <c r="K18" s="69" t="s">
        <v>1075</v>
      </c>
      <c r="L18" s="73">
        <v>1</v>
      </c>
      <c r="M18" s="74">
        <v>1287.7412109375</v>
      </c>
      <c r="N18" s="74">
        <v>9646.09375</v>
      </c>
      <c r="O18" s="75"/>
      <c r="P18" s="76"/>
      <c r="Q18" s="76"/>
      <c r="R18" s="86"/>
      <c r="S18" s="48">
        <v>0</v>
      </c>
      <c r="T18" s="48">
        <v>1</v>
      </c>
      <c r="U18" s="49">
        <v>0</v>
      </c>
      <c r="V18" s="49">
        <v>0.034483</v>
      </c>
      <c r="W18" s="49">
        <v>0</v>
      </c>
      <c r="X18" s="49">
        <v>0.556519</v>
      </c>
      <c r="Y18" s="49">
        <v>0</v>
      </c>
      <c r="Z18" s="49">
        <v>0</v>
      </c>
      <c r="AA18" s="71">
        <v>18</v>
      </c>
      <c r="AB18" s="71"/>
      <c r="AC18" s="72"/>
      <c r="AD18" s="78" t="s">
        <v>646</v>
      </c>
      <c r="AE18" s="78">
        <v>97</v>
      </c>
      <c r="AF18" s="78">
        <v>62</v>
      </c>
      <c r="AG18" s="78">
        <v>102</v>
      </c>
      <c r="AH18" s="78">
        <v>198</v>
      </c>
      <c r="AI18" s="78"/>
      <c r="AJ18" s="78" t="s">
        <v>727</v>
      </c>
      <c r="AK18" s="78" t="s">
        <v>785</v>
      </c>
      <c r="AL18" s="78"/>
      <c r="AM18" s="78"/>
      <c r="AN18" s="80">
        <v>40820.57840277778</v>
      </c>
      <c r="AO18" s="78"/>
      <c r="AP18" s="78" t="b">
        <v>1</v>
      </c>
      <c r="AQ18" s="78" t="b">
        <v>0</v>
      </c>
      <c r="AR18" s="78" t="b">
        <v>0</v>
      </c>
      <c r="AS18" s="78" t="s">
        <v>595</v>
      </c>
      <c r="AT18" s="78">
        <v>0</v>
      </c>
      <c r="AU18" s="82" t="s">
        <v>933</v>
      </c>
      <c r="AV18" s="78" t="b">
        <v>0</v>
      </c>
      <c r="AW18" s="78" t="s">
        <v>972</v>
      </c>
      <c r="AX18" s="82" t="s">
        <v>988</v>
      </c>
      <c r="AY18" s="78" t="s">
        <v>66</v>
      </c>
      <c r="AZ18" s="78" t="str">
        <f>REPLACE(INDEX(GroupVertices[Group],MATCH(Vertices[[#This Row],[Vertex]],GroupVertices[Vertex],0)),1,1,"")</f>
        <v>1</v>
      </c>
      <c r="BA18" s="48" t="s">
        <v>348</v>
      </c>
      <c r="BB18" s="48" t="s">
        <v>348</v>
      </c>
      <c r="BC18" s="48" t="s">
        <v>360</v>
      </c>
      <c r="BD18" s="48" t="s">
        <v>360</v>
      </c>
      <c r="BE18" s="48"/>
      <c r="BF18" s="48"/>
      <c r="BG18" s="120" t="s">
        <v>1523</v>
      </c>
      <c r="BH18" s="120" t="s">
        <v>1523</v>
      </c>
      <c r="BI18" s="120" t="s">
        <v>1558</v>
      </c>
      <c r="BJ18" s="120" t="s">
        <v>1558</v>
      </c>
      <c r="BK18" s="120">
        <v>0</v>
      </c>
      <c r="BL18" s="123">
        <v>0</v>
      </c>
      <c r="BM18" s="120">
        <v>0</v>
      </c>
      <c r="BN18" s="123">
        <v>0</v>
      </c>
      <c r="BO18" s="120">
        <v>0</v>
      </c>
      <c r="BP18" s="123">
        <v>0</v>
      </c>
      <c r="BQ18" s="120">
        <v>15</v>
      </c>
      <c r="BR18" s="123">
        <v>100</v>
      </c>
      <c r="BS18" s="120">
        <v>15</v>
      </c>
      <c r="BT18" s="2"/>
      <c r="BU18" s="3"/>
      <c r="BV18" s="3"/>
      <c r="BW18" s="3"/>
      <c r="BX18" s="3"/>
    </row>
    <row r="19" spans="1:76" ht="15">
      <c r="A19" s="64" t="s">
        <v>225</v>
      </c>
      <c r="B19" s="65"/>
      <c r="C19" s="65" t="s">
        <v>64</v>
      </c>
      <c r="D19" s="66">
        <v>163.9829799455558</v>
      </c>
      <c r="E19" s="68"/>
      <c r="F19" s="100" t="s">
        <v>386</v>
      </c>
      <c r="G19" s="65"/>
      <c r="H19" s="69" t="s">
        <v>225</v>
      </c>
      <c r="I19" s="70"/>
      <c r="J19" s="70"/>
      <c r="K19" s="69" t="s">
        <v>1076</v>
      </c>
      <c r="L19" s="73">
        <v>1</v>
      </c>
      <c r="M19" s="74">
        <v>1700.80712890625</v>
      </c>
      <c r="N19" s="74">
        <v>8613.947265625</v>
      </c>
      <c r="O19" s="75"/>
      <c r="P19" s="76"/>
      <c r="Q19" s="76"/>
      <c r="R19" s="86"/>
      <c r="S19" s="48">
        <v>0</v>
      </c>
      <c r="T19" s="48">
        <v>1</v>
      </c>
      <c r="U19" s="49">
        <v>0</v>
      </c>
      <c r="V19" s="49">
        <v>0.034483</v>
      </c>
      <c r="W19" s="49">
        <v>0</v>
      </c>
      <c r="X19" s="49">
        <v>0.556519</v>
      </c>
      <c r="Y19" s="49">
        <v>0</v>
      </c>
      <c r="Z19" s="49">
        <v>0</v>
      </c>
      <c r="AA19" s="71">
        <v>19</v>
      </c>
      <c r="AB19" s="71"/>
      <c r="AC19" s="72"/>
      <c r="AD19" s="78" t="s">
        <v>647</v>
      </c>
      <c r="AE19" s="78">
        <v>2499</v>
      </c>
      <c r="AF19" s="78">
        <v>3411</v>
      </c>
      <c r="AG19" s="78">
        <v>124433</v>
      </c>
      <c r="AH19" s="78">
        <v>73389</v>
      </c>
      <c r="AI19" s="78"/>
      <c r="AJ19" s="78"/>
      <c r="AK19" s="78" t="s">
        <v>782</v>
      </c>
      <c r="AL19" s="78"/>
      <c r="AM19" s="78"/>
      <c r="AN19" s="80">
        <v>41661.85327546296</v>
      </c>
      <c r="AO19" s="82" t="s">
        <v>869</v>
      </c>
      <c r="AP19" s="78" t="b">
        <v>0</v>
      </c>
      <c r="AQ19" s="78" t="b">
        <v>0</v>
      </c>
      <c r="AR19" s="78" t="b">
        <v>1</v>
      </c>
      <c r="AS19" s="78" t="s">
        <v>928</v>
      </c>
      <c r="AT19" s="78">
        <v>42</v>
      </c>
      <c r="AU19" s="82" t="s">
        <v>933</v>
      </c>
      <c r="AV19" s="78" t="b">
        <v>0</v>
      </c>
      <c r="AW19" s="78" t="s">
        <v>972</v>
      </c>
      <c r="AX19" s="82" t="s">
        <v>989</v>
      </c>
      <c r="AY19" s="78" t="s">
        <v>66</v>
      </c>
      <c r="AZ19" s="78" t="str">
        <f>REPLACE(INDEX(GroupVertices[Group],MATCH(Vertices[[#This Row],[Vertex]],GroupVertices[Vertex],0)),1,1,"")</f>
        <v>1</v>
      </c>
      <c r="BA19" s="48" t="s">
        <v>348</v>
      </c>
      <c r="BB19" s="48" t="s">
        <v>348</v>
      </c>
      <c r="BC19" s="48" t="s">
        <v>360</v>
      </c>
      <c r="BD19" s="48" t="s">
        <v>360</v>
      </c>
      <c r="BE19" s="48"/>
      <c r="BF19" s="48"/>
      <c r="BG19" s="120" t="s">
        <v>1523</v>
      </c>
      <c r="BH19" s="120" t="s">
        <v>1523</v>
      </c>
      <c r="BI19" s="120" t="s">
        <v>1558</v>
      </c>
      <c r="BJ19" s="120" t="s">
        <v>1558</v>
      </c>
      <c r="BK19" s="120">
        <v>0</v>
      </c>
      <c r="BL19" s="123">
        <v>0</v>
      </c>
      <c r="BM19" s="120">
        <v>0</v>
      </c>
      <c r="BN19" s="123">
        <v>0</v>
      </c>
      <c r="BO19" s="120">
        <v>0</v>
      </c>
      <c r="BP19" s="123">
        <v>0</v>
      </c>
      <c r="BQ19" s="120">
        <v>15</v>
      </c>
      <c r="BR19" s="123">
        <v>100</v>
      </c>
      <c r="BS19" s="120">
        <v>15</v>
      </c>
      <c r="BT19" s="2"/>
      <c r="BU19" s="3"/>
      <c r="BV19" s="3"/>
      <c r="BW19" s="3"/>
      <c r="BX19" s="3"/>
    </row>
    <row r="20" spans="1:76" ht="15">
      <c r="A20" s="64" t="s">
        <v>226</v>
      </c>
      <c r="B20" s="65"/>
      <c r="C20" s="65" t="s">
        <v>64</v>
      </c>
      <c r="D20" s="66">
        <v>162.08952767857392</v>
      </c>
      <c r="E20" s="68"/>
      <c r="F20" s="100" t="s">
        <v>377</v>
      </c>
      <c r="G20" s="65"/>
      <c r="H20" s="69" t="s">
        <v>226</v>
      </c>
      <c r="I20" s="70"/>
      <c r="J20" s="70"/>
      <c r="K20" s="69" t="s">
        <v>1077</v>
      </c>
      <c r="L20" s="73">
        <v>1</v>
      </c>
      <c r="M20" s="74">
        <v>1998.779296875</v>
      </c>
      <c r="N20" s="74">
        <v>4858.337890625</v>
      </c>
      <c r="O20" s="75"/>
      <c r="P20" s="76"/>
      <c r="Q20" s="76"/>
      <c r="R20" s="86"/>
      <c r="S20" s="48">
        <v>0</v>
      </c>
      <c r="T20" s="48">
        <v>1</v>
      </c>
      <c r="U20" s="49">
        <v>0</v>
      </c>
      <c r="V20" s="49">
        <v>0.034483</v>
      </c>
      <c r="W20" s="49">
        <v>0</v>
      </c>
      <c r="X20" s="49">
        <v>0.556519</v>
      </c>
      <c r="Y20" s="49">
        <v>0</v>
      </c>
      <c r="Z20" s="49">
        <v>0</v>
      </c>
      <c r="AA20" s="71">
        <v>20</v>
      </c>
      <c r="AB20" s="71"/>
      <c r="AC20" s="72"/>
      <c r="AD20" s="78" t="s">
        <v>648</v>
      </c>
      <c r="AE20" s="78">
        <v>55</v>
      </c>
      <c r="AF20" s="78">
        <v>154</v>
      </c>
      <c r="AG20" s="78">
        <v>27231</v>
      </c>
      <c r="AH20" s="78">
        <v>30511</v>
      </c>
      <c r="AI20" s="78"/>
      <c r="AJ20" s="78"/>
      <c r="AK20" s="78"/>
      <c r="AL20" s="78"/>
      <c r="AM20" s="78"/>
      <c r="AN20" s="80">
        <v>42009.51063657407</v>
      </c>
      <c r="AO20" s="78"/>
      <c r="AP20" s="78" t="b">
        <v>1</v>
      </c>
      <c r="AQ20" s="78" t="b">
        <v>1</v>
      </c>
      <c r="AR20" s="78" t="b">
        <v>0</v>
      </c>
      <c r="AS20" s="78" t="s">
        <v>595</v>
      </c>
      <c r="AT20" s="78">
        <v>0</v>
      </c>
      <c r="AU20" s="82" t="s">
        <v>933</v>
      </c>
      <c r="AV20" s="78" t="b">
        <v>0</v>
      </c>
      <c r="AW20" s="78" t="s">
        <v>972</v>
      </c>
      <c r="AX20" s="82" t="s">
        <v>990</v>
      </c>
      <c r="AY20" s="78" t="s">
        <v>66</v>
      </c>
      <c r="AZ20" s="78" t="str">
        <f>REPLACE(INDEX(GroupVertices[Group],MATCH(Vertices[[#This Row],[Vertex]],GroupVertices[Vertex],0)),1,1,"")</f>
        <v>1</v>
      </c>
      <c r="BA20" s="48" t="s">
        <v>348</v>
      </c>
      <c r="BB20" s="48" t="s">
        <v>348</v>
      </c>
      <c r="BC20" s="48" t="s">
        <v>360</v>
      </c>
      <c r="BD20" s="48" t="s">
        <v>360</v>
      </c>
      <c r="BE20" s="48"/>
      <c r="BF20" s="48"/>
      <c r="BG20" s="120" t="s">
        <v>1523</v>
      </c>
      <c r="BH20" s="120" t="s">
        <v>1523</v>
      </c>
      <c r="BI20" s="120" t="s">
        <v>1558</v>
      </c>
      <c r="BJ20" s="120" t="s">
        <v>1558</v>
      </c>
      <c r="BK20" s="120">
        <v>0</v>
      </c>
      <c r="BL20" s="123">
        <v>0</v>
      </c>
      <c r="BM20" s="120">
        <v>0</v>
      </c>
      <c r="BN20" s="123">
        <v>0</v>
      </c>
      <c r="BO20" s="120">
        <v>0</v>
      </c>
      <c r="BP20" s="123">
        <v>0</v>
      </c>
      <c r="BQ20" s="120">
        <v>15</v>
      </c>
      <c r="BR20" s="123">
        <v>100</v>
      </c>
      <c r="BS20" s="120">
        <v>15</v>
      </c>
      <c r="BT20" s="2"/>
      <c r="BU20" s="3"/>
      <c r="BV20" s="3"/>
      <c r="BW20" s="3"/>
      <c r="BX20" s="3"/>
    </row>
    <row r="21" spans="1:76" ht="15">
      <c r="A21" s="64" t="s">
        <v>227</v>
      </c>
      <c r="B21" s="65"/>
      <c r="C21" s="65" t="s">
        <v>64</v>
      </c>
      <c r="D21" s="66">
        <v>162.18370614564515</v>
      </c>
      <c r="E21" s="68"/>
      <c r="F21" s="100" t="s">
        <v>387</v>
      </c>
      <c r="G21" s="65"/>
      <c r="H21" s="69" t="s">
        <v>227</v>
      </c>
      <c r="I21" s="70"/>
      <c r="J21" s="70"/>
      <c r="K21" s="69" t="s">
        <v>1078</v>
      </c>
      <c r="L21" s="73">
        <v>1</v>
      </c>
      <c r="M21" s="74">
        <v>6665.712890625</v>
      </c>
      <c r="N21" s="74">
        <v>5740.6025390625</v>
      </c>
      <c r="O21" s="75"/>
      <c r="P21" s="76"/>
      <c r="Q21" s="76"/>
      <c r="R21" s="86"/>
      <c r="S21" s="48">
        <v>0</v>
      </c>
      <c r="T21" s="48">
        <v>1</v>
      </c>
      <c r="U21" s="49">
        <v>0</v>
      </c>
      <c r="V21" s="49">
        <v>0.142857</v>
      </c>
      <c r="W21" s="49">
        <v>0</v>
      </c>
      <c r="X21" s="49">
        <v>0.595235</v>
      </c>
      <c r="Y21" s="49">
        <v>0</v>
      </c>
      <c r="Z21" s="49">
        <v>0</v>
      </c>
      <c r="AA21" s="71">
        <v>21</v>
      </c>
      <c r="AB21" s="71"/>
      <c r="AC21" s="72"/>
      <c r="AD21" s="78" t="s">
        <v>649</v>
      </c>
      <c r="AE21" s="78">
        <v>756</v>
      </c>
      <c r="AF21" s="78">
        <v>316</v>
      </c>
      <c r="AG21" s="78">
        <v>17971</v>
      </c>
      <c r="AH21" s="78">
        <v>23467</v>
      </c>
      <c r="AI21" s="78"/>
      <c r="AJ21" s="78" t="s">
        <v>728</v>
      </c>
      <c r="AK21" s="78" t="s">
        <v>788</v>
      </c>
      <c r="AL21" s="82" t="s">
        <v>829</v>
      </c>
      <c r="AM21" s="78"/>
      <c r="AN21" s="80">
        <v>41865.803715277776</v>
      </c>
      <c r="AO21" s="82" t="s">
        <v>870</v>
      </c>
      <c r="AP21" s="78" t="b">
        <v>0</v>
      </c>
      <c r="AQ21" s="78" t="b">
        <v>0</v>
      </c>
      <c r="AR21" s="78" t="b">
        <v>0</v>
      </c>
      <c r="AS21" s="78" t="s">
        <v>595</v>
      </c>
      <c r="AT21" s="78">
        <v>2</v>
      </c>
      <c r="AU21" s="82" t="s">
        <v>933</v>
      </c>
      <c r="AV21" s="78" t="b">
        <v>0</v>
      </c>
      <c r="AW21" s="78" t="s">
        <v>972</v>
      </c>
      <c r="AX21" s="82" t="s">
        <v>991</v>
      </c>
      <c r="AY21" s="78" t="s">
        <v>66</v>
      </c>
      <c r="AZ21" s="78" t="str">
        <f>REPLACE(INDEX(GroupVertices[Group],MATCH(Vertices[[#This Row],[Vertex]],GroupVertices[Vertex],0)),1,1,"")</f>
        <v>7</v>
      </c>
      <c r="BA21" s="48"/>
      <c r="BB21" s="48"/>
      <c r="BC21" s="48"/>
      <c r="BD21" s="48"/>
      <c r="BE21" s="48"/>
      <c r="BF21" s="48"/>
      <c r="BG21" s="120" t="s">
        <v>1525</v>
      </c>
      <c r="BH21" s="120" t="s">
        <v>1525</v>
      </c>
      <c r="BI21" s="120" t="s">
        <v>1560</v>
      </c>
      <c r="BJ21" s="120" t="s">
        <v>1560</v>
      </c>
      <c r="BK21" s="120">
        <v>1</v>
      </c>
      <c r="BL21" s="123">
        <v>3.8461538461538463</v>
      </c>
      <c r="BM21" s="120">
        <v>1</v>
      </c>
      <c r="BN21" s="123">
        <v>3.8461538461538463</v>
      </c>
      <c r="BO21" s="120">
        <v>0</v>
      </c>
      <c r="BP21" s="123">
        <v>0</v>
      </c>
      <c r="BQ21" s="120">
        <v>24</v>
      </c>
      <c r="BR21" s="123">
        <v>92.3076923076923</v>
      </c>
      <c r="BS21" s="120">
        <v>26</v>
      </c>
      <c r="BT21" s="2"/>
      <c r="BU21" s="3"/>
      <c r="BV21" s="3"/>
      <c r="BW21" s="3"/>
      <c r="BX21" s="3"/>
    </row>
    <row r="22" spans="1:76" ht="15">
      <c r="A22" s="64" t="s">
        <v>238</v>
      </c>
      <c r="B22" s="65"/>
      <c r="C22" s="65" t="s">
        <v>64</v>
      </c>
      <c r="D22" s="66">
        <v>162.21335492231574</v>
      </c>
      <c r="E22" s="68"/>
      <c r="F22" s="100" t="s">
        <v>943</v>
      </c>
      <c r="G22" s="65"/>
      <c r="H22" s="69" t="s">
        <v>238</v>
      </c>
      <c r="I22" s="70"/>
      <c r="J22" s="70"/>
      <c r="K22" s="69" t="s">
        <v>1079</v>
      </c>
      <c r="L22" s="73">
        <v>157.54488517745304</v>
      </c>
      <c r="M22" s="74">
        <v>6505.01123046875</v>
      </c>
      <c r="N22" s="74">
        <v>4043.92919921875</v>
      </c>
      <c r="O22" s="75"/>
      <c r="P22" s="76"/>
      <c r="Q22" s="76"/>
      <c r="R22" s="86"/>
      <c r="S22" s="48">
        <v>5</v>
      </c>
      <c r="T22" s="48">
        <v>1</v>
      </c>
      <c r="U22" s="49">
        <v>12</v>
      </c>
      <c r="V22" s="49">
        <v>0.25</v>
      </c>
      <c r="W22" s="49">
        <v>0</v>
      </c>
      <c r="X22" s="49">
        <v>2.619031</v>
      </c>
      <c r="Y22" s="49">
        <v>0</v>
      </c>
      <c r="Z22" s="49">
        <v>0</v>
      </c>
      <c r="AA22" s="71">
        <v>22</v>
      </c>
      <c r="AB22" s="71"/>
      <c r="AC22" s="72"/>
      <c r="AD22" s="78" t="s">
        <v>650</v>
      </c>
      <c r="AE22" s="78">
        <v>176</v>
      </c>
      <c r="AF22" s="78">
        <v>367</v>
      </c>
      <c r="AG22" s="78">
        <v>12226</v>
      </c>
      <c r="AH22" s="78">
        <v>10543</v>
      </c>
      <c r="AI22" s="78"/>
      <c r="AJ22" s="78" t="s">
        <v>729</v>
      </c>
      <c r="AK22" s="78"/>
      <c r="AL22" s="82" t="s">
        <v>830</v>
      </c>
      <c r="AM22" s="78"/>
      <c r="AN22" s="80">
        <v>41641.90770833333</v>
      </c>
      <c r="AO22" s="82" t="s">
        <v>871</v>
      </c>
      <c r="AP22" s="78" t="b">
        <v>0</v>
      </c>
      <c r="AQ22" s="78" t="b">
        <v>0</v>
      </c>
      <c r="AR22" s="78" t="b">
        <v>0</v>
      </c>
      <c r="AS22" s="78" t="s">
        <v>595</v>
      </c>
      <c r="AT22" s="78">
        <v>1</v>
      </c>
      <c r="AU22" s="82" t="s">
        <v>933</v>
      </c>
      <c r="AV22" s="78" t="b">
        <v>0</v>
      </c>
      <c r="AW22" s="78" t="s">
        <v>972</v>
      </c>
      <c r="AX22" s="82" t="s">
        <v>992</v>
      </c>
      <c r="AY22" s="78" t="s">
        <v>66</v>
      </c>
      <c r="AZ22" s="78" t="str">
        <f>REPLACE(INDEX(GroupVertices[Group],MATCH(Vertices[[#This Row],[Vertex]],GroupVertices[Vertex],0)),1,1,"")</f>
        <v>7</v>
      </c>
      <c r="BA22" s="48"/>
      <c r="BB22" s="48"/>
      <c r="BC22" s="48"/>
      <c r="BD22" s="48"/>
      <c r="BE22" s="48"/>
      <c r="BF22" s="48"/>
      <c r="BG22" s="120" t="s">
        <v>1359</v>
      </c>
      <c r="BH22" s="120" t="s">
        <v>1359</v>
      </c>
      <c r="BI22" s="120" t="s">
        <v>1449</v>
      </c>
      <c r="BJ22" s="120" t="s">
        <v>1449</v>
      </c>
      <c r="BK22" s="120">
        <v>1</v>
      </c>
      <c r="BL22" s="123">
        <v>4</v>
      </c>
      <c r="BM22" s="120">
        <v>1</v>
      </c>
      <c r="BN22" s="123">
        <v>4</v>
      </c>
      <c r="BO22" s="120">
        <v>0</v>
      </c>
      <c r="BP22" s="123">
        <v>0</v>
      </c>
      <c r="BQ22" s="120">
        <v>23</v>
      </c>
      <c r="BR22" s="123">
        <v>92</v>
      </c>
      <c r="BS22" s="120">
        <v>25</v>
      </c>
      <c r="BT22" s="2"/>
      <c r="BU22" s="3"/>
      <c r="BV22" s="3"/>
      <c r="BW22" s="3"/>
      <c r="BX22" s="3"/>
    </row>
    <row r="23" spans="1:76" ht="15">
      <c r="A23" s="64" t="s">
        <v>228</v>
      </c>
      <c r="B23" s="65"/>
      <c r="C23" s="65" t="s">
        <v>64</v>
      </c>
      <c r="D23" s="66">
        <v>162.15173197472592</v>
      </c>
      <c r="E23" s="68"/>
      <c r="F23" s="100" t="s">
        <v>388</v>
      </c>
      <c r="G23" s="65"/>
      <c r="H23" s="69" t="s">
        <v>228</v>
      </c>
      <c r="I23" s="70"/>
      <c r="J23" s="70"/>
      <c r="K23" s="69" t="s">
        <v>1080</v>
      </c>
      <c r="L23" s="73">
        <v>1</v>
      </c>
      <c r="M23" s="74">
        <v>5827.876953125</v>
      </c>
      <c r="N23" s="74">
        <v>3555.611572265625</v>
      </c>
      <c r="O23" s="75"/>
      <c r="P23" s="76"/>
      <c r="Q23" s="76"/>
      <c r="R23" s="86"/>
      <c r="S23" s="48">
        <v>0</v>
      </c>
      <c r="T23" s="48">
        <v>1</v>
      </c>
      <c r="U23" s="49">
        <v>0</v>
      </c>
      <c r="V23" s="49">
        <v>0.142857</v>
      </c>
      <c r="W23" s="49">
        <v>0</v>
      </c>
      <c r="X23" s="49">
        <v>0.595235</v>
      </c>
      <c r="Y23" s="49">
        <v>0</v>
      </c>
      <c r="Z23" s="49">
        <v>0</v>
      </c>
      <c r="AA23" s="71">
        <v>23</v>
      </c>
      <c r="AB23" s="71"/>
      <c r="AC23" s="72"/>
      <c r="AD23" s="78" t="s">
        <v>651</v>
      </c>
      <c r="AE23" s="78">
        <v>686</v>
      </c>
      <c r="AF23" s="78">
        <v>261</v>
      </c>
      <c r="AG23" s="78">
        <v>35454</v>
      </c>
      <c r="AH23" s="78">
        <v>44903</v>
      </c>
      <c r="AI23" s="78"/>
      <c r="AJ23" s="78" t="s">
        <v>730</v>
      </c>
      <c r="AK23" s="78" t="s">
        <v>789</v>
      </c>
      <c r="AL23" s="82" t="s">
        <v>831</v>
      </c>
      <c r="AM23" s="78"/>
      <c r="AN23" s="80">
        <v>42159.08644675926</v>
      </c>
      <c r="AO23" s="82" t="s">
        <v>872</v>
      </c>
      <c r="AP23" s="78" t="b">
        <v>0</v>
      </c>
      <c r="AQ23" s="78" t="b">
        <v>0</v>
      </c>
      <c r="AR23" s="78" t="b">
        <v>1</v>
      </c>
      <c r="AS23" s="78" t="s">
        <v>595</v>
      </c>
      <c r="AT23" s="78">
        <v>2</v>
      </c>
      <c r="AU23" s="82" t="s">
        <v>933</v>
      </c>
      <c r="AV23" s="78" t="b">
        <v>0</v>
      </c>
      <c r="AW23" s="78" t="s">
        <v>972</v>
      </c>
      <c r="AX23" s="82" t="s">
        <v>993</v>
      </c>
      <c r="AY23" s="78" t="s">
        <v>66</v>
      </c>
      <c r="AZ23" s="78" t="str">
        <f>REPLACE(INDEX(GroupVertices[Group],MATCH(Vertices[[#This Row],[Vertex]],GroupVertices[Vertex],0)),1,1,"")</f>
        <v>7</v>
      </c>
      <c r="BA23" s="48"/>
      <c r="BB23" s="48"/>
      <c r="BC23" s="48"/>
      <c r="BD23" s="48"/>
      <c r="BE23" s="48"/>
      <c r="BF23" s="48"/>
      <c r="BG23" s="120" t="s">
        <v>1525</v>
      </c>
      <c r="BH23" s="120" t="s">
        <v>1525</v>
      </c>
      <c r="BI23" s="120" t="s">
        <v>1560</v>
      </c>
      <c r="BJ23" s="120" t="s">
        <v>1560</v>
      </c>
      <c r="BK23" s="120">
        <v>1</v>
      </c>
      <c r="BL23" s="123">
        <v>3.8461538461538463</v>
      </c>
      <c r="BM23" s="120">
        <v>1</v>
      </c>
      <c r="BN23" s="123">
        <v>3.8461538461538463</v>
      </c>
      <c r="BO23" s="120">
        <v>0</v>
      </c>
      <c r="BP23" s="123">
        <v>0</v>
      </c>
      <c r="BQ23" s="120">
        <v>24</v>
      </c>
      <c r="BR23" s="123">
        <v>92.3076923076923</v>
      </c>
      <c r="BS23" s="120">
        <v>26</v>
      </c>
      <c r="BT23" s="2"/>
      <c r="BU23" s="3"/>
      <c r="BV23" s="3"/>
      <c r="BW23" s="3"/>
      <c r="BX23" s="3"/>
    </row>
    <row r="24" spans="1:76" ht="15">
      <c r="A24" s="64" t="s">
        <v>229</v>
      </c>
      <c r="B24" s="65"/>
      <c r="C24" s="65" t="s">
        <v>64</v>
      </c>
      <c r="D24" s="66">
        <v>162.11568836387147</v>
      </c>
      <c r="E24" s="68"/>
      <c r="F24" s="100" t="s">
        <v>389</v>
      </c>
      <c r="G24" s="65"/>
      <c r="H24" s="69" t="s">
        <v>229</v>
      </c>
      <c r="I24" s="70"/>
      <c r="J24" s="70"/>
      <c r="K24" s="69" t="s">
        <v>1081</v>
      </c>
      <c r="L24" s="73">
        <v>1</v>
      </c>
      <c r="M24" s="74">
        <v>7153.28076171875</v>
      </c>
      <c r="N24" s="74">
        <v>2505.6318359375</v>
      </c>
      <c r="O24" s="75"/>
      <c r="P24" s="76"/>
      <c r="Q24" s="76"/>
      <c r="R24" s="86"/>
      <c r="S24" s="48">
        <v>0</v>
      </c>
      <c r="T24" s="48">
        <v>1</v>
      </c>
      <c r="U24" s="49">
        <v>0</v>
      </c>
      <c r="V24" s="49">
        <v>0.142857</v>
      </c>
      <c r="W24" s="49">
        <v>0</v>
      </c>
      <c r="X24" s="49">
        <v>0.595235</v>
      </c>
      <c r="Y24" s="49">
        <v>0</v>
      </c>
      <c r="Z24" s="49">
        <v>0</v>
      </c>
      <c r="AA24" s="71">
        <v>24</v>
      </c>
      <c r="AB24" s="71"/>
      <c r="AC24" s="72"/>
      <c r="AD24" s="78" t="s">
        <v>652</v>
      </c>
      <c r="AE24" s="78">
        <v>352</v>
      </c>
      <c r="AF24" s="78">
        <v>199</v>
      </c>
      <c r="AG24" s="78">
        <v>36197</v>
      </c>
      <c r="AH24" s="78">
        <v>29505</v>
      </c>
      <c r="AI24" s="78"/>
      <c r="AJ24" s="78" t="s">
        <v>731</v>
      </c>
      <c r="AK24" s="78" t="s">
        <v>790</v>
      </c>
      <c r="AL24" s="82" t="s">
        <v>832</v>
      </c>
      <c r="AM24" s="78"/>
      <c r="AN24" s="80">
        <v>41653.054131944446</v>
      </c>
      <c r="AO24" s="82" t="s">
        <v>873</v>
      </c>
      <c r="AP24" s="78" t="b">
        <v>0</v>
      </c>
      <c r="AQ24" s="78" t="b">
        <v>0</v>
      </c>
      <c r="AR24" s="78" t="b">
        <v>0</v>
      </c>
      <c r="AS24" s="78" t="s">
        <v>595</v>
      </c>
      <c r="AT24" s="78">
        <v>2</v>
      </c>
      <c r="AU24" s="82" t="s">
        <v>936</v>
      </c>
      <c r="AV24" s="78" t="b">
        <v>0</v>
      </c>
      <c r="AW24" s="78" t="s">
        <v>972</v>
      </c>
      <c r="AX24" s="82" t="s">
        <v>994</v>
      </c>
      <c r="AY24" s="78" t="s">
        <v>66</v>
      </c>
      <c r="AZ24" s="78" t="str">
        <f>REPLACE(INDEX(GroupVertices[Group],MATCH(Vertices[[#This Row],[Vertex]],GroupVertices[Vertex],0)),1,1,"")</f>
        <v>7</v>
      </c>
      <c r="BA24" s="48"/>
      <c r="BB24" s="48"/>
      <c r="BC24" s="48"/>
      <c r="BD24" s="48"/>
      <c r="BE24" s="48"/>
      <c r="BF24" s="48"/>
      <c r="BG24" s="120" t="s">
        <v>1525</v>
      </c>
      <c r="BH24" s="120" t="s">
        <v>1525</v>
      </c>
      <c r="BI24" s="120" t="s">
        <v>1560</v>
      </c>
      <c r="BJ24" s="120" t="s">
        <v>1560</v>
      </c>
      <c r="BK24" s="120">
        <v>1</v>
      </c>
      <c r="BL24" s="123">
        <v>3.8461538461538463</v>
      </c>
      <c r="BM24" s="120">
        <v>1</v>
      </c>
      <c r="BN24" s="123">
        <v>3.8461538461538463</v>
      </c>
      <c r="BO24" s="120">
        <v>0</v>
      </c>
      <c r="BP24" s="123">
        <v>0</v>
      </c>
      <c r="BQ24" s="120">
        <v>24</v>
      </c>
      <c r="BR24" s="123">
        <v>92.3076923076923</v>
      </c>
      <c r="BS24" s="120">
        <v>26</v>
      </c>
      <c r="BT24" s="2"/>
      <c r="BU24" s="3"/>
      <c r="BV24" s="3"/>
      <c r="BW24" s="3"/>
      <c r="BX24" s="3"/>
    </row>
    <row r="25" spans="1:76" ht="15">
      <c r="A25" s="64" t="s">
        <v>230</v>
      </c>
      <c r="B25" s="65"/>
      <c r="C25" s="65" t="s">
        <v>64</v>
      </c>
      <c r="D25" s="66">
        <v>167.64954532715078</v>
      </c>
      <c r="E25" s="68"/>
      <c r="F25" s="100" t="s">
        <v>390</v>
      </c>
      <c r="G25" s="65"/>
      <c r="H25" s="69" t="s">
        <v>230</v>
      </c>
      <c r="I25" s="70"/>
      <c r="J25" s="70"/>
      <c r="K25" s="69" t="s">
        <v>1082</v>
      </c>
      <c r="L25" s="73">
        <v>1</v>
      </c>
      <c r="M25" s="74">
        <v>3260.91259765625</v>
      </c>
      <c r="N25" s="74">
        <v>6178.3798828125</v>
      </c>
      <c r="O25" s="75"/>
      <c r="P25" s="76"/>
      <c r="Q25" s="76"/>
      <c r="R25" s="86"/>
      <c r="S25" s="48">
        <v>0</v>
      </c>
      <c r="T25" s="48">
        <v>1</v>
      </c>
      <c r="U25" s="49">
        <v>0</v>
      </c>
      <c r="V25" s="49">
        <v>0.034483</v>
      </c>
      <c r="W25" s="49">
        <v>0</v>
      </c>
      <c r="X25" s="49">
        <v>0.556519</v>
      </c>
      <c r="Y25" s="49">
        <v>0</v>
      </c>
      <c r="Z25" s="49">
        <v>0</v>
      </c>
      <c r="AA25" s="71">
        <v>25</v>
      </c>
      <c r="AB25" s="71"/>
      <c r="AC25" s="72"/>
      <c r="AD25" s="78" t="s">
        <v>653</v>
      </c>
      <c r="AE25" s="78">
        <v>1699</v>
      </c>
      <c r="AF25" s="78">
        <v>9718</v>
      </c>
      <c r="AG25" s="78">
        <v>15527</v>
      </c>
      <c r="AH25" s="78">
        <v>12589</v>
      </c>
      <c r="AI25" s="78"/>
      <c r="AJ25" s="78" t="s">
        <v>732</v>
      </c>
      <c r="AK25" s="78" t="s">
        <v>791</v>
      </c>
      <c r="AL25" s="82" t="s">
        <v>827</v>
      </c>
      <c r="AM25" s="78"/>
      <c r="AN25" s="80">
        <v>41235.45761574074</v>
      </c>
      <c r="AO25" s="82" t="s">
        <v>874</v>
      </c>
      <c r="AP25" s="78" t="b">
        <v>0</v>
      </c>
      <c r="AQ25" s="78" t="b">
        <v>0</v>
      </c>
      <c r="AR25" s="78" t="b">
        <v>1</v>
      </c>
      <c r="AS25" s="78" t="s">
        <v>595</v>
      </c>
      <c r="AT25" s="78">
        <v>68</v>
      </c>
      <c r="AU25" s="82" t="s">
        <v>933</v>
      </c>
      <c r="AV25" s="78" t="b">
        <v>0</v>
      </c>
      <c r="AW25" s="78" t="s">
        <v>972</v>
      </c>
      <c r="AX25" s="82" t="s">
        <v>995</v>
      </c>
      <c r="AY25" s="78" t="s">
        <v>66</v>
      </c>
      <c r="AZ25" s="78" t="str">
        <f>REPLACE(INDEX(GroupVertices[Group],MATCH(Vertices[[#This Row],[Vertex]],GroupVertices[Vertex],0)),1,1,"")</f>
        <v>1</v>
      </c>
      <c r="BA25" s="48" t="s">
        <v>348</v>
      </c>
      <c r="BB25" s="48" t="s">
        <v>348</v>
      </c>
      <c r="BC25" s="48" t="s">
        <v>360</v>
      </c>
      <c r="BD25" s="48" t="s">
        <v>360</v>
      </c>
      <c r="BE25" s="48"/>
      <c r="BF25" s="48"/>
      <c r="BG25" s="120" t="s">
        <v>1523</v>
      </c>
      <c r="BH25" s="120" t="s">
        <v>1523</v>
      </c>
      <c r="BI25" s="120" t="s">
        <v>1558</v>
      </c>
      <c r="BJ25" s="120" t="s">
        <v>1558</v>
      </c>
      <c r="BK25" s="120">
        <v>0</v>
      </c>
      <c r="BL25" s="123">
        <v>0</v>
      </c>
      <c r="BM25" s="120">
        <v>0</v>
      </c>
      <c r="BN25" s="123">
        <v>0</v>
      </c>
      <c r="BO25" s="120">
        <v>0</v>
      </c>
      <c r="BP25" s="123">
        <v>0</v>
      </c>
      <c r="BQ25" s="120">
        <v>15</v>
      </c>
      <c r="BR25" s="123">
        <v>100</v>
      </c>
      <c r="BS25" s="120">
        <v>15</v>
      </c>
      <c r="BT25" s="2"/>
      <c r="BU25" s="3"/>
      <c r="BV25" s="3"/>
      <c r="BW25" s="3"/>
      <c r="BX25" s="3"/>
    </row>
    <row r="26" spans="1:76" ht="15">
      <c r="A26" s="64" t="s">
        <v>232</v>
      </c>
      <c r="B26" s="65"/>
      <c r="C26" s="65" t="s">
        <v>64</v>
      </c>
      <c r="D26" s="66">
        <v>162.52612044876224</v>
      </c>
      <c r="E26" s="68"/>
      <c r="F26" s="100" t="s">
        <v>392</v>
      </c>
      <c r="G26" s="65"/>
      <c r="H26" s="69" t="s">
        <v>232</v>
      </c>
      <c r="I26" s="70"/>
      <c r="J26" s="70"/>
      <c r="K26" s="69" t="s">
        <v>1083</v>
      </c>
      <c r="L26" s="73">
        <v>1</v>
      </c>
      <c r="M26" s="74">
        <v>387.2171936035156</v>
      </c>
      <c r="N26" s="74">
        <v>5806.6591796875</v>
      </c>
      <c r="O26" s="75"/>
      <c r="P26" s="76"/>
      <c r="Q26" s="76"/>
      <c r="R26" s="86"/>
      <c r="S26" s="48">
        <v>0</v>
      </c>
      <c r="T26" s="48">
        <v>1</v>
      </c>
      <c r="U26" s="49">
        <v>0</v>
      </c>
      <c r="V26" s="49">
        <v>0.034483</v>
      </c>
      <c r="W26" s="49">
        <v>0</v>
      </c>
      <c r="X26" s="49">
        <v>0.556519</v>
      </c>
      <c r="Y26" s="49">
        <v>0</v>
      </c>
      <c r="Z26" s="49">
        <v>0</v>
      </c>
      <c r="AA26" s="71">
        <v>26</v>
      </c>
      <c r="AB26" s="71"/>
      <c r="AC26" s="72"/>
      <c r="AD26" s="78" t="s">
        <v>654</v>
      </c>
      <c r="AE26" s="78">
        <v>433</v>
      </c>
      <c r="AF26" s="78">
        <v>905</v>
      </c>
      <c r="AG26" s="78">
        <v>11688</v>
      </c>
      <c r="AH26" s="78">
        <v>22570</v>
      </c>
      <c r="AI26" s="78"/>
      <c r="AJ26" s="78" t="s">
        <v>733</v>
      </c>
      <c r="AK26" s="78"/>
      <c r="AL26" s="78"/>
      <c r="AM26" s="78"/>
      <c r="AN26" s="80">
        <v>42813.49561342593</v>
      </c>
      <c r="AO26" s="82" t="s">
        <v>875</v>
      </c>
      <c r="AP26" s="78" t="b">
        <v>1</v>
      </c>
      <c r="AQ26" s="78" t="b">
        <v>0</v>
      </c>
      <c r="AR26" s="78" t="b">
        <v>1</v>
      </c>
      <c r="AS26" s="78" t="s">
        <v>595</v>
      </c>
      <c r="AT26" s="78">
        <v>3</v>
      </c>
      <c r="AU26" s="78"/>
      <c r="AV26" s="78" t="b">
        <v>0</v>
      </c>
      <c r="AW26" s="78" t="s">
        <v>972</v>
      </c>
      <c r="AX26" s="82" t="s">
        <v>996</v>
      </c>
      <c r="AY26" s="78" t="s">
        <v>66</v>
      </c>
      <c r="AZ26" s="78" t="str">
        <f>REPLACE(INDEX(GroupVertices[Group],MATCH(Vertices[[#This Row],[Vertex]],GroupVertices[Vertex],0)),1,1,"")</f>
        <v>1</v>
      </c>
      <c r="BA26" s="48" t="s">
        <v>348</v>
      </c>
      <c r="BB26" s="48" t="s">
        <v>348</v>
      </c>
      <c r="BC26" s="48" t="s">
        <v>360</v>
      </c>
      <c r="BD26" s="48" t="s">
        <v>360</v>
      </c>
      <c r="BE26" s="48"/>
      <c r="BF26" s="48"/>
      <c r="BG26" s="120" t="s">
        <v>1523</v>
      </c>
      <c r="BH26" s="120" t="s">
        <v>1523</v>
      </c>
      <c r="BI26" s="120" t="s">
        <v>1558</v>
      </c>
      <c r="BJ26" s="120" t="s">
        <v>1558</v>
      </c>
      <c r="BK26" s="120">
        <v>0</v>
      </c>
      <c r="BL26" s="123">
        <v>0</v>
      </c>
      <c r="BM26" s="120">
        <v>0</v>
      </c>
      <c r="BN26" s="123">
        <v>0</v>
      </c>
      <c r="BO26" s="120">
        <v>0</v>
      </c>
      <c r="BP26" s="123">
        <v>0</v>
      </c>
      <c r="BQ26" s="120">
        <v>15</v>
      </c>
      <c r="BR26" s="123">
        <v>100</v>
      </c>
      <c r="BS26" s="120">
        <v>15</v>
      </c>
      <c r="BT26" s="2"/>
      <c r="BU26" s="3"/>
      <c r="BV26" s="3"/>
      <c r="BW26" s="3"/>
      <c r="BX26" s="3"/>
    </row>
    <row r="27" spans="1:76" ht="15">
      <c r="A27" s="64" t="s">
        <v>233</v>
      </c>
      <c r="B27" s="65"/>
      <c r="C27" s="65" t="s">
        <v>64</v>
      </c>
      <c r="D27" s="66">
        <v>1000</v>
      </c>
      <c r="E27" s="68"/>
      <c r="F27" s="100" t="s">
        <v>944</v>
      </c>
      <c r="G27" s="65"/>
      <c r="H27" s="69" t="s">
        <v>233</v>
      </c>
      <c r="I27" s="70"/>
      <c r="J27" s="70"/>
      <c r="K27" s="69" t="s">
        <v>1084</v>
      </c>
      <c r="L27" s="73">
        <v>1</v>
      </c>
      <c r="M27" s="74">
        <v>7780.248046875</v>
      </c>
      <c r="N27" s="74">
        <v>3670.22119140625</v>
      </c>
      <c r="O27" s="75"/>
      <c r="P27" s="76"/>
      <c r="Q27" s="76"/>
      <c r="R27" s="86"/>
      <c r="S27" s="48">
        <v>2</v>
      </c>
      <c r="T27" s="48">
        <v>1</v>
      </c>
      <c r="U27" s="49">
        <v>0</v>
      </c>
      <c r="V27" s="49">
        <v>1</v>
      </c>
      <c r="W27" s="49">
        <v>0</v>
      </c>
      <c r="X27" s="49">
        <v>1.298238</v>
      </c>
      <c r="Y27" s="49">
        <v>0</v>
      </c>
      <c r="Z27" s="49">
        <v>0</v>
      </c>
      <c r="AA27" s="71">
        <v>27</v>
      </c>
      <c r="AB27" s="71"/>
      <c r="AC27" s="72"/>
      <c r="AD27" s="78" t="s">
        <v>655</v>
      </c>
      <c r="AE27" s="78">
        <v>765</v>
      </c>
      <c r="AF27" s="78">
        <v>6769913</v>
      </c>
      <c r="AG27" s="78">
        <v>13541</v>
      </c>
      <c r="AH27" s="78">
        <v>264</v>
      </c>
      <c r="AI27" s="78">
        <v>-18000</v>
      </c>
      <c r="AJ27" s="78" t="s">
        <v>734</v>
      </c>
      <c r="AK27" s="78" t="s">
        <v>792</v>
      </c>
      <c r="AL27" s="82" t="s">
        <v>833</v>
      </c>
      <c r="AM27" s="78" t="s">
        <v>854</v>
      </c>
      <c r="AN27" s="80">
        <v>39911.69965277778</v>
      </c>
      <c r="AO27" s="82" t="s">
        <v>876</v>
      </c>
      <c r="AP27" s="78" t="b">
        <v>0</v>
      </c>
      <c r="AQ27" s="78" t="b">
        <v>0</v>
      </c>
      <c r="AR27" s="78" t="b">
        <v>0</v>
      </c>
      <c r="AS27" s="78" t="s">
        <v>595</v>
      </c>
      <c r="AT27" s="78">
        <v>14938</v>
      </c>
      <c r="AU27" s="82" t="s">
        <v>937</v>
      </c>
      <c r="AV27" s="78" t="b">
        <v>1</v>
      </c>
      <c r="AW27" s="78" t="s">
        <v>972</v>
      </c>
      <c r="AX27" s="82" t="s">
        <v>997</v>
      </c>
      <c r="AY27" s="78" t="s">
        <v>66</v>
      </c>
      <c r="AZ27" s="78" t="str">
        <f>REPLACE(INDEX(GroupVertices[Group],MATCH(Vertices[[#This Row],[Vertex]],GroupVertices[Vertex],0)),1,1,"")</f>
        <v>15</v>
      </c>
      <c r="BA27" s="48" t="s">
        <v>349</v>
      </c>
      <c r="BB27" s="48" t="s">
        <v>349</v>
      </c>
      <c r="BC27" s="48" t="s">
        <v>361</v>
      </c>
      <c r="BD27" s="48" t="s">
        <v>361</v>
      </c>
      <c r="BE27" s="48"/>
      <c r="BF27" s="48"/>
      <c r="BG27" s="120" t="s">
        <v>1363</v>
      </c>
      <c r="BH27" s="120" t="s">
        <v>1363</v>
      </c>
      <c r="BI27" s="120" t="s">
        <v>1452</v>
      </c>
      <c r="BJ27" s="120" t="s">
        <v>1452</v>
      </c>
      <c r="BK27" s="120">
        <v>1</v>
      </c>
      <c r="BL27" s="123">
        <v>2.5641025641025643</v>
      </c>
      <c r="BM27" s="120">
        <v>1</v>
      </c>
      <c r="BN27" s="123">
        <v>2.5641025641025643</v>
      </c>
      <c r="BO27" s="120">
        <v>0</v>
      </c>
      <c r="BP27" s="123">
        <v>0</v>
      </c>
      <c r="BQ27" s="120">
        <v>37</v>
      </c>
      <c r="BR27" s="123">
        <v>94.87179487179488</v>
      </c>
      <c r="BS27" s="120">
        <v>39</v>
      </c>
      <c r="BT27" s="2"/>
      <c r="BU27" s="3"/>
      <c r="BV27" s="3"/>
      <c r="BW27" s="3"/>
      <c r="BX27" s="3"/>
    </row>
    <row r="28" spans="1:76" ht="15">
      <c r="A28" s="64" t="s">
        <v>234</v>
      </c>
      <c r="B28" s="65"/>
      <c r="C28" s="65" t="s">
        <v>64</v>
      </c>
      <c r="D28" s="66">
        <v>162.78947134742444</v>
      </c>
      <c r="E28" s="68"/>
      <c r="F28" s="100" t="s">
        <v>393</v>
      </c>
      <c r="G28" s="65"/>
      <c r="H28" s="69" t="s">
        <v>234</v>
      </c>
      <c r="I28" s="70"/>
      <c r="J28" s="70"/>
      <c r="K28" s="69" t="s">
        <v>1085</v>
      </c>
      <c r="L28" s="73">
        <v>1</v>
      </c>
      <c r="M28" s="74">
        <v>7780.248046875</v>
      </c>
      <c r="N28" s="74">
        <v>2823.2470703125</v>
      </c>
      <c r="O28" s="75"/>
      <c r="P28" s="76"/>
      <c r="Q28" s="76"/>
      <c r="R28" s="86"/>
      <c r="S28" s="48">
        <v>0</v>
      </c>
      <c r="T28" s="48">
        <v>1</v>
      </c>
      <c r="U28" s="49">
        <v>0</v>
      </c>
      <c r="V28" s="49">
        <v>1</v>
      </c>
      <c r="W28" s="49">
        <v>0</v>
      </c>
      <c r="X28" s="49">
        <v>0.70175</v>
      </c>
      <c r="Y28" s="49">
        <v>0</v>
      </c>
      <c r="Z28" s="49">
        <v>0</v>
      </c>
      <c r="AA28" s="71">
        <v>28</v>
      </c>
      <c r="AB28" s="71"/>
      <c r="AC28" s="72"/>
      <c r="AD28" s="78" t="s">
        <v>656</v>
      </c>
      <c r="AE28" s="78">
        <v>1973</v>
      </c>
      <c r="AF28" s="78">
        <v>1358</v>
      </c>
      <c r="AG28" s="78">
        <v>3889</v>
      </c>
      <c r="AH28" s="78">
        <v>6009</v>
      </c>
      <c r="AI28" s="78"/>
      <c r="AJ28" s="78" t="s">
        <v>735</v>
      </c>
      <c r="AK28" s="78"/>
      <c r="AL28" s="78"/>
      <c r="AM28" s="78"/>
      <c r="AN28" s="80">
        <v>42915.55615740741</v>
      </c>
      <c r="AO28" s="82" t="s">
        <v>877</v>
      </c>
      <c r="AP28" s="78" t="b">
        <v>1</v>
      </c>
      <c r="AQ28" s="78" t="b">
        <v>0</v>
      </c>
      <c r="AR28" s="78" t="b">
        <v>0</v>
      </c>
      <c r="AS28" s="78" t="s">
        <v>595</v>
      </c>
      <c r="AT28" s="78">
        <v>6</v>
      </c>
      <c r="AU28" s="78"/>
      <c r="AV28" s="78" t="b">
        <v>0</v>
      </c>
      <c r="AW28" s="78" t="s">
        <v>972</v>
      </c>
      <c r="AX28" s="82" t="s">
        <v>998</v>
      </c>
      <c r="AY28" s="78" t="s">
        <v>66</v>
      </c>
      <c r="AZ28" s="78" t="str">
        <f>REPLACE(INDEX(GroupVertices[Group],MATCH(Vertices[[#This Row],[Vertex]],GroupVertices[Vertex],0)),1,1,"")</f>
        <v>15</v>
      </c>
      <c r="BA28" s="48"/>
      <c r="BB28" s="48"/>
      <c r="BC28" s="48"/>
      <c r="BD28" s="48"/>
      <c r="BE28" s="48"/>
      <c r="BF28" s="48"/>
      <c r="BG28" s="120" t="s">
        <v>1526</v>
      </c>
      <c r="BH28" s="120" t="s">
        <v>1526</v>
      </c>
      <c r="BI28" s="120" t="s">
        <v>1561</v>
      </c>
      <c r="BJ28" s="120" t="s">
        <v>1561</v>
      </c>
      <c r="BK28" s="120">
        <v>0</v>
      </c>
      <c r="BL28" s="123">
        <v>0</v>
      </c>
      <c r="BM28" s="120">
        <v>0</v>
      </c>
      <c r="BN28" s="123">
        <v>0</v>
      </c>
      <c r="BO28" s="120">
        <v>0</v>
      </c>
      <c r="BP28" s="123">
        <v>0</v>
      </c>
      <c r="BQ28" s="120">
        <v>26</v>
      </c>
      <c r="BR28" s="123">
        <v>100</v>
      </c>
      <c r="BS28" s="120">
        <v>26</v>
      </c>
      <c r="BT28" s="2"/>
      <c r="BU28" s="3"/>
      <c r="BV28" s="3"/>
      <c r="BW28" s="3"/>
      <c r="BX28" s="3"/>
    </row>
    <row r="29" spans="1:76" ht="15">
      <c r="A29" s="64" t="s">
        <v>235</v>
      </c>
      <c r="B29" s="65"/>
      <c r="C29" s="65" t="s">
        <v>64</v>
      </c>
      <c r="D29" s="66">
        <v>162.07848205589272</v>
      </c>
      <c r="E29" s="68"/>
      <c r="F29" s="100" t="s">
        <v>394</v>
      </c>
      <c r="G29" s="65"/>
      <c r="H29" s="69" t="s">
        <v>235</v>
      </c>
      <c r="I29" s="70"/>
      <c r="J29" s="70"/>
      <c r="K29" s="69" t="s">
        <v>1086</v>
      </c>
      <c r="L29" s="73">
        <v>27.09081419624217</v>
      </c>
      <c r="M29" s="74">
        <v>6159.22802734375</v>
      </c>
      <c r="N29" s="74">
        <v>802.8609008789062</v>
      </c>
      <c r="O29" s="75"/>
      <c r="P29" s="76"/>
      <c r="Q29" s="76"/>
      <c r="R29" s="86"/>
      <c r="S29" s="48">
        <v>0</v>
      </c>
      <c r="T29" s="48">
        <v>2</v>
      </c>
      <c r="U29" s="49">
        <v>2</v>
      </c>
      <c r="V29" s="49">
        <v>0.5</v>
      </c>
      <c r="W29" s="49">
        <v>0</v>
      </c>
      <c r="X29" s="49">
        <v>1.459451</v>
      </c>
      <c r="Y29" s="49">
        <v>0</v>
      </c>
      <c r="Z29" s="49">
        <v>0</v>
      </c>
      <c r="AA29" s="71">
        <v>29</v>
      </c>
      <c r="AB29" s="71"/>
      <c r="AC29" s="72"/>
      <c r="AD29" s="78" t="s">
        <v>657</v>
      </c>
      <c r="AE29" s="78">
        <v>442</v>
      </c>
      <c r="AF29" s="78">
        <v>135</v>
      </c>
      <c r="AG29" s="78">
        <v>967</v>
      </c>
      <c r="AH29" s="78">
        <v>3771</v>
      </c>
      <c r="AI29" s="78"/>
      <c r="AJ29" s="78"/>
      <c r="AK29" s="78"/>
      <c r="AL29" s="78"/>
      <c r="AM29" s="78"/>
      <c r="AN29" s="80">
        <v>42699.811944444446</v>
      </c>
      <c r="AO29" s="78"/>
      <c r="AP29" s="78" t="b">
        <v>1</v>
      </c>
      <c r="AQ29" s="78" t="b">
        <v>0</v>
      </c>
      <c r="AR29" s="78" t="b">
        <v>0</v>
      </c>
      <c r="AS29" s="78" t="s">
        <v>597</v>
      </c>
      <c r="AT29" s="78">
        <v>0</v>
      </c>
      <c r="AU29" s="78"/>
      <c r="AV29" s="78" t="b">
        <v>0</v>
      </c>
      <c r="AW29" s="78" t="s">
        <v>972</v>
      </c>
      <c r="AX29" s="82" t="s">
        <v>999</v>
      </c>
      <c r="AY29" s="78" t="s">
        <v>66</v>
      </c>
      <c r="AZ29" s="78" t="str">
        <f>REPLACE(INDEX(GroupVertices[Group],MATCH(Vertices[[#This Row],[Vertex]],GroupVertices[Vertex],0)),1,1,"")</f>
        <v>8</v>
      </c>
      <c r="BA29" s="48"/>
      <c r="BB29" s="48"/>
      <c r="BC29" s="48"/>
      <c r="BD29" s="48"/>
      <c r="BE29" s="48"/>
      <c r="BF29" s="48"/>
      <c r="BG29" s="120" t="s">
        <v>1527</v>
      </c>
      <c r="BH29" s="120" t="s">
        <v>1527</v>
      </c>
      <c r="BI29" s="120" t="s">
        <v>1562</v>
      </c>
      <c r="BJ29" s="120" t="s">
        <v>1562</v>
      </c>
      <c r="BK29" s="120">
        <v>0</v>
      </c>
      <c r="BL29" s="123">
        <v>0</v>
      </c>
      <c r="BM29" s="120">
        <v>0</v>
      </c>
      <c r="BN29" s="123">
        <v>0</v>
      </c>
      <c r="BO29" s="120">
        <v>0</v>
      </c>
      <c r="BP29" s="123">
        <v>0</v>
      </c>
      <c r="BQ29" s="120">
        <v>24</v>
      </c>
      <c r="BR29" s="123">
        <v>100</v>
      </c>
      <c r="BS29" s="120">
        <v>24</v>
      </c>
      <c r="BT29" s="2"/>
      <c r="BU29" s="3"/>
      <c r="BV29" s="3"/>
      <c r="BW29" s="3"/>
      <c r="BX29" s="3"/>
    </row>
    <row r="30" spans="1:76" ht="15">
      <c r="A30" s="64" t="s">
        <v>276</v>
      </c>
      <c r="B30" s="65"/>
      <c r="C30" s="65" t="s">
        <v>64</v>
      </c>
      <c r="D30" s="66">
        <v>539.4585757931454</v>
      </c>
      <c r="E30" s="68"/>
      <c r="F30" s="100" t="s">
        <v>945</v>
      </c>
      <c r="G30" s="65"/>
      <c r="H30" s="69" t="s">
        <v>276</v>
      </c>
      <c r="I30" s="70"/>
      <c r="J30" s="70"/>
      <c r="K30" s="69" t="s">
        <v>1087</v>
      </c>
      <c r="L30" s="73">
        <v>1</v>
      </c>
      <c r="M30" s="74">
        <v>6159.22802734375</v>
      </c>
      <c r="N30" s="74">
        <v>1702.7708740234375</v>
      </c>
      <c r="O30" s="75"/>
      <c r="P30" s="76"/>
      <c r="Q30" s="76"/>
      <c r="R30" s="86"/>
      <c r="S30" s="48">
        <v>1</v>
      </c>
      <c r="T30" s="48">
        <v>0</v>
      </c>
      <c r="U30" s="49">
        <v>0</v>
      </c>
      <c r="V30" s="49">
        <v>0.333333</v>
      </c>
      <c r="W30" s="49">
        <v>0</v>
      </c>
      <c r="X30" s="49">
        <v>0.770266</v>
      </c>
      <c r="Y30" s="49">
        <v>0</v>
      </c>
      <c r="Z30" s="49">
        <v>0</v>
      </c>
      <c r="AA30" s="71">
        <v>30</v>
      </c>
      <c r="AB30" s="71"/>
      <c r="AC30" s="72"/>
      <c r="AD30" s="78" t="s">
        <v>658</v>
      </c>
      <c r="AE30" s="78">
        <v>266</v>
      </c>
      <c r="AF30" s="78">
        <v>649281</v>
      </c>
      <c r="AG30" s="78">
        <v>23395</v>
      </c>
      <c r="AH30" s="78">
        <v>748</v>
      </c>
      <c r="AI30" s="78"/>
      <c r="AJ30" s="78" t="s">
        <v>736</v>
      </c>
      <c r="AK30" s="78" t="s">
        <v>793</v>
      </c>
      <c r="AL30" s="82" t="s">
        <v>834</v>
      </c>
      <c r="AM30" s="78"/>
      <c r="AN30" s="80">
        <v>40661.65728009259</v>
      </c>
      <c r="AO30" s="82" t="s">
        <v>878</v>
      </c>
      <c r="AP30" s="78" t="b">
        <v>0</v>
      </c>
      <c r="AQ30" s="78" t="b">
        <v>0</v>
      </c>
      <c r="AR30" s="78" t="b">
        <v>1</v>
      </c>
      <c r="AS30" s="78" t="s">
        <v>597</v>
      </c>
      <c r="AT30" s="78">
        <v>1924</v>
      </c>
      <c r="AU30" s="82" t="s">
        <v>938</v>
      </c>
      <c r="AV30" s="78" t="b">
        <v>1</v>
      </c>
      <c r="AW30" s="78" t="s">
        <v>972</v>
      </c>
      <c r="AX30" s="82" t="s">
        <v>1000</v>
      </c>
      <c r="AY30" s="78" t="s">
        <v>65</v>
      </c>
      <c r="AZ30" s="78" t="str">
        <f>REPLACE(INDEX(GroupVertices[Group],MATCH(Vertices[[#This Row],[Vertex]],GroupVertices[Vertex],0)),1,1,"")</f>
        <v>8</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277</v>
      </c>
      <c r="B31" s="65"/>
      <c r="C31" s="65" t="s">
        <v>64</v>
      </c>
      <c r="D31" s="66">
        <v>162.1406863520447</v>
      </c>
      <c r="E31" s="68"/>
      <c r="F31" s="100" t="s">
        <v>946</v>
      </c>
      <c r="G31" s="65"/>
      <c r="H31" s="69" t="s">
        <v>277</v>
      </c>
      <c r="I31" s="70"/>
      <c r="J31" s="70"/>
      <c r="K31" s="69" t="s">
        <v>1088</v>
      </c>
      <c r="L31" s="73">
        <v>1</v>
      </c>
      <c r="M31" s="74">
        <v>6821.9296875</v>
      </c>
      <c r="N31" s="74">
        <v>1702.7708740234375</v>
      </c>
      <c r="O31" s="75"/>
      <c r="P31" s="76"/>
      <c r="Q31" s="76"/>
      <c r="R31" s="86"/>
      <c r="S31" s="48">
        <v>1</v>
      </c>
      <c r="T31" s="48">
        <v>0</v>
      </c>
      <c r="U31" s="49">
        <v>0</v>
      </c>
      <c r="V31" s="49">
        <v>0.333333</v>
      </c>
      <c r="W31" s="49">
        <v>0</v>
      </c>
      <c r="X31" s="49">
        <v>0.770266</v>
      </c>
      <c r="Y31" s="49">
        <v>0</v>
      </c>
      <c r="Z31" s="49">
        <v>0</v>
      </c>
      <c r="AA31" s="71">
        <v>31</v>
      </c>
      <c r="AB31" s="71"/>
      <c r="AC31" s="72"/>
      <c r="AD31" s="78" t="s">
        <v>659</v>
      </c>
      <c r="AE31" s="78">
        <v>452</v>
      </c>
      <c r="AF31" s="78">
        <v>242</v>
      </c>
      <c r="AG31" s="78">
        <v>29</v>
      </c>
      <c r="AH31" s="78">
        <v>99</v>
      </c>
      <c r="AI31" s="78"/>
      <c r="AJ31" s="78" t="s">
        <v>737</v>
      </c>
      <c r="AK31" s="78" t="s">
        <v>794</v>
      </c>
      <c r="AL31" s="82" t="s">
        <v>834</v>
      </c>
      <c r="AM31" s="78"/>
      <c r="AN31" s="80">
        <v>42498.978171296294</v>
      </c>
      <c r="AO31" s="82" t="s">
        <v>879</v>
      </c>
      <c r="AP31" s="78" t="b">
        <v>1</v>
      </c>
      <c r="AQ31" s="78" t="b">
        <v>0</v>
      </c>
      <c r="AR31" s="78" t="b">
        <v>0</v>
      </c>
      <c r="AS31" s="78" t="s">
        <v>597</v>
      </c>
      <c r="AT31" s="78">
        <v>9</v>
      </c>
      <c r="AU31" s="78"/>
      <c r="AV31" s="78" t="b">
        <v>0</v>
      </c>
      <c r="AW31" s="78" t="s">
        <v>972</v>
      </c>
      <c r="AX31" s="82" t="s">
        <v>1001</v>
      </c>
      <c r="AY31" s="78" t="s">
        <v>65</v>
      </c>
      <c r="AZ31" s="78" t="str">
        <f>REPLACE(INDEX(GroupVertices[Group],MATCH(Vertices[[#This Row],[Vertex]],GroupVertices[Vertex],0)),1,1,"")</f>
        <v>8</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236</v>
      </c>
      <c r="B32" s="65"/>
      <c r="C32" s="65" t="s">
        <v>64</v>
      </c>
      <c r="D32" s="66">
        <v>163.06154247451917</v>
      </c>
      <c r="E32" s="68"/>
      <c r="F32" s="100" t="s">
        <v>395</v>
      </c>
      <c r="G32" s="65"/>
      <c r="H32" s="69" t="s">
        <v>236</v>
      </c>
      <c r="I32" s="70"/>
      <c r="J32" s="70"/>
      <c r="K32" s="69" t="s">
        <v>1089</v>
      </c>
      <c r="L32" s="73">
        <v>1</v>
      </c>
      <c r="M32" s="74">
        <v>9238.841796875</v>
      </c>
      <c r="N32" s="74">
        <v>5417.10546875</v>
      </c>
      <c r="O32" s="75"/>
      <c r="P32" s="76"/>
      <c r="Q32" s="76"/>
      <c r="R32" s="86"/>
      <c r="S32" s="48">
        <v>2</v>
      </c>
      <c r="T32" s="48">
        <v>1</v>
      </c>
      <c r="U32" s="49">
        <v>0</v>
      </c>
      <c r="V32" s="49">
        <v>1</v>
      </c>
      <c r="W32" s="49">
        <v>0</v>
      </c>
      <c r="X32" s="49">
        <v>1.298238</v>
      </c>
      <c r="Y32" s="49">
        <v>0</v>
      </c>
      <c r="Z32" s="49">
        <v>0</v>
      </c>
      <c r="AA32" s="71">
        <v>32</v>
      </c>
      <c r="AB32" s="71"/>
      <c r="AC32" s="72"/>
      <c r="AD32" s="78" t="s">
        <v>660</v>
      </c>
      <c r="AE32" s="78">
        <v>1042</v>
      </c>
      <c r="AF32" s="78">
        <v>1826</v>
      </c>
      <c r="AG32" s="78">
        <v>22643</v>
      </c>
      <c r="AH32" s="78">
        <v>54729</v>
      </c>
      <c r="AI32" s="78"/>
      <c r="AJ32" s="78"/>
      <c r="AK32" s="78"/>
      <c r="AL32" s="78"/>
      <c r="AM32" s="78"/>
      <c r="AN32" s="80">
        <v>42883.94315972222</v>
      </c>
      <c r="AO32" s="82" t="s">
        <v>880</v>
      </c>
      <c r="AP32" s="78" t="b">
        <v>1</v>
      </c>
      <c r="AQ32" s="78" t="b">
        <v>0</v>
      </c>
      <c r="AR32" s="78" t="b">
        <v>1</v>
      </c>
      <c r="AS32" s="78" t="s">
        <v>595</v>
      </c>
      <c r="AT32" s="78">
        <v>3</v>
      </c>
      <c r="AU32" s="78"/>
      <c r="AV32" s="78" t="b">
        <v>0</v>
      </c>
      <c r="AW32" s="78" t="s">
        <v>972</v>
      </c>
      <c r="AX32" s="82" t="s">
        <v>1002</v>
      </c>
      <c r="AY32" s="78" t="s">
        <v>66</v>
      </c>
      <c r="AZ32" s="78" t="str">
        <f>REPLACE(INDEX(GroupVertices[Group],MATCH(Vertices[[#This Row],[Vertex]],GroupVertices[Vertex],0)),1,1,"")</f>
        <v>14</v>
      </c>
      <c r="BA32" s="48"/>
      <c r="BB32" s="48"/>
      <c r="BC32" s="48"/>
      <c r="BD32" s="48"/>
      <c r="BE32" s="48"/>
      <c r="BF32" s="48"/>
      <c r="BG32" s="120" t="s">
        <v>1528</v>
      </c>
      <c r="BH32" s="120" t="s">
        <v>1528</v>
      </c>
      <c r="BI32" s="120" t="s">
        <v>1563</v>
      </c>
      <c r="BJ32" s="120" t="s">
        <v>1563</v>
      </c>
      <c r="BK32" s="120">
        <v>0</v>
      </c>
      <c r="BL32" s="123">
        <v>0</v>
      </c>
      <c r="BM32" s="120">
        <v>0</v>
      </c>
      <c r="BN32" s="123">
        <v>0</v>
      </c>
      <c r="BO32" s="120">
        <v>0</v>
      </c>
      <c r="BP32" s="123">
        <v>0</v>
      </c>
      <c r="BQ32" s="120">
        <v>23</v>
      </c>
      <c r="BR32" s="123">
        <v>100</v>
      </c>
      <c r="BS32" s="120">
        <v>23</v>
      </c>
      <c r="BT32" s="2"/>
      <c r="BU32" s="3"/>
      <c r="BV32" s="3"/>
      <c r="BW32" s="3"/>
      <c r="BX32" s="3"/>
    </row>
    <row r="33" spans="1:76" ht="15">
      <c r="A33" s="64" t="s">
        <v>237</v>
      </c>
      <c r="B33" s="65"/>
      <c r="C33" s="65" t="s">
        <v>64</v>
      </c>
      <c r="D33" s="66">
        <v>166.44847919771124</v>
      </c>
      <c r="E33" s="68"/>
      <c r="F33" s="100" t="s">
        <v>396</v>
      </c>
      <c r="G33" s="65"/>
      <c r="H33" s="69" t="s">
        <v>237</v>
      </c>
      <c r="I33" s="70"/>
      <c r="J33" s="70"/>
      <c r="K33" s="69" t="s">
        <v>1090</v>
      </c>
      <c r="L33" s="73">
        <v>1</v>
      </c>
      <c r="M33" s="74">
        <v>9238.841796875</v>
      </c>
      <c r="N33" s="74">
        <v>4770.111328125</v>
      </c>
      <c r="O33" s="75"/>
      <c r="P33" s="76"/>
      <c r="Q33" s="76"/>
      <c r="R33" s="86"/>
      <c r="S33" s="48">
        <v>0</v>
      </c>
      <c r="T33" s="48">
        <v>1</v>
      </c>
      <c r="U33" s="49">
        <v>0</v>
      </c>
      <c r="V33" s="49">
        <v>1</v>
      </c>
      <c r="W33" s="49">
        <v>0</v>
      </c>
      <c r="X33" s="49">
        <v>0.70175</v>
      </c>
      <c r="Y33" s="49">
        <v>0</v>
      </c>
      <c r="Z33" s="49">
        <v>0</v>
      </c>
      <c r="AA33" s="71">
        <v>33</v>
      </c>
      <c r="AB33" s="71"/>
      <c r="AC33" s="72"/>
      <c r="AD33" s="78" t="s">
        <v>661</v>
      </c>
      <c r="AE33" s="78">
        <v>921</v>
      </c>
      <c r="AF33" s="78">
        <v>7652</v>
      </c>
      <c r="AG33" s="78">
        <v>129754</v>
      </c>
      <c r="AH33" s="78">
        <v>372274</v>
      </c>
      <c r="AI33" s="78"/>
      <c r="AJ33" s="78"/>
      <c r="AK33" s="78" t="s">
        <v>786</v>
      </c>
      <c r="AL33" s="78"/>
      <c r="AM33" s="78"/>
      <c r="AN33" s="80">
        <v>41445.0643287037</v>
      </c>
      <c r="AO33" s="78"/>
      <c r="AP33" s="78" t="b">
        <v>0</v>
      </c>
      <c r="AQ33" s="78" t="b">
        <v>0</v>
      </c>
      <c r="AR33" s="78" t="b">
        <v>1</v>
      </c>
      <c r="AS33" s="78" t="s">
        <v>928</v>
      </c>
      <c r="AT33" s="78">
        <v>59</v>
      </c>
      <c r="AU33" s="82" t="s">
        <v>939</v>
      </c>
      <c r="AV33" s="78" t="b">
        <v>0</v>
      </c>
      <c r="AW33" s="78" t="s">
        <v>972</v>
      </c>
      <c r="AX33" s="82" t="s">
        <v>1003</v>
      </c>
      <c r="AY33" s="78" t="s">
        <v>66</v>
      </c>
      <c r="AZ33" s="78" t="str">
        <f>REPLACE(INDEX(GroupVertices[Group],MATCH(Vertices[[#This Row],[Vertex]],GroupVertices[Vertex],0)),1,1,"")</f>
        <v>14</v>
      </c>
      <c r="BA33" s="48"/>
      <c r="BB33" s="48"/>
      <c r="BC33" s="48"/>
      <c r="BD33" s="48"/>
      <c r="BE33" s="48"/>
      <c r="BF33" s="48"/>
      <c r="BG33" s="120" t="s">
        <v>1529</v>
      </c>
      <c r="BH33" s="120" t="s">
        <v>1529</v>
      </c>
      <c r="BI33" s="120" t="s">
        <v>1564</v>
      </c>
      <c r="BJ33" s="120" t="s">
        <v>1564</v>
      </c>
      <c r="BK33" s="120">
        <v>0</v>
      </c>
      <c r="BL33" s="123">
        <v>0</v>
      </c>
      <c r="BM33" s="120">
        <v>0</v>
      </c>
      <c r="BN33" s="123">
        <v>0</v>
      </c>
      <c r="BO33" s="120">
        <v>0</v>
      </c>
      <c r="BP33" s="123">
        <v>0</v>
      </c>
      <c r="BQ33" s="120">
        <v>25</v>
      </c>
      <c r="BR33" s="123">
        <v>100</v>
      </c>
      <c r="BS33" s="120">
        <v>25</v>
      </c>
      <c r="BT33" s="2"/>
      <c r="BU33" s="3"/>
      <c r="BV33" s="3"/>
      <c r="BW33" s="3"/>
      <c r="BX33" s="3"/>
    </row>
    <row r="34" spans="1:76" ht="15">
      <c r="A34" s="64" t="s">
        <v>239</v>
      </c>
      <c r="B34" s="65"/>
      <c r="C34" s="65" t="s">
        <v>64</v>
      </c>
      <c r="D34" s="66">
        <v>162.32148575487903</v>
      </c>
      <c r="E34" s="68"/>
      <c r="F34" s="100" t="s">
        <v>397</v>
      </c>
      <c r="G34" s="65"/>
      <c r="H34" s="69" t="s">
        <v>239</v>
      </c>
      <c r="I34" s="70"/>
      <c r="J34" s="70"/>
      <c r="K34" s="69" t="s">
        <v>1091</v>
      </c>
      <c r="L34" s="73">
        <v>1</v>
      </c>
      <c r="M34" s="74">
        <v>6818.04541015625</v>
      </c>
      <c r="N34" s="74">
        <v>3295.98974609375</v>
      </c>
      <c r="O34" s="75"/>
      <c r="P34" s="76"/>
      <c r="Q34" s="76"/>
      <c r="R34" s="86"/>
      <c r="S34" s="48">
        <v>0</v>
      </c>
      <c r="T34" s="48">
        <v>1</v>
      </c>
      <c r="U34" s="49">
        <v>0</v>
      </c>
      <c r="V34" s="49">
        <v>0.142857</v>
      </c>
      <c r="W34" s="49">
        <v>0</v>
      </c>
      <c r="X34" s="49">
        <v>0.595235</v>
      </c>
      <c r="Y34" s="49">
        <v>0</v>
      </c>
      <c r="Z34" s="49">
        <v>0</v>
      </c>
      <c r="AA34" s="71">
        <v>34</v>
      </c>
      <c r="AB34" s="71"/>
      <c r="AC34" s="72"/>
      <c r="AD34" s="78" t="s">
        <v>662</v>
      </c>
      <c r="AE34" s="78">
        <v>824</v>
      </c>
      <c r="AF34" s="78">
        <v>553</v>
      </c>
      <c r="AG34" s="78">
        <v>36599</v>
      </c>
      <c r="AH34" s="78">
        <v>49085</v>
      </c>
      <c r="AI34" s="78"/>
      <c r="AJ34" s="78" t="s">
        <v>738</v>
      </c>
      <c r="AK34" s="78" t="s">
        <v>795</v>
      </c>
      <c r="AL34" s="82" t="s">
        <v>835</v>
      </c>
      <c r="AM34" s="78"/>
      <c r="AN34" s="80">
        <v>41455.82326388889</v>
      </c>
      <c r="AO34" s="82" t="s">
        <v>881</v>
      </c>
      <c r="AP34" s="78" t="b">
        <v>0</v>
      </c>
      <c r="AQ34" s="78" t="b">
        <v>0</v>
      </c>
      <c r="AR34" s="78" t="b">
        <v>1</v>
      </c>
      <c r="AS34" s="78" t="s">
        <v>595</v>
      </c>
      <c r="AT34" s="78">
        <v>10</v>
      </c>
      <c r="AU34" s="82" t="s">
        <v>940</v>
      </c>
      <c r="AV34" s="78" t="b">
        <v>0</v>
      </c>
      <c r="AW34" s="78" t="s">
        <v>972</v>
      </c>
      <c r="AX34" s="82" t="s">
        <v>1004</v>
      </c>
      <c r="AY34" s="78" t="s">
        <v>66</v>
      </c>
      <c r="AZ34" s="78" t="str">
        <f>REPLACE(INDEX(GroupVertices[Group],MATCH(Vertices[[#This Row],[Vertex]],GroupVertices[Vertex],0)),1,1,"")</f>
        <v>7</v>
      </c>
      <c r="BA34" s="48"/>
      <c r="BB34" s="48"/>
      <c r="BC34" s="48"/>
      <c r="BD34" s="48"/>
      <c r="BE34" s="48"/>
      <c r="BF34" s="48"/>
      <c r="BG34" s="120" t="s">
        <v>1525</v>
      </c>
      <c r="BH34" s="120" t="s">
        <v>1525</v>
      </c>
      <c r="BI34" s="120" t="s">
        <v>1560</v>
      </c>
      <c r="BJ34" s="120" t="s">
        <v>1560</v>
      </c>
      <c r="BK34" s="120">
        <v>1</v>
      </c>
      <c r="BL34" s="123">
        <v>3.8461538461538463</v>
      </c>
      <c r="BM34" s="120">
        <v>1</v>
      </c>
      <c r="BN34" s="123">
        <v>3.8461538461538463</v>
      </c>
      <c r="BO34" s="120">
        <v>0</v>
      </c>
      <c r="BP34" s="123">
        <v>0</v>
      </c>
      <c r="BQ34" s="120">
        <v>24</v>
      </c>
      <c r="BR34" s="123">
        <v>92.3076923076923</v>
      </c>
      <c r="BS34" s="120">
        <v>26</v>
      </c>
      <c r="BT34" s="2"/>
      <c r="BU34" s="3"/>
      <c r="BV34" s="3"/>
      <c r="BW34" s="3"/>
      <c r="BX34" s="3"/>
    </row>
    <row r="35" spans="1:76" ht="15">
      <c r="A35" s="64" t="s">
        <v>240</v>
      </c>
      <c r="B35" s="65"/>
      <c r="C35" s="65" t="s">
        <v>64</v>
      </c>
      <c r="D35" s="66">
        <v>163.32198663037053</v>
      </c>
      <c r="E35" s="68"/>
      <c r="F35" s="100" t="s">
        <v>398</v>
      </c>
      <c r="G35" s="65"/>
      <c r="H35" s="69" t="s">
        <v>240</v>
      </c>
      <c r="I35" s="70"/>
      <c r="J35" s="70"/>
      <c r="K35" s="69" t="s">
        <v>1092</v>
      </c>
      <c r="L35" s="73">
        <v>932.4420668058457</v>
      </c>
      <c r="M35" s="74">
        <v>4539.14404296875</v>
      </c>
      <c r="N35" s="74">
        <v>7294.498046875</v>
      </c>
      <c r="O35" s="75"/>
      <c r="P35" s="76"/>
      <c r="Q35" s="76"/>
      <c r="R35" s="86"/>
      <c r="S35" s="48">
        <v>3</v>
      </c>
      <c r="T35" s="48">
        <v>5</v>
      </c>
      <c r="U35" s="49">
        <v>71.4</v>
      </c>
      <c r="V35" s="49">
        <v>0.015385</v>
      </c>
      <c r="W35" s="49">
        <v>0.104478</v>
      </c>
      <c r="X35" s="49">
        <v>2.037221</v>
      </c>
      <c r="Y35" s="49">
        <v>0.23214285714285715</v>
      </c>
      <c r="Z35" s="49">
        <v>0</v>
      </c>
      <c r="AA35" s="71">
        <v>35</v>
      </c>
      <c r="AB35" s="71"/>
      <c r="AC35" s="72"/>
      <c r="AD35" s="78" t="s">
        <v>663</v>
      </c>
      <c r="AE35" s="78">
        <v>2459</v>
      </c>
      <c r="AF35" s="78">
        <v>2274</v>
      </c>
      <c r="AG35" s="78">
        <v>7878</v>
      </c>
      <c r="AH35" s="78">
        <v>141307</v>
      </c>
      <c r="AI35" s="78"/>
      <c r="AJ35" s="78" t="s">
        <v>739</v>
      </c>
      <c r="AK35" s="78" t="s">
        <v>796</v>
      </c>
      <c r="AL35" s="78"/>
      <c r="AM35" s="78"/>
      <c r="AN35" s="80">
        <v>39929.54751157408</v>
      </c>
      <c r="AO35" s="82" t="s">
        <v>882</v>
      </c>
      <c r="AP35" s="78" t="b">
        <v>1</v>
      </c>
      <c r="AQ35" s="78" t="b">
        <v>0</v>
      </c>
      <c r="AR35" s="78" t="b">
        <v>0</v>
      </c>
      <c r="AS35" s="78" t="s">
        <v>595</v>
      </c>
      <c r="AT35" s="78">
        <v>3</v>
      </c>
      <c r="AU35" s="82" t="s">
        <v>933</v>
      </c>
      <c r="AV35" s="78" t="b">
        <v>0</v>
      </c>
      <c r="AW35" s="78" t="s">
        <v>972</v>
      </c>
      <c r="AX35" s="82" t="s">
        <v>1005</v>
      </c>
      <c r="AY35" s="78" t="s">
        <v>66</v>
      </c>
      <c r="AZ35" s="78" t="str">
        <f>REPLACE(INDEX(GroupVertices[Group],MATCH(Vertices[[#This Row],[Vertex]],GroupVertices[Vertex],0)),1,1,"")</f>
        <v>3</v>
      </c>
      <c r="BA35" s="48"/>
      <c r="BB35" s="48"/>
      <c r="BC35" s="48"/>
      <c r="BD35" s="48"/>
      <c r="BE35" s="48"/>
      <c r="BF35" s="48"/>
      <c r="BG35" s="120" t="s">
        <v>1530</v>
      </c>
      <c r="BH35" s="120" t="s">
        <v>1530</v>
      </c>
      <c r="BI35" s="120" t="s">
        <v>1565</v>
      </c>
      <c r="BJ35" s="120" t="s">
        <v>1565</v>
      </c>
      <c r="BK35" s="120">
        <v>2</v>
      </c>
      <c r="BL35" s="123">
        <v>4.3478260869565215</v>
      </c>
      <c r="BM35" s="120">
        <v>1</v>
      </c>
      <c r="BN35" s="123">
        <v>2.1739130434782608</v>
      </c>
      <c r="BO35" s="120">
        <v>0</v>
      </c>
      <c r="BP35" s="123">
        <v>0</v>
      </c>
      <c r="BQ35" s="120">
        <v>43</v>
      </c>
      <c r="BR35" s="123">
        <v>93.47826086956522</v>
      </c>
      <c r="BS35" s="120">
        <v>46</v>
      </c>
      <c r="BT35" s="2"/>
      <c r="BU35" s="3"/>
      <c r="BV35" s="3"/>
      <c r="BW35" s="3"/>
      <c r="BX35" s="3"/>
    </row>
    <row r="36" spans="1:76" ht="15">
      <c r="A36" s="64" t="s">
        <v>278</v>
      </c>
      <c r="B36" s="65"/>
      <c r="C36" s="65" t="s">
        <v>64</v>
      </c>
      <c r="D36" s="66">
        <v>162.21858705937524</v>
      </c>
      <c r="E36" s="68"/>
      <c r="F36" s="100" t="s">
        <v>947</v>
      </c>
      <c r="G36" s="65"/>
      <c r="H36" s="69" t="s">
        <v>278</v>
      </c>
      <c r="I36" s="70"/>
      <c r="J36" s="70"/>
      <c r="K36" s="69" t="s">
        <v>1093</v>
      </c>
      <c r="L36" s="73">
        <v>1</v>
      </c>
      <c r="M36" s="74">
        <v>3573.391845703125</v>
      </c>
      <c r="N36" s="74">
        <v>7678.31787109375</v>
      </c>
      <c r="O36" s="75"/>
      <c r="P36" s="76"/>
      <c r="Q36" s="76"/>
      <c r="R36" s="86"/>
      <c r="S36" s="48">
        <v>2</v>
      </c>
      <c r="T36" s="48">
        <v>0</v>
      </c>
      <c r="U36" s="49">
        <v>0</v>
      </c>
      <c r="V36" s="49">
        <v>0.010638</v>
      </c>
      <c r="W36" s="49">
        <v>0.033372</v>
      </c>
      <c r="X36" s="49">
        <v>0.58761</v>
      </c>
      <c r="Y36" s="49">
        <v>0.5</v>
      </c>
      <c r="Z36" s="49">
        <v>0</v>
      </c>
      <c r="AA36" s="71">
        <v>36</v>
      </c>
      <c r="AB36" s="71"/>
      <c r="AC36" s="72"/>
      <c r="AD36" s="78" t="s">
        <v>664</v>
      </c>
      <c r="AE36" s="78">
        <v>337</v>
      </c>
      <c r="AF36" s="78">
        <v>376</v>
      </c>
      <c r="AG36" s="78">
        <v>7456</v>
      </c>
      <c r="AH36" s="78">
        <v>35150</v>
      </c>
      <c r="AI36" s="78"/>
      <c r="AJ36" s="78" t="s">
        <v>740</v>
      </c>
      <c r="AK36" s="78" t="s">
        <v>797</v>
      </c>
      <c r="AL36" s="78"/>
      <c r="AM36" s="78"/>
      <c r="AN36" s="80">
        <v>40728.64875</v>
      </c>
      <c r="AO36" s="82" t="s">
        <v>883</v>
      </c>
      <c r="AP36" s="78" t="b">
        <v>1</v>
      </c>
      <c r="AQ36" s="78" t="b">
        <v>0</v>
      </c>
      <c r="AR36" s="78" t="b">
        <v>0</v>
      </c>
      <c r="AS36" s="78" t="s">
        <v>595</v>
      </c>
      <c r="AT36" s="78">
        <v>1</v>
      </c>
      <c r="AU36" s="82" t="s">
        <v>933</v>
      </c>
      <c r="AV36" s="78" t="b">
        <v>0</v>
      </c>
      <c r="AW36" s="78" t="s">
        <v>972</v>
      </c>
      <c r="AX36" s="82" t="s">
        <v>1006</v>
      </c>
      <c r="AY36" s="78" t="s">
        <v>65</v>
      </c>
      <c r="AZ36" s="78" t="str">
        <f>REPLACE(INDEX(GroupVertices[Group],MATCH(Vertices[[#This Row],[Vertex]],GroupVertices[Vertex],0)),1,1,"")</f>
        <v>3</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241</v>
      </c>
      <c r="B37" s="65"/>
      <c r="C37" s="65" t="s">
        <v>64</v>
      </c>
      <c r="D37" s="66">
        <v>163.0173599837944</v>
      </c>
      <c r="E37" s="68"/>
      <c r="F37" s="100" t="s">
        <v>399</v>
      </c>
      <c r="G37" s="65"/>
      <c r="H37" s="69" t="s">
        <v>241</v>
      </c>
      <c r="I37" s="70"/>
      <c r="J37" s="70"/>
      <c r="K37" s="69" t="s">
        <v>1094</v>
      </c>
      <c r="L37" s="73">
        <v>744.5882045929019</v>
      </c>
      <c r="M37" s="74">
        <v>4136.2353515625</v>
      </c>
      <c r="N37" s="74">
        <v>7833.47021484375</v>
      </c>
      <c r="O37" s="75"/>
      <c r="P37" s="76"/>
      <c r="Q37" s="76"/>
      <c r="R37" s="86"/>
      <c r="S37" s="48">
        <v>0</v>
      </c>
      <c r="T37" s="48">
        <v>6</v>
      </c>
      <c r="U37" s="49">
        <v>57</v>
      </c>
      <c r="V37" s="49">
        <v>0.014286</v>
      </c>
      <c r="W37" s="49">
        <v>0.08053</v>
      </c>
      <c r="X37" s="49">
        <v>1.561099</v>
      </c>
      <c r="Y37" s="49">
        <v>0.16666666666666666</v>
      </c>
      <c r="Z37" s="49">
        <v>0</v>
      </c>
      <c r="AA37" s="71">
        <v>37</v>
      </c>
      <c r="AB37" s="71"/>
      <c r="AC37" s="72"/>
      <c r="AD37" s="78" t="s">
        <v>665</v>
      </c>
      <c r="AE37" s="78">
        <v>5006</v>
      </c>
      <c r="AF37" s="78">
        <v>1750</v>
      </c>
      <c r="AG37" s="78">
        <v>65459</v>
      </c>
      <c r="AH37" s="78">
        <v>19132</v>
      </c>
      <c r="AI37" s="78"/>
      <c r="AJ37" s="78" t="s">
        <v>741</v>
      </c>
      <c r="AK37" s="78" t="s">
        <v>798</v>
      </c>
      <c r="AL37" s="78"/>
      <c r="AM37" s="78"/>
      <c r="AN37" s="80">
        <v>40851.05127314815</v>
      </c>
      <c r="AO37" s="82" t="s">
        <v>884</v>
      </c>
      <c r="AP37" s="78" t="b">
        <v>0</v>
      </c>
      <c r="AQ37" s="78" t="b">
        <v>0</v>
      </c>
      <c r="AR37" s="78" t="b">
        <v>1</v>
      </c>
      <c r="AS37" s="78" t="s">
        <v>595</v>
      </c>
      <c r="AT37" s="78">
        <v>365</v>
      </c>
      <c r="AU37" s="82" t="s">
        <v>941</v>
      </c>
      <c r="AV37" s="78" t="b">
        <v>0</v>
      </c>
      <c r="AW37" s="78" t="s">
        <v>972</v>
      </c>
      <c r="AX37" s="82" t="s">
        <v>1007</v>
      </c>
      <c r="AY37" s="78" t="s">
        <v>66</v>
      </c>
      <c r="AZ37" s="78" t="str">
        <f>REPLACE(INDEX(GroupVertices[Group],MATCH(Vertices[[#This Row],[Vertex]],GroupVertices[Vertex],0)),1,1,"")</f>
        <v>3</v>
      </c>
      <c r="BA37" s="48"/>
      <c r="BB37" s="48"/>
      <c r="BC37" s="48"/>
      <c r="BD37" s="48"/>
      <c r="BE37" s="48"/>
      <c r="BF37" s="48"/>
      <c r="BG37" s="120" t="s">
        <v>1531</v>
      </c>
      <c r="BH37" s="120" t="s">
        <v>1531</v>
      </c>
      <c r="BI37" s="120" t="s">
        <v>1566</v>
      </c>
      <c r="BJ37" s="120" t="s">
        <v>1566</v>
      </c>
      <c r="BK37" s="120">
        <v>0</v>
      </c>
      <c r="BL37" s="123">
        <v>0</v>
      </c>
      <c r="BM37" s="120">
        <v>0</v>
      </c>
      <c r="BN37" s="123">
        <v>0</v>
      </c>
      <c r="BO37" s="120">
        <v>0</v>
      </c>
      <c r="BP37" s="123">
        <v>0</v>
      </c>
      <c r="BQ37" s="120">
        <v>22</v>
      </c>
      <c r="BR37" s="123">
        <v>100</v>
      </c>
      <c r="BS37" s="120">
        <v>22</v>
      </c>
      <c r="BT37" s="2"/>
      <c r="BU37" s="3"/>
      <c r="BV37" s="3"/>
      <c r="BW37" s="3"/>
      <c r="BX37" s="3"/>
    </row>
    <row r="38" spans="1:76" ht="15">
      <c r="A38" s="64" t="s">
        <v>279</v>
      </c>
      <c r="B38" s="65"/>
      <c r="C38" s="65" t="s">
        <v>64</v>
      </c>
      <c r="D38" s="66">
        <v>164.422479458555</v>
      </c>
      <c r="E38" s="68"/>
      <c r="F38" s="100" t="s">
        <v>948</v>
      </c>
      <c r="G38" s="65"/>
      <c r="H38" s="69" t="s">
        <v>279</v>
      </c>
      <c r="I38" s="70"/>
      <c r="J38" s="70"/>
      <c r="K38" s="69" t="s">
        <v>1095</v>
      </c>
      <c r="L38" s="73">
        <v>58.399791231732785</v>
      </c>
      <c r="M38" s="74">
        <v>4948.3330078125</v>
      </c>
      <c r="N38" s="74">
        <v>7555.181640625</v>
      </c>
      <c r="O38" s="75"/>
      <c r="P38" s="76"/>
      <c r="Q38" s="76"/>
      <c r="R38" s="86"/>
      <c r="S38" s="48">
        <v>4</v>
      </c>
      <c r="T38" s="48">
        <v>0</v>
      </c>
      <c r="U38" s="49">
        <v>4.4</v>
      </c>
      <c r="V38" s="49">
        <v>0.011236</v>
      </c>
      <c r="W38" s="49">
        <v>0.06164</v>
      </c>
      <c r="X38" s="49">
        <v>1.059032</v>
      </c>
      <c r="Y38" s="49">
        <v>0.25</v>
      </c>
      <c r="Z38" s="49">
        <v>0</v>
      </c>
      <c r="AA38" s="71">
        <v>38</v>
      </c>
      <c r="AB38" s="71"/>
      <c r="AC38" s="72"/>
      <c r="AD38" s="78" t="s">
        <v>666</v>
      </c>
      <c r="AE38" s="78">
        <v>4098</v>
      </c>
      <c r="AF38" s="78">
        <v>4167</v>
      </c>
      <c r="AG38" s="78">
        <v>8187</v>
      </c>
      <c r="AH38" s="78">
        <v>11151</v>
      </c>
      <c r="AI38" s="78"/>
      <c r="AJ38" s="78" t="s">
        <v>742</v>
      </c>
      <c r="AK38" s="78" t="s">
        <v>799</v>
      </c>
      <c r="AL38" s="78"/>
      <c r="AM38" s="78"/>
      <c r="AN38" s="80">
        <v>43110.89923611111</v>
      </c>
      <c r="AO38" s="82" t="s">
        <v>885</v>
      </c>
      <c r="AP38" s="78" t="b">
        <v>1</v>
      </c>
      <c r="AQ38" s="78" t="b">
        <v>0</v>
      </c>
      <c r="AR38" s="78" t="b">
        <v>0</v>
      </c>
      <c r="AS38" s="78" t="s">
        <v>595</v>
      </c>
      <c r="AT38" s="78">
        <v>6</v>
      </c>
      <c r="AU38" s="78"/>
      <c r="AV38" s="78" t="b">
        <v>0</v>
      </c>
      <c r="AW38" s="78" t="s">
        <v>972</v>
      </c>
      <c r="AX38" s="82" t="s">
        <v>1008</v>
      </c>
      <c r="AY38" s="78" t="s">
        <v>65</v>
      </c>
      <c r="AZ38" s="78" t="str">
        <f>REPLACE(INDEX(GroupVertices[Group],MATCH(Vertices[[#This Row],[Vertex]],GroupVertices[Vertex],0)),1,1,"")</f>
        <v>3</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280</v>
      </c>
      <c r="B39" s="65"/>
      <c r="C39" s="65" t="s">
        <v>64</v>
      </c>
      <c r="D39" s="66">
        <v>162.13254747217437</v>
      </c>
      <c r="E39" s="68"/>
      <c r="F39" s="100" t="s">
        <v>949</v>
      </c>
      <c r="G39" s="65"/>
      <c r="H39" s="69" t="s">
        <v>280</v>
      </c>
      <c r="I39" s="70"/>
      <c r="J39" s="70"/>
      <c r="K39" s="69" t="s">
        <v>1096</v>
      </c>
      <c r="L39" s="73">
        <v>58.399791231732785</v>
      </c>
      <c r="M39" s="74">
        <v>5292.7255859375</v>
      </c>
      <c r="N39" s="74">
        <v>7200.23291015625</v>
      </c>
      <c r="O39" s="75"/>
      <c r="P39" s="76"/>
      <c r="Q39" s="76"/>
      <c r="R39" s="86"/>
      <c r="S39" s="48">
        <v>4</v>
      </c>
      <c r="T39" s="48">
        <v>0</v>
      </c>
      <c r="U39" s="49">
        <v>4.4</v>
      </c>
      <c r="V39" s="49">
        <v>0.011236</v>
      </c>
      <c r="W39" s="49">
        <v>0.06164</v>
      </c>
      <c r="X39" s="49">
        <v>1.059032</v>
      </c>
      <c r="Y39" s="49">
        <v>0.25</v>
      </c>
      <c r="Z39" s="49">
        <v>0</v>
      </c>
      <c r="AA39" s="71">
        <v>39</v>
      </c>
      <c r="AB39" s="71"/>
      <c r="AC39" s="72"/>
      <c r="AD39" s="78" t="s">
        <v>667</v>
      </c>
      <c r="AE39" s="78">
        <v>150</v>
      </c>
      <c r="AF39" s="78">
        <v>228</v>
      </c>
      <c r="AG39" s="78">
        <v>6123</v>
      </c>
      <c r="AH39" s="78">
        <v>814</v>
      </c>
      <c r="AI39" s="78"/>
      <c r="AJ39" s="78" t="s">
        <v>743</v>
      </c>
      <c r="AK39" s="78" t="s">
        <v>800</v>
      </c>
      <c r="AL39" s="82" t="s">
        <v>836</v>
      </c>
      <c r="AM39" s="78"/>
      <c r="AN39" s="80">
        <v>39733.78827546296</v>
      </c>
      <c r="AO39" s="78"/>
      <c r="AP39" s="78" t="b">
        <v>1</v>
      </c>
      <c r="AQ39" s="78" t="b">
        <v>0</v>
      </c>
      <c r="AR39" s="78" t="b">
        <v>0</v>
      </c>
      <c r="AS39" s="78" t="s">
        <v>595</v>
      </c>
      <c r="AT39" s="78">
        <v>15</v>
      </c>
      <c r="AU39" s="82" t="s">
        <v>933</v>
      </c>
      <c r="AV39" s="78" t="b">
        <v>0</v>
      </c>
      <c r="AW39" s="78" t="s">
        <v>972</v>
      </c>
      <c r="AX39" s="82" t="s">
        <v>1009</v>
      </c>
      <c r="AY39" s="78" t="s">
        <v>65</v>
      </c>
      <c r="AZ39" s="78" t="str">
        <f>REPLACE(INDEX(GroupVertices[Group],MATCH(Vertices[[#This Row],[Vertex]],GroupVertices[Vertex],0)),1,1,"")</f>
        <v>3</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281</v>
      </c>
      <c r="B40" s="65"/>
      <c r="C40" s="65" t="s">
        <v>64</v>
      </c>
      <c r="D40" s="66">
        <v>162.00813887987036</v>
      </c>
      <c r="E40" s="68"/>
      <c r="F40" s="100" t="s">
        <v>950</v>
      </c>
      <c r="G40" s="65"/>
      <c r="H40" s="69" t="s">
        <v>281</v>
      </c>
      <c r="I40" s="70"/>
      <c r="J40" s="70"/>
      <c r="K40" s="69" t="s">
        <v>1097</v>
      </c>
      <c r="L40" s="73">
        <v>58.399791231732785</v>
      </c>
      <c r="M40" s="74">
        <v>4298.533203125</v>
      </c>
      <c r="N40" s="74">
        <v>6689.9130859375</v>
      </c>
      <c r="O40" s="75"/>
      <c r="P40" s="76"/>
      <c r="Q40" s="76"/>
      <c r="R40" s="86"/>
      <c r="S40" s="48">
        <v>4</v>
      </c>
      <c r="T40" s="48">
        <v>0</v>
      </c>
      <c r="U40" s="49">
        <v>4.4</v>
      </c>
      <c r="V40" s="49">
        <v>0.011236</v>
      </c>
      <c r="W40" s="49">
        <v>0.06164</v>
      </c>
      <c r="X40" s="49">
        <v>1.059032</v>
      </c>
      <c r="Y40" s="49">
        <v>0.25</v>
      </c>
      <c r="Z40" s="49">
        <v>0</v>
      </c>
      <c r="AA40" s="71">
        <v>40</v>
      </c>
      <c r="AB40" s="71"/>
      <c r="AC40" s="72"/>
      <c r="AD40" s="78" t="s">
        <v>668</v>
      </c>
      <c r="AE40" s="78">
        <v>174</v>
      </c>
      <c r="AF40" s="78">
        <v>14</v>
      </c>
      <c r="AG40" s="78">
        <v>561</v>
      </c>
      <c r="AH40" s="78">
        <v>116</v>
      </c>
      <c r="AI40" s="78"/>
      <c r="AJ40" s="78" t="s">
        <v>744</v>
      </c>
      <c r="AK40" s="78" t="s">
        <v>801</v>
      </c>
      <c r="AL40" s="78"/>
      <c r="AM40" s="78"/>
      <c r="AN40" s="80">
        <v>41651.93755787037</v>
      </c>
      <c r="AO40" s="82" t="s">
        <v>886</v>
      </c>
      <c r="AP40" s="78" t="b">
        <v>0</v>
      </c>
      <c r="AQ40" s="78" t="b">
        <v>0</v>
      </c>
      <c r="AR40" s="78" t="b">
        <v>0</v>
      </c>
      <c r="AS40" s="78" t="s">
        <v>595</v>
      </c>
      <c r="AT40" s="78">
        <v>0</v>
      </c>
      <c r="AU40" s="82" t="s">
        <v>933</v>
      </c>
      <c r="AV40" s="78" t="b">
        <v>0</v>
      </c>
      <c r="AW40" s="78" t="s">
        <v>972</v>
      </c>
      <c r="AX40" s="82" t="s">
        <v>1010</v>
      </c>
      <c r="AY40" s="78" t="s">
        <v>65</v>
      </c>
      <c r="AZ40" s="78" t="str">
        <f>REPLACE(INDEX(GroupVertices[Group],MATCH(Vertices[[#This Row],[Vertex]],GroupVertices[Vertex],0)),1,1,"")</f>
        <v>3</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242</v>
      </c>
      <c r="B41" s="65"/>
      <c r="C41" s="65" t="s">
        <v>64</v>
      </c>
      <c r="D41" s="66">
        <v>162.2011466025102</v>
      </c>
      <c r="E41" s="68"/>
      <c r="F41" s="100" t="s">
        <v>400</v>
      </c>
      <c r="G41" s="65"/>
      <c r="H41" s="69" t="s">
        <v>242</v>
      </c>
      <c r="I41" s="70"/>
      <c r="J41" s="70"/>
      <c r="K41" s="69" t="s">
        <v>1098</v>
      </c>
      <c r="L41" s="73">
        <v>1</v>
      </c>
      <c r="M41" s="74">
        <v>7913.4384765625</v>
      </c>
      <c r="N41" s="74">
        <v>4770.111328125</v>
      </c>
      <c r="O41" s="75"/>
      <c r="P41" s="76"/>
      <c r="Q41" s="76"/>
      <c r="R41" s="86"/>
      <c r="S41" s="48">
        <v>0</v>
      </c>
      <c r="T41" s="48">
        <v>1</v>
      </c>
      <c r="U41" s="49">
        <v>0</v>
      </c>
      <c r="V41" s="49">
        <v>1</v>
      </c>
      <c r="W41" s="49">
        <v>0</v>
      </c>
      <c r="X41" s="49">
        <v>0.999994</v>
      </c>
      <c r="Y41" s="49">
        <v>0</v>
      </c>
      <c r="Z41" s="49">
        <v>0</v>
      </c>
      <c r="AA41" s="71">
        <v>41</v>
      </c>
      <c r="AB41" s="71"/>
      <c r="AC41" s="72"/>
      <c r="AD41" s="78" t="s">
        <v>669</v>
      </c>
      <c r="AE41" s="78">
        <v>352</v>
      </c>
      <c r="AF41" s="78">
        <v>346</v>
      </c>
      <c r="AG41" s="78">
        <v>3075</v>
      </c>
      <c r="AH41" s="78">
        <v>10595</v>
      </c>
      <c r="AI41" s="78"/>
      <c r="AJ41" s="78" t="s">
        <v>745</v>
      </c>
      <c r="AK41" s="78" t="s">
        <v>802</v>
      </c>
      <c r="AL41" s="78"/>
      <c r="AM41" s="78"/>
      <c r="AN41" s="80">
        <v>43394.65951388889</v>
      </c>
      <c r="AO41" s="82" t="s">
        <v>887</v>
      </c>
      <c r="AP41" s="78" t="b">
        <v>1</v>
      </c>
      <c r="AQ41" s="78" t="b">
        <v>0</v>
      </c>
      <c r="AR41" s="78" t="b">
        <v>0</v>
      </c>
      <c r="AS41" s="78" t="s">
        <v>928</v>
      </c>
      <c r="AT41" s="78">
        <v>0</v>
      </c>
      <c r="AU41" s="78"/>
      <c r="AV41" s="78" t="b">
        <v>0</v>
      </c>
      <c r="AW41" s="78" t="s">
        <v>972</v>
      </c>
      <c r="AX41" s="82" t="s">
        <v>1011</v>
      </c>
      <c r="AY41" s="78" t="s">
        <v>66</v>
      </c>
      <c r="AZ41" s="78" t="str">
        <f>REPLACE(INDEX(GroupVertices[Group],MATCH(Vertices[[#This Row],[Vertex]],GroupVertices[Vertex],0)),1,1,"")</f>
        <v>13</v>
      </c>
      <c r="BA41" s="48"/>
      <c r="BB41" s="48"/>
      <c r="BC41" s="48"/>
      <c r="BD41" s="48"/>
      <c r="BE41" s="48"/>
      <c r="BF41" s="48"/>
      <c r="BG41" s="120" t="s">
        <v>1532</v>
      </c>
      <c r="BH41" s="120" t="s">
        <v>1532</v>
      </c>
      <c r="BI41" s="120" t="s">
        <v>1567</v>
      </c>
      <c r="BJ41" s="120" t="s">
        <v>1567</v>
      </c>
      <c r="BK41" s="120">
        <v>0</v>
      </c>
      <c r="BL41" s="123">
        <v>0</v>
      </c>
      <c r="BM41" s="120">
        <v>0</v>
      </c>
      <c r="BN41" s="123">
        <v>0</v>
      </c>
      <c r="BO41" s="120">
        <v>0</v>
      </c>
      <c r="BP41" s="123">
        <v>0</v>
      </c>
      <c r="BQ41" s="120">
        <v>22</v>
      </c>
      <c r="BR41" s="123">
        <v>100</v>
      </c>
      <c r="BS41" s="120">
        <v>22</v>
      </c>
      <c r="BT41" s="2"/>
      <c r="BU41" s="3"/>
      <c r="BV41" s="3"/>
      <c r="BW41" s="3"/>
      <c r="BX41" s="3"/>
    </row>
    <row r="42" spans="1:76" ht="15">
      <c r="A42" s="64" t="s">
        <v>282</v>
      </c>
      <c r="B42" s="65"/>
      <c r="C42" s="65" t="s">
        <v>64</v>
      </c>
      <c r="D42" s="66">
        <v>167.96289220215945</v>
      </c>
      <c r="E42" s="68"/>
      <c r="F42" s="100" t="s">
        <v>951</v>
      </c>
      <c r="G42" s="65"/>
      <c r="H42" s="69" t="s">
        <v>282</v>
      </c>
      <c r="I42" s="70"/>
      <c r="J42" s="70"/>
      <c r="K42" s="69" t="s">
        <v>1099</v>
      </c>
      <c r="L42" s="73">
        <v>1</v>
      </c>
      <c r="M42" s="74">
        <v>7913.4384765625</v>
      </c>
      <c r="N42" s="74">
        <v>5417.10546875</v>
      </c>
      <c r="O42" s="75"/>
      <c r="P42" s="76"/>
      <c r="Q42" s="76"/>
      <c r="R42" s="86"/>
      <c r="S42" s="48">
        <v>1</v>
      </c>
      <c r="T42" s="48">
        <v>0</v>
      </c>
      <c r="U42" s="49">
        <v>0</v>
      </c>
      <c r="V42" s="49">
        <v>1</v>
      </c>
      <c r="W42" s="49">
        <v>0</v>
      </c>
      <c r="X42" s="49">
        <v>0.999994</v>
      </c>
      <c r="Y42" s="49">
        <v>0</v>
      </c>
      <c r="Z42" s="49">
        <v>0</v>
      </c>
      <c r="AA42" s="71">
        <v>42</v>
      </c>
      <c r="AB42" s="71"/>
      <c r="AC42" s="72"/>
      <c r="AD42" s="78" t="s">
        <v>670</v>
      </c>
      <c r="AE42" s="78">
        <v>3529</v>
      </c>
      <c r="AF42" s="78">
        <v>10257</v>
      </c>
      <c r="AG42" s="78">
        <v>16584</v>
      </c>
      <c r="AH42" s="78">
        <v>54520</v>
      </c>
      <c r="AI42" s="78"/>
      <c r="AJ42" s="78" t="s">
        <v>746</v>
      </c>
      <c r="AK42" s="78"/>
      <c r="AL42" s="78"/>
      <c r="AM42" s="78"/>
      <c r="AN42" s="80">
        <v>43214.598587962966</v>
      </c>
      <c r="AO42" s="82" t="s">
        <v>888</v>
      </c>
      <c r="AP42" s="78" t="b">
        <v>1</v>
      </c>
      <c r="AQ42" s="78" t="b">
        <v>0</v>
      </c>
      <c r="AR42" s="78" t="b">
        <v>0</v>
      </c>
      <c r="AS42" s="78" t="s">
        <v>928</v>
      </c>
      <c r="AT42" s="78">
        <v>15</v>
      </c>
      <c r="AU42" s="78"/>
      <c r="AV42" s="78" t="b">
        <v>0</v>
      </c>
      <c r="AW42" s="78" t="s">
        <v>972</v>
      </c>
      <c r="AX42" s="82" t="s">
        <v>1012</v>
      </c>
      <c r="AY42" s="78" t="s">
        <v>65</v>
      </c>
      <c r="AZ42" s="78" t="str">
        <f>REPLACE(INDEX(GroupVertices[Group],MATCH(Vertices[[#This Row],[Vertex]],GroupVertices[Vertex],0)),1,1,"")</f>
        <v>13</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243</v>
      </c>
      <c r="B43" s="65"/>
      <c r="C43" s="65" t="s">
        <v>64</v>
      </c>
      <c r="D43" s="66">
        <v>162.00058134856218</v>
      </c>
      <c r="E43" s="68"/>
      <c r="F43" s="100" t="s">
        <v>401</v>
      </c>
      <c r="G43" s="65"/>
      <c r="H43" s="69" t="s">
        <v>243</v>
      </c>
      <c r="I43" s="70"/>
      <c r="J43" s="70"/>
      <c r="K43" s="69" t="s">
        <v>1100</v>
      </c>
      <c r="L43" s="73">
        <v>1</v>
      </c>
      <c r="M43" s="74">
        <v>1732.60888671875</v>
      </c>
      <c r="N43" s="74">
        <v>3060.816650390625</v>
      </c>
      <c r="O43" s="75"/>
      <c r="P43" s="76"/>
      <c r="Q43" s="76"/>
      <c r="R43" s="86"/>
      <c r="S43" s="48">
        <v>0</v>
      </c>
      <c r="T43" s="48">
        <v>1</v>
      </c>
      <c r="U43" s="49">
        <v>0</v>
      </c>
      <c r="V43" s="49">
        <v>0.012658</v>
      </c>
      <c r="W43" s="49">
        <v>0.022308</v>
      </c>
      <c r="X43" s="49">
        <v>0.419778</v>
      </c>
      <c r="Y43" s="49">
        <v>0</v>
      </c>
      <c r="Z43" s="49">
        <v>0</v>
      </c>
      <c r="AA43" s="71">
        <v>43</v>
      </c>
      <c r="AB43" s="71"/>
      <c r="AC43" s="72"/>
      <c r="AD43" s="78" t="s">
        <v>671</v>
      </c>
      <c r="AE43" s="78">
        <v>3</v>
      </c>
      <c r="AF43" s="78">
        <v>1</v>
      </c>
      <c r="AG43" s="78">
        <v>601</v>
      </c>
      <c r="AH43" s="78">
        <v>264</v>
      </c>
      <c r="AI43" s="78"/>
      <c r="AJ43" s="78" t="s">
        <v>747</v>
      </c>
      <c r="AK43" s="78"/>
      <c r="AL43" s="78"/>
      <c r="AM43" s="78"/>
      <c r="AN43" s="80">
        <v>43504.17704861111</v>
      </c>
      <c r="AO43" s="78"/>
      <c r="AP43" s="78" t="b">
        <v>1</v>
      </c>
      <c r="AQ43" s="78" t="b">
        <v>0</v>
      </c>
      <c r="AR43" s="78" t="b">
        <v>0</v>
      </c>
      <c r="AS43" s="78" t="s">
        <v>595</v>
      </c>
      <c r="AT43" s="78">
        <v>0</v>
      </c>
      <c r="AU43" s="78"/>
      <c r="AV43" s="78" t="b">
        <v>0</v>
      </c>
      <c r="AW43" s="78" t="s">
        <v>972</v>
      </c>
      <c r="AX43" s="82" t="s">
        <v>1013</v>
      </c>
      <c r="AY43" s="78" t="s">
        <v>66</v>
      </c>
      <c r="AZ43" s="78" t="str">
        <f>REPLACE(INDEX(GroupVertices[Group],MATCH(Vertices[[#This Row],[Vertex]],GroupVertices[Vertex],0)),1,1,"")</f>
        <v>2</v>
      </c>
      <c r="BA43" s="48"/>
      <c r="BB43" s="48"/>
      <c r="BC43" s="48"/>
      <c r="BD43" s="48"/>
      <c r="BE43" s="48"/>
      <c r="BF43" s="48"/>
      <c r="BG43" s="120" t="s">
        <v>1533</v>
      </c>
      <c r="BH43" s="120" t="s">
        <v>1533</v>
      </c>
      <c r="BI43" s="120" t="s">
        <v>1568</v>
      </c>
      <c r="BJ43" s="120" t="s">
        <v>1568</v>
      </c>
      <c r="BK43" s="120">
        <v>0</v>
      </c>
      <c r="BL43" s="123">
        <v>0</v>
      </c>
      <c r="BM43" s="120">
        <v>0</v>
      </c>
      <c r="BN43" s="123">
        <v>0</v>
      </c>
      <c r="BO43" s="120">
        <v>0</v>
      </c>
      <c r="BP43" s="123">
        <v>0</v>
      </c>
      <c r="BQ43" s="120">
        <v>25</v>
      </c>
      <c r="BR43" s="123">
        <v>100</v>
      </c>
      <c r="BS43" s="120">
        <v>25</v>
      </c>
      <c r="BT43" s="2"/>
      <c r="BU43" s="3"/>
      <c r="BV43" s="3"/>
      <c r="BW43" s="3"/>
      <c r="BX43" s="3"/>
    </row>
    <row r="44" spans="1:76" ht="15">
      <c r="A44" s="64" t="s">
        <v>244</v>
      </c>
      <c r="B44" s="65"/>
      <c r="C44" s="65" t="s">
        <v>64</v>
      </c>
      <c r="D44" s="66">
        <v>162.39124758233922</v>
      </c>
      <c r="E44" s="68"/>
      <c r="F44" s="100" t="s">
        <v>402</v>
      </c>
      <c r="G44" s="65"/>
      <c r="H44" s="69" t="s">
        <v>244</v>
      </c>
      <c r="I44" s="70"/>
      <c r="J44" s="70"/>
      <c r="K44" s="69" t="s">
        <v>1101</v>
      </c>
      <c r="L44" s="73">
        <v>1</v>
      </c>
      <c r="M44" s="74">
        <v>5438.4189453125</v>
      </c>
      <c r="N44" s="74">
        <v>3545.264404296875</v>
      </c>
      <c r="O44" s="75"/>
      <c r="P44" s="76"/>
      <c r="Q44" s="76"/>
      <c r="R44" s="86"/>
      <c r="S44" s="48">
        <v>0</v>
      </c>
      <c r="T44" s="48">
        <v>2</v>
      </c>
      <c r="U44" s="49">
        <v>0</v>
      </c>
      <c r="V44" s="49">
        <v>0.071429</v>
      </c>
      <c r="W44" s="49">
        <v>0</v>
      </c>
      <c r="X44" s="49">
        <v>0.634405</v>
      </c>
      <c r="Y44" s="49">
        <v>1</v>
      </c>
      <c r="Z44" s="49">
        <v>0</v>
      </c>
      <c r="AA44" s="71">
        <v>44</v>
      </c>
      <c r="AB44" s="71"/>
      <c r="AC44" s="72"/>
      <c r="AD44" s="78" t="s">
        <v>60</v>
      </c>
      <c r="AE44" s="78">
        <v>1500</v>
      </c>
      <c r="AF44" s="78">
        <v>673</v>
      </c>
      <c r="AG44" s="78">
        <v>53074</v>
      </c>
      <c r="AH44" s="78">
        <v>19858</v>
      </c>
      <c r="AI44" s="78"/>
      <c r="AJ44" s="78"/>
      <c r="AK44" s="78"/>
      <c r="AL44" s="78"/>
      <c r="AM44" s="78"/>
      <c r="AN44" s="80">
        <v>42394.8765625</v>
      </c>
      <c r="AO44" s="82" t="s">
        <v>889</v>
      </c>
      <c r="AP44" s="78" t="b">
        <v>0</v>
      </c>
      <c r="AQ44" s="78" t="b">
        <v>0</v>
      </c>
      <c r="AR44" s="78" t="b">
        <v>0</v>
      </c>
      <c r="AS44" s="78" t="s">
        <v>928</v>
      </c>
      <c r="AT44" s="78">
        <v>3</v>
      </c>
      <c r="AU44" s="82" t="s">
        <v>933</v>
      </c>
      <c r="AV44" s="78" t="b">
        <v>0</v>
      </c>
      <c r="AW44" s="78" t="s">
        <v>972</v>
      </c>
      <c r="AX44" s="82" t="s">
        <v>1014</v>
      </c>
      <c r="AY44" s="78" t="s">
        <v>66</v>
      </c>
      <c r="AZ44" s="78" t="str">
        <f>REPLACE(INDEX(GroupVertices[Group],MATCH(Vertices[[#This Row],[Vertex]],GroupVertices[Vertex],0)),1,1,"")</f>
        <v>4</v>
      </c>
      <c r="BA44" s="48"/>
      <c r="BB44" s="48"/>
      <c r="BC44" s="48"/>
      <c r="BD44" s="48"/>
      <c r="BE44" s="48"/>
      <c r="BF44" s="48"/>
      <c r="BG44" s="120" t="s">
        <v>1534</v>
      </c>
      <c r="BH44" s="120" t="s">
        <v>1534</v>
      </c>
      <c r="BI44" s="120" t="s">
        <v>1569</v>
      </c>
      <c r="BJ44" s="120" t="s">
        <v>1569</v>
      </c>
      <c r="BK44" s="120">
        <v>0</v>
      </c>
      <c r="BL44" s="123">
        <v>0</v>
      </c>
      <c r="BM44" s="120">
        <v>0</v>
      </c>
      <c r="BN44" s="123">
        <v>0</v>
      </c>
      <c r="BO44" s="120">
        <v>0</v>
      </c>
      <c r="BP44" s="123">
        <v>0</v>
      </c>
      <c r="BQ44" s="120">
        <v>23</v>
      </c>
      <c r="BR44" s="123">
        <v>100</v>
      </c>
      <c r="BS44" s="120">
        <v>23</v>
      </c>
      <c r="BT44" s="2"/>
      <c r="BU44" s="3"/>
      <c r="BV44" s="3"/>
      <c r="BW44" s="3"/>
      <c r="BX44" s="3"/>
    </row>
    <row r="45" spans="1:76" ht="15">
      <c r="A45" s="64" t="s">
        <v>256</v>
      </c>
      <c r="B45" s="65"/>
      <c r="C45" s="65" t="s">
        <v>64</v>
      </c>
      <c r="D45" s="66">
        <v>163.309778310565</v>
      </c>
      <c r="E45" s="68"/>
      <c r="F45" s="100" t="s">
        <v>411</v>
      </c>
      <c r="G45" s="65"/>
      <c r="H45" s="69" t="s">
        <v>256</v>
      </c>
      <c r="I45" s="70"/>
      <c r="J45" s="70"/>
      <c r="K45" s="69" t="s">
        <v>1102</v>
      </c>
      <c r="L45" s="73">
        <v>274.9535490605428</v>
      </c>
      <c r="M45" s="74">
        <v>4760.0625</v>
      </c>
      <c r="N45" s="74">
        <v>2230.068359375</v>
      </c>
      <c r="O45" s="75"/>
      <c r="P45" s="76"/>
      <c r="Q45" s="76"/>
      <c r="R45" s="86"/>
      <c r="S45" s="48">
        <v>8</v>
      </c>
      <c r="T45" s="48">
        <v>1</v>
      </c>
      <c r="U45" s="49">
        <v>21</v>
      </c>
      <c r="V45" s="49">
        <v>0.125</v>
      </c>
      <c r="W45" s="49">
        <v>0</v>
      </c>
      <c r="X45" s="49">
        <v>2.279556</v>
      </c>
      <c r="Y45" s="49">
        <v>0.125</v>
      </c>
      <c r="Z45" s="49">
        <v>0.125</v>
      </c>
      <c r="AA45" s="71">
        <v>45</v>
      </c>
      <c r="AB45" s="71"/>
      <c r="AC45" s="72"/>
      <c r="AD45" s="78" t="s">
        <v>672</v>
      </c>
      <c r="AE45" s="78">
        <v>676</v>
      </c>
      <c r="AF45" s="78">
        <v>2253</v>
      </c>
      <c r="AG45" s="78">
        <v>10855</v>
      </c>
      <c r="AH45" s="78">
        <v>18418</v>
      </c>
      <c r="AI45" s="78"/>
      <c r="AJ45" s="82" t="s">
        <v>748</v>
      </c>
      <c r="AK45" s="78" t="s">
        <v>803</v>
      </c>
      <c r="AL45" s="82" t="s">
        <v>837</v>
      </c>
      <c r="AM45" s="78"/>
      <c r="AN45" s="80">
        <v>41172.37689814815</v>
      </c>
      <c r="AO45" s="82" t="s">
        <v>890</v>
      </c>
      <c r="AP45" s="78" t="b">
        <v>0</v>
      </c>
      <c r="AQ45" s="78" t="b">
        <v>0</v>
      </c>
      <c r="AR45" s="78" t="b">
        <v>0</v>
      </c>
      <c r="AS45" s="78" t="s">
        <v>595</v>
      </c>
      <c r="AT45" s="78">
        <v>7</v>
      </c>
      <c r="AU45" s="82" t="s">
        <v>934</v>
      </c>
      <c r="AV45" s="78" t="b">
        <v>0</v>
      </c>
      <c r="AW45" s="78" t="s">
        <v>972</v>
      </c>
      <c r="AX45" s="82" t="s">
        <v>1015</v>
      </c>
      <c r="AY45" s="78" t="s">
        <v>66</v>
      </c>
      <c r="AZ45" s="78" t="str">
        <f>REPLACE(INDEX(GroupVertices[Group],MATCH(Vertices[[#This Row],[Vertex]],GroupVertices[Vertex],0)),1,1,"")</f>
        <v>4</v>
      </c>
      <c r="BA45" s="48"/>
      <c r="BB45" s="48"/>
      <c r="BC45" s="48"/>
      <c r="BD45" s="48"/>
      <c r="BE45" s="48"/>
      <c r="BF45" s="48"/>
      <c r="BG45" s="120" t="s">
        <v>1534</v>
      </c>
      <c r="BH45" s="120" t="s">
        <v>1534</v>
      </c>
      <c r="BI45" s="120" t="s">
        <v>1569</v>
      </c>
      <c r="BJ45" s="120" t="s">
        <v>1569</v>
      </c>
      <c r="BK45" s="120">
        <v>0</v>
      </c>
      <c r="BL45" s="123">
        <v>0</v>
      </c>
      <c r="BM45" s="120">
        <v>0</v>
      </c>
      <c r="BN45" s="123">
        <v>0</v>
      </c>
      <c r="BO45" s="120">
        <v>0</v>
      </c>
      <c r="BP45" s="123">
        <v>0</v>
      </c>
      <c r="BQ45" s="120">
        <v>23</v>
      </c>
      <c r="BR45" s="123">
        <v>100</v>
      </c>
      <c r="BS45" s="120">
        <v>23</v>
      </c>
      <c r="BT45" s="2"/>
      <c r="BU45" s="3"/>
      <c r="BV45" s="3"/>
      <c r="BW45" s="3"/>
      <c r="BX45" s="3"/>
    </row>
    <row r="46" spans="1:76" ht="15">
      <c r="A46" s="64" t="s">
        <v>255</v>
      </c>
      <c r="B46" s="65"/>
      <c r="C46" s="65" t="s">
        <v>64</v>
      </c>
      <c r="D46" s="66">
        <v>166.96762346372745</v>
      </c>
      <c r="E46" s="68"/>
      <c r="F46" s="100" t="s">
        <v>410</v>
      </c>
      <c r="G46" s="65"/>
      <c r="H46" s="69" t="s">
        <v>255</v>
      </c>
      <c r="I46" s="70"/>
      <c r="J46" s="70"/>
      <c r="K46" s="69" t="s">
        <v>1103</v>
      </c>
      <c r="L46" s="73">
        <v>274.9535490605428</v>
      </c>
      <c r="M46" s="74">
        <v>4455.01953125</v>
      </c>
      <c r="N46" s="74">
        <v>2287.645263671875</v>
      </c>
      <c r="O46" s="75"/>
      <c r="P46" s="76"/>
      <c r="Q46" s="76"/>
      <c r="R46" s="86"/>
      <c r="S46" s="48">
        <v>8</v>
      </c>
      <c r="T46" s="48">
        <v>1</v>
      </c>
      <c r="U46" s="49">
        <v>21</v>
      </c>
      <c r="V46" s="49">
        <v>0.125</v>
      </c>
      <c r="W46" s="49">
        <v>0</v>
      </c>
      <c r="X46" s="49">
        <v>2.279556</v>
      </c>
      <c r="Y46" s="49">
        <v>0.125</v>
      </c>
      <c r="Z46" s="49">
        <v>0.125</v>
      </c>
      <c r="AA46" s="71">
        <v>46</v>
      </c>
      <c r="AB46" s="71"/>
      <c r="AC46" s="72"/>
      <c r="AD46" s="78" t="s">
        <v>673</v>
      </c>
      <c r="AE46" s="78">
        <v>2580</v>
      </c>
      <c r="AF46" s="78">
        <v>8545</v>
      </c>
      <c r="AG46" s="78">
        <v>23759</v>
      </c>
      <c r="AH46" s="78">
        <v>77454</v>
      </c>
      <c r="AI46" s="78"/>
      <c r="AJ46" s="78"/>
      <c r="AK46" s="78"/>
      <c r="AL46" s="78"/>
      <c r="AM46" s="78"/>
      <c r="AN46" s="80">
        <v>41180.5805787037</v>
      </c>
      <c r="AO46" s="82" t="s">
        <v>891</v>
      </c>
      <c r="AP46" s="78" t="b">
        <v>1</v>
      </c>
      <c r="AQ46" s="78" t="b">
        <v>0</v>
      </c>
      <c r="AR46" s="78" t="b">
        <v>1</v>
      </c>
      <c r="AS46" s="78" t="s">
        <v>928</v>
      </c>
      <c r="AT46" s="78">
        <v>38</v>
      </c>
      <c r="AU46" s="82" t="s">
        <v>933</v>
      </c>
      <c r="AV46" s="78" t="b">
        <v>0</v>
      </c>
      <c r="AW46" s="78" t="s">
        <v>972</v>
      </c>
      <c r="AX46" s="82" t="s">
        <v>1016</v>
      </c>
      <c r="AY46" s="78" t="s">
        <v>66</v>
      </c>
      <c r="AZ46" s="78" t="str">
        <f>REPLACE(INDEX(GroupVertices[Group],MATCH(Vertices[[#This Row],[Vertex]],GroupVertices[Vertex],0)),1,1,"")</f>
        <v>4</v>
      </c>
      <c r="BA46" s="48"/>
      <c r="BB46" s="48"/>
      <c r="BC46" s="48"/>
      <c r="BD46" s="48"/>
      <c r="BE46" s="48"/>
      <c r="BF46" s="48"/>
      <c r="BG46" s="120" t="s">
        <v>1535</v>
      </c>
      <c r="BH46" s="120" t="s">
        <v>1535</v>
      </c>
      <c r="BI46" s="120" t="s">
        <v>1447</v>
      </c>
      <c r="BJ46" s="120" t="s">
        <v>1447</v>
      </c>
      <c r="BK46" s="120">
        <v>0</v>
      </c>
      <c r="BL46" s="123">
        <v>0</v>
      </c>
      <c r="BM46" s="120">
        <v>0</v>
      </c>
      <c r="BN46" s="123">
        <v>0</v>
      </c>
      <c r="BO46" s="120">
        <v>0</v>
      </c>
      <c r="BP46" s="123">
        <v>0</v>
      </c>
      <c r="BQ46" s="120">
        <v>52</v>
      </c>
      <c r="BR46" s="123">
        <v>100</v>
      </c>
      <c r="BS46" s="120">
        <v>52</v>
      </c>
      <c r="BT46" s="2"/>
      <c r="BU46" s="3"/>
      <c r="BV46" s="3"/>
      <c r="BW46" s="3"/>
      <c r="BX46" s="3"/>
    </row>
    <row r="47" spans="1:76" ht="15">
      <c r="A47" s="64" t="s">
        <v>245</v>
      </c>
      <c r="B47" s="65"/>
      <c r="C47" s="65" t="s">
        <v>64</v>
      </c>
      <c r="D47" s="66">
        <v>162.79005269598662</v>
      </c>
      <c r="E47" s="68"/>
      <c r="F47" s="100" t="s">
        <v>403</v>
      </c>
      <c r="G47" s="65"/>
      <c r="H47" s="69" t="s">
        <v>245</v>
      </c>
      <c r="I47" s="70"/>
      <c r="J47" s="70"/>
      <c r="K47" s="69" t="s">
        <v>1104</v>
      </c>
      <c r="L47" s="73">
        <v>1</v>
      </c>
      <c r="M47" s="74">
        <v>5035.64208984375</v>
      </c>
      <c r="N47" s="74">
        <v>352.9058837890625</v>
      </c>
      <c r="O47" s="75"/>
      <c r="P47" s="76"/>
      <c r="Q47" s="76"/>
      <c r="R47" s="86"/>
      <c r="S47" s="48">
        <v>0</v>
      </c>
      <c r="T47" s="48">
        <v>2</v>
      </c>
      <c r="U47" s="49">
        <v>0</v>
      </c>
      <c r="V47" s="49">
        <v>0.071429</v>
      </c>
      <c r="W47" s="49">
        <v>0</v>
      </c>
      <c r="X47" s="49">
        <v>0.634405</v>
      </c>
      <c r="Y47" s="49">
        <v>1</v>
      </c>
      <c r="Z47" s="49">
        <v>0</v>
      </c>
      <c r="AA47" s="71">
        <v>47</v>
      </c>
      <c r="AB47" s="71"/>
      <c r="AC47" s="72"/>
      <c r="AD47" s="78" t="s">
        <v>674</v>
      </c>
      <c r="AE47" s="78">
        <v>1400</v>
      </c>
      <c r="AF47" s="78">
        <v>1359</v>
      </c>
      <c r="AG47" s="78">
        <v>70571</v>
      </c>
      <c r="AH47" s="78">
        <v>8449</v>
      </c>
      <c r="AI47" s="78"/>
      <c r="AJ47" s="78"/>
      <c r="AK47" s="78"/>
      <c r="AL47" s="78"/>
      <c r="AM47" s="78"/>
      <c r="AN47" s="80">
        <v>42245.57854166667</v>
      </c>
      <c r="AO47" s="82" t="s">
        <v>892</v>
      </c>
      <c r="AP47" s="78" t="b">
        <v>1</v>
      </c>
      <c r="AQ47" s="78" t="b">
        <v>0</v>
      </c>
      <c r="AR47" s="78" t="b">
        <v>0</v>
      </c>
      <c r="AS47" s="78" t="s">
        <v>595</v>
      </c>
      <c r="AT47" s="78">
        <v>5</v>
      </c>
      <c r="AU47" s="82" t="s">
        <v>933</v>
      </c>
      <c r="AV47" s="78" t="b">
        <v>0</v>
      </c>
      <c r="AW47" s="78" t="s">
        <v>972</v>
      </c>
      <c r="AX47" s="82" t="s">
        <v>1017</v>
      </c>
      <c r="AY47" s="78" t="s">
        <v>66</v>
      </c>
      <c r="AZ47" s="78" t="str">
        <f>REPLACE(INDEX(GroupVertices[Group],MATCH(Vertices[[#This Row],[Vertex]],GroupVertices[Vertex],0)),1,1,"")</f>
        <v>4</v>
      </c>
      <c r="BA47" s="48"/>
      <c r="BB47" s="48"/>
      <c r="BC47" s="48"/>
      <c r="BD47" s="48"/>
      <c r="BE47" s="48"/>
      <c r="BF47" s="48"/>
      <c r="BG47" s="120" t="s">
        <v>1534</v>
      </c>
      <c r="BH47" s="120" t="s">
        <v>1534</v>
      </c>
      <c r="BI47" s="120" t="s">
        <v>1569</v>
      </c>
      <c r="BJ47" s="120" t="s">
        <v>1569</v>
      </c>
      <c r="BK47" s="120">
        <v>0</v>
      </c>
      <c r="BL47" s="123">
        <v>0</v>
      </c>
      <c r="BM47" s="120">
        <v>0</v>
      </c>
      <c r="BN47" s="123">
        <v>0</v>
      </c>
      <c r="BO47" s="120">
        <v>0</v>
      </c>
      <c r="BP47" s="123">
        <v>0</v>
      </c>
      <c r="BQ47" s="120">
        <v>23</v>
      </c>
      <c r="BR47" s="123">
        <v>100</v>
      </c>
      <c r="BS47" s="120">
        <v>23</v>
      </c>
      <c r="BT47" s="2"/>
      <c r="BU47" s="3"/>
      <c r="BV47" s="3"/>
      <c r="BW47" s="3"/>
      <c r="BX47" s="3"/>
    </row>
    <row r="48" spans="1:76" ht="15">
      <c r="A48" s="64" t="s">
        <v>246</v>
      </c>
      <c r="B48" s="65"/>
      <c r="C48" s="65" t="s">
        <v>64</v>
      </c>
      <c r="D48" s="66">
        <v>163.09526069112493</v>
      </c>
      <c r="E48" s="68"/>
      <c r="F48" s="100" t="s">
        <v>404</v>
      </c>
      <c r="G48" s="65"/>
      <c r="H48" s="69" t="s">
        <v>246</v>
      </c>
      <c r="I48" s="70"/>
      <c r="J48" s="70"/>
      <c r="K48" s="69" t="s">
        <v>1105</v>
      </c>
      <c r="L48" s="73">
        <v>1</v>
      </c>
      <c r="M48" s="74">
        <v>4630.85302734375</v>
      </c>
      <c r="N48" s="74">
        <v>4340.7421875</v>
      </c>
      <c r="O48" s="75"/>
      <c r="P48" s="76"/>
      <c r="Q48" s="76"/>
      <c r="R48" s="86"/>
      <c r="S48" s="48">
        <v>0</v>
      </c>
      <c r="T48" s="48">
        <v>2</v>
      </c>
      <c r="U48" s="49">
        <v>0</v>
      </c>
      <c r="V48" s="49">
        <v>0.071429</v>
      </c>
      <c r="W48" s="49">
        <v>0</v>
      </c>
      <c r="X48" s="49">
        <v>0.634405</v>
      </c>
      <c r="Y48" s="49">
        <v>1</v>
      </c>
      <c r="Z48" s="49">
        <v>0</v>
      </c>
      <c r="AA48" s="71">
        <v>48</v>
      </c>
      <c r="AB48" s="71"/>
      <c r="AC48" s="72"/>
      <c r="AD48" s="78" t="s">
        <v>675</v>
      </c>
      <c r="AE48" s="78">
        <v>4668</v>
      </c>
      <c r="AF48" s="78">
        <v>1884</v>
      </c>
      <c r="AG48" s="78">
        <v>26114</v>
      </c>
      <c r="AH48" s="78">
        <v>7602</v>
      </c>
      <c r="AI48" s="78"/>
      <c r="AJ48" s="78"/>
      <c r="AK48" s="78"/>
      <c r="AL48" s="78"/>
      <c r="AM48" s="78"/>
      <c r="AN48" s="80">
        <v>42235.72723379629</v>
      </c>
      <c r="AO48" s="82" t="s">
        <v>893</v>
      </c>
      <c r="AP48" s="78" t="b">
        <v>1</v>
      </c>
      <c r="AQ48" s="78" t="b">
        <v>0</v>
      </c>
      <c r="AR48" s="78" t="b">
        <v>0</v>
      </c>
      <c r="AS48" s="78" t="s">
        <v>595</v>
      </c>
      <c r="AT48" s="78">
        <v>6</v>
      </c>
      <c r="AU48" s="82" t="s">
        <v>933</v>
      </c>
      <c r="AV48" s="78" t="b">
        <v>0</v>
      </c>
      <c r="AW48" s="78" t="s">
        <v>972</v>
      </c>
      <c r="AX48" s="82" t="s">
        <v>1018</v>
      </c>
      <c r="AY48" s="78" t="s">
        <v>66</v>
      </c>
      <c r="AZ48" s="78" t="str">
        <f>REPLACE(INDEX(GroupVertices[Group],MATCH(Vertices[[#This Row],[Vertex]],GroupVertices[Vertex],0)),1,1,"")</f>
        <v>4</v>
      </c>
      <c r="BA48" s="48"/>
      <c r="BB48" s="48"/>
      <c r="BC48" s="48"/>
      <c r="BD48" s="48"/>
      <c r="BE48" s="48"/>
      <c r="BF48" s="48"/>
      <c r="BG48" s="120" t="s">
        <v>1534</v>
      </c>
      <c r="BH48" s="120" t="s">
        <v>1534</v>
      </c>
      <c r="BI48" s="120" t="s">
        <v>1569</v>
      </c>
      <c r="BJ48" s="120" t="s">
        <v>1569</v>
      </c>
      <c r="BK48" s="120">
        <v>0</v>
      </c>
      <c r="BL48" s="123">
        <v>0</v>
      </c>
      <c r="BM48" s="120">
        <v>0</v>
      </c>
      <c r="BN48" s="123">
        <v>0</v>
      </c>
      <c r="BO48" s="120">
        <v>0</v>
      </c>
      <c r="BP48" s="123">
        <v>0</v>
      </c>
      <c r="BQ48" s="120">
        <v>23</v>
      </c>
      <c r="BR48" s="123">
        <v>100</v>
      </c>
      <c r="BS48" s="120">
        <v>23</v>
      </c>
      <c r="BT48" s="2"/>
      <c r="BU48" s="3"/>
      <c r="BV48" s="3"/>
      <c r="BW48" s="3"/>
      <c r="BX48" s="3"/>
    </row>
    <row r="49" spans="1:76" ht="15">
      <c r="A49" s="64" t="s">
        <v>247</v>
      </c>
      <c r="B49" s="65"/>
      <c r="C49" s="65" t="s">
        <v>64</v>
      </c>
      <c r="D49" s="66">
        <v>162.83656058096008</v>
      </c>
      <c r="E49" s="68"/>
      <c r="F49" s="100" t="s">
        <v>405</v>
      </c>
      <c r="G49" s="65"/>
      <c r="H49" s="69" t="s">
        <v>247</v>
      </c>
      <c r="I49" s="70"/>
      <c r="J49" s="70"/>
      <c r="K49" s="69" t="s">
        <v>1106</v>
      </c>
      <c r="L49" s="73">
        <v>1</v>
      </c>
      <c r="M49" s="74">
        <v>3802.93994140625</v>
      </c>
      <c r="N49" s="74">
        <v>3613.990478515625</v>
      </c>
      <c r="O49" s="75"/>
      <c r="P49" s="76"/>
      <c r="Q49" s="76"/>
      <c r="R49" s="86"/>
      <c r="S49" s="48">
        <v>0</v>
      </c>
      <c r="T49" s="48">
        <v>2</v>
      </c>
      <c r="U49" s="49">
        <v>0</v>
      </c>
      <c r="V49" s="49">
        <v>0.071429</v>
      </c>
      <c r="W49" s="49">
        <v>0</v>
      </c>
      <c r="X49" s="49">
        <v>0.634405</v>
      </c>
      <c r="Y49" s="49">
        <v>1</v>
      </c>
      <c r="Z49" s="49">
        <v>0</v>
      </c>
      <c r="AA49" s="71">
        <v>49</v>
      </c>
      <c r="AB49" s="71"/>
      <c r="AC49" s="72"/>
      <c r="AD49" s="78" t="s">
        <v>676</v>
      </c>
      <c r="AE49" s="78">
        <v>1078</v>
      </c>
      <c r="AF49" s="78">
        <v>1439</v>
      </c>
      <c r="AG49" s="78">
        <v>13072</v>
      </c>
      <c r="AH49" s="78">
        <v>17204</v>
      </c>
      <c r="AI49" s="78"/>
      <c r="AJ49" s="78" t="s">
        <v>749</v>
      </c>
      <c r="AK49" s="78"/>
      <c r="AL49" s="78"/>
      <c r="AM49" s="78"/>
      <c r="AN49" s="80">
        <v>42773.48799768519</v>
      </c>
      <c r="AO49" s="82" t="s">
        <v>894</v>
      </c>
      <c r="AP49" s="78" t="b">
        <v>1</v>
      </c>
      <c r="AQ49" s="78" t="b">
        <v>0</v>
      </c>
      <c r="AR49" s="78" t="b">
        <v>0</v>
      </c>
      <c r="AS49" s="78" t="s">
        <v>595</v>
      </c>
      <c r="AT49" s="78">
        <v>3</v>
      </c>
      <c r="AU49" s="78"/>
      <c r="AV49" s="78" t="b">
        <v>0</v>
      </c>
      <c r="AW49" s="78" t="s">
        <v>972</v>
      </c>
      <c r="AX49" s="82" t="s">
        <v>1019</v>
      </c>
      <c r="AY49" s="78" t="s">
        <v>66</v>
      </c>
      <c r="AZ49" s="78" t="str">
        <f>REPLACE(INDEX(GroupVertices[Group],MATCH(Vertices[[#This Row],[Vertex]],GroupVertices[Vertex],0)),1,1,"")</f>
        <v>4</v>
      </c>
      <c r="BA49" s="48"/>
      <c r="BB49" s="48"/>
      <c r="BC49" s="48"/>
      <c r="BD49" s="48"/>
      <c r="BE49" s="48"/>
      <c r="BF49" s="48"/>
      <c r="BG49" s="120" t="s">
        <v>1534</v>
      </c>
      <c r="BH49" s="120" t="s">
        <v>1534</v>
      </c>
      <c r="BI49" s="120" t="s">
        <v>1569</v>
      </c>
      <c r="BJ49" s="120" t="s">
        <v>1569</v>
      </c>
      <c r="BK49" s="120">
        <v>0</v>
      </c>
      <c r="BL49" s="123">
        <v>0</v>
      </c>
      <c r="BM49" s="120">
        <v>0</v>
      </c>
      <c r="BN49" s="123">
        <v>0</v>
      </c>
      <c r="BO49" s="120">
        <v>0</v>
      </c>
      <c r="BP49" s="123">
        <v>0</v>
      </c>
      <c r="BQ49" s="120">
        <v>23</v>
      </c>
      <c r="BR49" s="123">
        <v>100</v>
      </c>
      <c r="BS49" s="120">
        <v>23</v>
      </c>
      <c r="BT49" s="2"/>
      <c r="BU49" s="3"/>
      <c r="BV49" s="3"/>
      <c r="BW49" s="3"/>
      <c r="BX49" s="3"/>
    </row>
    <row r="50" spans="1:76" ht="15">
      <c r="A50" s="64" t="s">
        <v>248</v>
      </c>
      <c r="B50" s="65"/>
      <c r="C50" s="65" t="s">
        <v>64</v>
      </c>
      <c r="D50" s="66">
        <v>162.74005671964014</v>
      </c>
      <c r="E50" s="68"/>
      <c r="F50" s="100" t="s">
        <v>406</v>
      </c>
      <c r="G50" s="65"/>
      <c r="H50" s="69" t="s">
        <v>248</v>
      </c>
      <c r="I50" s="70"/>
      <c r="J50" s="70"/>
      <c r="K50" s="69" t="s">
        <v>1107</v>
      </c>
      <c r="L50" s="73">
        <v>1</v>
      </c>
      <c r="M50" s="74">
        <v>4138.61572265625</v>
      </c>
      <c r="N50" s="74">
        <v>393.6905212402344</v>
      </c>
      <c r="O50" s="75"/>
      <c r="P50" s="76"/>
      <c r="Q50" s="76"/>
      <c r="R50" s="86"/>
      <c r="S50" s="48">
        <v>0</v>
      </c>
      <c r="T50" s="48">
        <v>2</v>
      </c>
      <c r="U50" s="49">
        <v>0</v>
      </c>
      <c r="V50" s="49">
        <v>0.071429</v>
      </c>
      <c r="W50" s="49">
        <v>0</v>
      </c>
      <c r="X50" s="49">
        <v>0.634405</v>
      </c>
      <c r="Y50" s="49">
        <v>1</v>
      </c>
      <c r="Z50" s="49">
        <v>0</v>
      </c>
      <c r="AA50" s="71">
        <v>50</v>
      </c>
      <c r="AB50" s="71"/>
      <c r="AC50" s="72"/>
      <c r="AD50" s="78" t="s">
        <v>677</v>
      </c>
      <c r="AE50" s="78">
        <v>888</v>
      </c>
      <c r="AF50" s="78">
        <v>1273</v>
      </c>
      <c r="AG50" s="78">
        <v>32241</v>
      </c>
      <c r="AH50" s="78">
        <v>34628</v>
      </c>
      <c r="AI50" s="78"/>
      <c r="AJ50" s="78"/>
      <c r="AK50" s="78"/>
      <c r="AL50" s="78"/>
      <c r="AM50" s="78"/>
      <c r="AN50" s="80">
        <v>42298.8016087963</v>
      </c>
      <c r="AO50" s="78"/>
      <c r="AP50" s="78" t="b">
        <v>1</v>
      </c>
      <c r="AQ50" s="78" t="b">
        <v>0</v>
      </c>
      <c r="AR50" s="78" t="b">
        <v>0</v>
      </c>
      <c r="AS50" s="78" t="s">
        <v>595</v>
      </c>
      <c r="AT50" s="78">
        <v>5</v>
      </c>
      <c r="AU50" s="82" t="s">
        <v>933</v>
      </c>
      <c r="AV50" s="78" t="b">
        <v>0</v>
      </c>
      <c r="AW50" s="78" t="s">
        <v>972</v>
      </c>
      <c r="AX50" s="82" t="s">
        <v>1020</v>
      </c>
      <c r="AY50" s="78" t="s">
        <v>66</v>
      </c>
      <c r="AZ50" s="78" t="str">
        <f>REPLACE(INDEX(GroupVertices[Group],MATCH(Vertices[[#This Row],[Vertex]],GroupVertices[Vertex],0)),1,1,"")</f>
        <v>4</v>
      </c>
      <c r="BA50" s="48"/>
      <c r="BB50" s="48"/>
      <c r="BC50" s="48"/>
      <c r="BD50" s="48"/>
      <c r="BE50" s="48"/>
      <c r="BF50" s="48"/>
      <c r="BG50" s="120" t="s">
        <v>1534</v>
      </c>
      <c r="BH50" s="120" t="s">
        <v>1534</v>
      </c>
      <c r="BI50" s="120" t="s">
        <v>1569</v>
      </c>
      <c r="BJ50" s="120" t="s">
        <v>1569</v>
      </c>
      <c r="BK50" s="120">
        <v>0</v>
      </c>
      <c r="BL50" s="123">
        <v>0</v>
      </c>
      <c r="BM50" s="120">
        <v>0</v>
      </c>
      <c r="BN50" s="123">
        <v>0</v>
      </c>
      <c r="BO50" s="120">
        <v>0</v>
      </c>
      <c r="BP50" s="123">
        <v>0</v>
      </c>
      <c r="BQ50" s="120">
        <v>23</v>
      </c>
      <c r="BR50" s="123">
        <v>100</v>
      </c>
      <c r="BS50" s="120">
        <v>23</v>
      </c>
      <c r="BT50" s="2"/>
      <c r="BU50" s="3"/>
      <c r="BV50" s="3"/>
      <c r="BW50" s="3"/>
      <c r="BX50" s="3"/>
    </row>
    <row r="51" spans="1:76" ht="15">
      <c r="A51" s="64" t="s">
        <v>249</v>
      </c>
      <c r="B51" s="65"/>
      <c r="C51" s="65" t="s">
        <v>64</v>
      </c>
      <c r="D51" s="66">
        <v>162.01046427411902</v>
      </c>
      <c r="E51" s="68"/>
      <c r="F51" s="100" t="s">
        <v>407</v>
      </c>
      <c r="G51" s="65"/>
      <c r="H51" s="69" t="s">
        <v>249</v>
      </c>
      <c r="I51" s="70"/>
      <c r="J51" s="70"/>
      <c r="K51" s="69" t="s">
        <v>1108</v>
      </c>
      <c r="L51" s="73">
        <v>1</v>
      </c>
      <c r="M51" s="74">
        <v>5632.96484375</v>
      </c>
      <c r="N51" s="74">
        <v>1742.4742431640625</v>
      </c>
      <c r="O51" s="75"/>
      <c r="P51" s="76"/>
      <c r="Q51" s="76"/>
      <c r="R51" s="86"/>
      <c r="S51" s="48">
        <v>0</v>
      </c>
      <c r="T51" s="48">
        <v>2</v>
      </c>
      <c r="U51" s="49">
        <v>0</v>
      </c>
      <c r="V51" s="49">
        <v>0.071429</v>
      </c>
      <c r="W51" s="49">
        <v>0</v>
      </c>
      <c r="X51" s="49">
        <v>0.634405</v>
      </c>
      <c r="Y51" s="49">
        <v>1</v>
      </c>
      <c r="Z51" s="49">
        <v>0</v>
      </c>
      <c r="AA51" s="71">
        <v>51</v>
      </c>
      <c r="AB51" s="71"/>
      <c r="AC51" s="72"/>
      <c r="AD51" s="78" t="s">
        <v>249</v>
      </c>
      <c r="AE51" s="78">
        <v>11</v>
      </c>
      <c r="AF51" s="78">
        <v>18</v>
      </c>
      <c r="AG51" s="78">
        <v>1643</v>
      </c>
      <c r="AH51" s="78">
        <v>1643</v>
      </c>
      <c r="AI51" s="78"/>
      <c r="AJ51" s="78"/>
      <c r="AK51" s="78"/>
      <c r="AL51" s="78"/>
      <c r="AM51" s="78"/>
      <c r="AN51" s="80">
        <v>43481.43331018519</v>
      </c>
      <c r="AO51" s="78"/>
      <c r="AP51" s="78" t="b">
        <v>1</v>
      </c>
      <c r="AQ51" s="78" t="b">
        <v>0</v>
      </c>
      <c r="AR51" s="78" t="b">
        <v>0</v>
      </c>
      <c r="AS51" s="78" t="s">
        <v>595</v>
      </c>
      <c r="AT51" s="78">
        <v>0</v>
      </c>
      <c r="AU51" s="78"/>
      <c r="AV51" s="78" t="b">
        <v>0</v>
      </c>
      <c r="AW51" s="78" t="s">
        <v>972</v>
      </c>
      <c r="AX51" s="82" t="s">
        <v>1021</v>
      </c>
      <c r="AY51" s="78" t="s">
        <v>66</v>
      </c>
      <c r="AZ51" s="78" t="str">
        <f>REPLACE(INDEX(GroupVertices[Group],MATCH(Vertices[[#This Row],[Vertex]],GroupVertices[Vertex],0)),1,1,"")</f>
        <v>4</v>
      </c>
      <c r="BA51" s="48"/>
      <c r="BB51" s="48"/>
      <c r="BC51" s="48"/>
      <c r="BD51" s="48"/>
      <c r="BE51" s="48"/>
      <c r="BF51" s="48"/>
      <c r="BG51" s="120" t="s">
        <v>1534</v>
      </c>
      <c r="BH51" s="120" t="s">
        <v>1534</v>
      </c>
      <c r="BI51" s="120" t="s">
        <v>1569</v>
      </c>
      <c r="BJ51" s="120" t="s">
        <v>1569</v>
      </c>
      <c r="BK51" s="120">
        <v>0</v>
      </c>
      <c r="BL51" s="123">
        <v>0</v>
      </c>
      <c r="BM51" s="120">
        <v>0</v>
      </c>
      <c r="BN51" s="123">
        <v>0</v>
      </c>
      <c r="BO51" s="120">
        <v>0</v>
      </c>
      <c r="BP51" s="123">
        <v>0</v>
      </c>
      <c r="BQ51" s="120">
        <v>23</v>
      </c>
      <c r="BR51" s="123">
        <v>100</v>
      </c>
      <c r="BS51" s="120">
        <v>23</v>
      </c>
      <c r="BT51" s="2"/>
      <c r="BU51" s="3"/>
      <c r="BV51" s="3"/>
      <c r="BW51" s="3"/>
      <c r="BX51" s="3"/>
    </row>
    <row r="52" spans="1:76" ht="15">
      <c r="A52" s="64" t="s">
        <v>250</v>
      </c>
      <c r="B52" s="65"/>
      <c r="C52" s="65" t="s">
        <v>64</v>
      </c>
      <c r="D52" s="66">
        <v>162.04185709647612</v>
      </c>
      <c r="E52" s="68"/>
      <c r="F52" s="100" t="s">
        <v>952</v>
      </c>
      <c r="G52" s="65"/>
      <c r="H52" s="69" t="s">
        <v>250</v>
      </c>
      <c r="I52" s="70"/>
      <c r="J52" s="70"/>
      <c r="K52" s="69" t="s">
        <v>1109</v>
      </c>
      <c r="L52" s="73">
        <v>1</v>
      </c>
      <c r="M52" s="74">
        <v>7780.248046875</v>
      </c>
      <c r="N52" s="74">
        <v>776.3929443359375</v>
      </c>
      <c r="O52" s="75"/>
      <c r="P52" s="76"/>
      <c r="Q52" s="76"/>
      <c r="R52" s="86"/>
      <c r="S52" s="48">
        <v>0</v>
      </c>
      <c r="T52" s="48">
        <v>1</v>
      </c>
      <c r="U52" s="49">
        <v>0</v>
      </c>
      <c r="V52" s="49">
        <v>1</v>
      </c>
      <c r="W52" s="49">
        <v>0</v>
      </c>
      <c r="X52" s="49">
        <v>0.999994</v>
      </c>
      <c r="Y52" s="49">
        <v>0</v>
      </c>
      <c r="Z52" s="49">
        <v>0</v>
      </c>
      <c r="AA52" s="71">
        <v>52</v>
      </c>
      <c r="AB52" s="71"/>
      <c r="AC52" s="72"/>
      <c r="AD52" s="78" t="s">
        <v>678</v>
      </c>
      <c r="AE52" s="78">
        <v>112</v>
      </c>
      <c r="AF52" s="78">
        <v>72</v>
      </c>
      <c r="AG52" s="78">
        <v>2378</v>
      </c>
      <c r="AH52" s="78">
        <v>2150</v>
      </c>
      <c r="AI52" s="78"/>
      <c r="AJ52" s="78" t="s">
        <v>750</v>
      </c>
      <c r="AK52" s="78" t="s">
        <v>804</v>
      </c>
      <c r="AL52" s="78"/>
      <c r="AM52" s="78"/>
      <c r="AN52" s="80">
        <v>42675.17989583333</v>
      </c>
      <c r="AO52" s="82" t="s">
        <v>895</v>
      </c>
      <c r="AP52" s="78" t="b">
        <v>0</v>
      </c>
      <c r="AQ52" s="78" t="b">
        <v>0</v>
      </c>
      <c r="AR52" s="78" t="b">
        <v>0</v>
      </c>
      <c r="AS52" s="78" t="s">
        <v>598</v>
      </c>
      <c r="AT52" s="78">
        <v>0</v>
      </c>
      <c r="AU52" s="82" t="s">
        <v>933</v>
      </c>
      <c r="AV52" s="78" t="b">
        <v>0</v>
      </c>
      <c r="AW52" s="78" t="s">
        <v>972</v>
      </c>
      <c r="AX52" s="82" t="s">
        <v>1022</v>
      </c>
      <c r="AY52" s="78" t="s">
        <v>66</v>
      </c>
      <c r="AZ52" s="78" t="str">
        <f>REPLACE(INDEX(GroupVertices[Group],MATCH(Vertices[[#This Row],[Vertex]],GroupVertices[Vertex],0)),1,1,"")</f>
        <v>12</v>
      </c>
      <c r="BA52" s="48"/>
      <c r="BB52" s="48"/>
      <c r="BC52" s="48"/>
      <c r="BD52" s="48"/>
      <c r="BE52" s="48"/>
      <c r="BF52" s="48"/>
      <c r="BG52" s="120" t="s">
        <v>1536</v>
      </c>
      <c r="BH52" s="120" t="s">
        <v>1536</v>
      </c>
      <c r="BI52" s="120" t="s">
        <v>1570</v>
      </c>
      <c r="BJ52" s="120" t="s">
        <v>1570</v>
      </c>
      <c r="BK52" s="120">
        <v>0</v>
      </c>
      <c r="BL52" s="123">
        <v>0</v>
      </c>
      <c r="BM52" s="120">
        <v>0</v>
      </c>
      <c r="BN52" s="123">
        <v>0</v>
      </c>
      <c r="BO52" s="120">
        <v>0</v>
      </c>
      <c r="BP52" s="123">
        <v>0</v>
      </c>
      <c r="BQ52" s="120">
        <v>21</v>
      </c>
      <c r="BR52" s="123">
        <v>100</v>
      </c>
      <c r="BS52" s="120">
        <v>21</v>
      </c>
      <c r="BT52" s="2"/>
      <c r="BU52" s="3"/>
      <c r="BV52" s="3"/>
      <c r="BW52" s="3"/>
      <c r="BX52" s="3"/>
    </row>
    <row r="53" spans="1:76" ht="15">
      <c r="A53" s="64" t="s">
        <v>283</v>
      </c>
      <c r="B53" s="65"/>
      <c r="C53" s="65" t="s">
        <v>64</v>
      </c>
      <c r="D53" s="66">
        <v>168.35123304168783</v>
      </c>
      <c r="E53" s="68"/>
      <c r="F53" s="100" t="s">
        <v>953</v>
      </c>
      <c r="G53" s="65"/>
      <c r="H53" s="69" t="s">
        <v>283</v>
      </c>
      <c r="I53" s="70"/>
      <c r="J53" s="70"/>
      <c r="K53" s="69" t="s">
        <v>1110</v>
      </c>
      <c r="L53" s="73">
        <v>1</v>
      </c>
      <c r="M53" s="74">
        <v>7780.248046875</v>
      </c>
      <c r="N53" s="74">
        <v>1623.3670654296875</v>
      </c>
      <c r="O53" s="75"/>
      <c r="P53" s="76"/>
      <c r="Q53" s="76"/>
      <c r="R53" s="86"/>
      <c r="S53" s="48">
        <v>1</v>
      </c>
      <c r="T53" s="48">
        <v>0</v>
      </c>
      <c r="U53" s="49">
        <v>0</v>
      </c>
      <c r="V53" s="49">
        <v>1</v>
      </c>
      <c r="W53" s="49">
        <v>0</v>
      </c>
      <c r="X53" s="49">
        <v>0.999994</v>
      </c>
      <c r="Y53" s="49">
        <v>0</v>
      </c>
      <c r="Z53" s="49">
        <v>0</v>
      </c>
      <c r="AA53" s="71">
        <v>53</v>
      </c>
      <c r="AB53" s="71"/>
      <c r="AC53" s="72"/>
      <c r="AD53" s="78" t="s">
        <v>679</v>
      </c>
      <c r="AE53" s="78">
        <v>11473</v>
      </c>
      <c r="AF53" s="78">
        <v>10925</v>
      </c>
      <c r="AG53" s="78">
        <v>17663</v>
      </c>
      <c r="AH53" s="78">
        <v>5256</v>
      </c>
      <c r="AI53" s="78"/>
      <c r="AJ53" s="78" t="s">
        <v>751</v>
      </c>
      <c r="AK53" s="78" t="s">
        <v>805</v>
      </c>
      <c r="AL53" s="82" t="s">
        <v>838</v>
      </c>
      <c r="AM53" s="78"/>
      <c r="AN53" s="80">
        <v>42938.99518518519</v>
      </c>
      <c r="AO53" s="82" t="s">
        <v>896</v>
      </c>
      <c r="AP53" s="78" t="b">
        <v>1</v>
      </c>
      <c r="AQ53" s="78" t="b">
        <v>0</v>
      </c>
      <c r="AR53" s="78" t="b">
        <v>1</v>
      </c>
      <c r="AS53" s="78" t="s">
        <v>598</v>
      </c>
      <c r="AT53" s="78">
        <v>364</v>
      </c>
      <c r="AU53" s="78"/>
      <c r="AV53" s="78" t="b">
        <v>0</v>
      </c>
      <c r="AW53" s="78" t="s">
        <v>972</v>
      </c>
      <c r="AX53" s="82" t="s">
        <v>1023</v>
      </c>
      <c r="AY53" s="78" t="s">
        <v>65</v>
      </c>
      <c r="AZ53" s="78" t="str">
        <f>REPLACE(INDEX(GroupVertices[Group],MATCH(Vertices[[#This Row],[Vertex]],GroupVertices[Vertex],0)),1,1,"")</f>
        <v>12</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251</v>
      </c>
      <c r="B54" s="65"/>
      <c r="C54" s="65" t="s">
        <v>64</v>
      </c>
      <c r="D54" s="66">
        <v>167.18388512885403</v>
      </c>
      <c r="E54" s="68"/>
      <c r="F54" s="100" t="s">
        <v>408</v>
      </c>
      <c r="G54" s="65"/>
      <c r="H54" s="69" t="s">
        <v>251</v>
      </c>
      <c r="I54" s="70"/>
      <c r="J54" s="70"/>
      <c r="K54" s="69" t="s">
        <v>1111</v>
      </c>
      <c r="L54" s="73">
        <v>1</v>
      </c>
      <c r="M54" s="74">
        <v>9454.8701171875</v>
      </c>
      <c r="N54" s="74">
        <v>858.7376708984375</v>
      </c>
      <c r="O54" s="75"/>
      <c r="P54" s="76"/>
      <c r="Q54" s="76"/>
      <c r="R54" s="86"/>
      <c r="S54" s="48">
        <v>0</v>
      </c>
      <c r="T54" s="48">
        <v>1</v>
      </c>
      <c r="U54" s="49">
        <v>0</v>
      </c>
      <c r="V54" s="49">
        <v>1</v>
      </c>
      <c r="W54" s="49">
        <v>0</v>
      </c>
      <c r="X54" s="49">
        <v>0.999994</v>
      </c>
      <c r="Y54" s="49">
        <v>0</v>
      </c>
      <c r="Z54" s="49">
        <v>0</v>
      </c>
      <c r="AA54" s="71">
        <v>54</v>
      </c>
      <c r="AB54" s="71"/>
      <c r="AC54" s="72"/>
      <c r="AD54" s="78" t="s">
        <v>680</v>
      </c>
      <c r="AE54" s="78">
        <v>826</v>
      </c>
      <c r="AF54" s="78">
        <v>8917</v>
      </c>
      <c r="AG54" s="78">
        <v>19011</v>
      </c>
      <c r="AH54" s="78">
        <v>1112</v>
      </c>
      <c r="AI54" s="78"/>
      <c r="AJ54" s="78" t="s">
        <v>752</v>
      </c>
      <c r="AK54" s="78" t="s">
        <v>806</v>
      </c>
      <c r="AL54" s="82" t="s">
        <v>839</v>
      </c>
      <c r="AM54" s="78"/>
      <c r="AN54" s="80">
        <v>39183.748090277775</v>
      </c>
      <c r="AO54" s="82" t="s">
        <v>897</v>
      </c>
      <c r="AP54" s="78" t="b">
        <v>0</v>
      </c>
      <c r="AQ54" s="78" t="b">
        <v>0</v>
      </c>
      <c r="AR54" s="78" t="b">
        <v>1</v>
      </c>
      <c r="AS54" s="78" t="s">
        <v>595</v>
      </c>
      <c r="AT54" s="78">
        <v>191</v>
      </c>
      <c r="AU54" s="82" t="s">
        <v>934</v>
      </c>
      <c r="AV54" s="78" t="b">
        <v>0</v>
      </c>
      <c r="AW54" s="78" t="s">
        <v>972</v>
      </c>
      <c r="AX54" s="82" t="s">
        <v>1024</v>
      </c>
      <c r="AY54" s="78" t="s">
        <v>66</v>
      </c>
      <c r="AZ54" s="78" t="str">
        <f>REPLACE(INDEX(GroupVertices[Group],MATCH(Vertices[[#This Row],[Vertex]],GroupVertices[Vertex],0)),1,1,"")</f>
        <v>11</v>
      </c>
      <c r="BA54" s="48"/>
      <c r="BB54" s="48"/>
      <c r="BC54" s="48"/>
      <c r="BD54" s="48"/>
      <c r="BE54" s="48"/>
      <c r="BF54" s="48"/>
      <c r="BG54" s="120" t="s">
        <v>1537</v>
      </c>
      <c r="BH54" s="120" t="s">
        <v>1537</v>
      </c>
      <c r="BI54" s="120" t="s">
        <v>1571</v>
      </c>
      <c r="BJ54" s="120" t="s">
        <v>1571</v>
      </c>
      <c r="BK54" s="120">
        <v>0</v>
      </c>
      <c r="BL54" s="123">
        <v>0</v>
      </c>
      <c r="BM54" s="120">
        <v>0</v>
      </c>
      <c r="BN54" s="123">
        <v>0</v>
      </c>
      <c r="BO54" s="120">
        <v>0</v>
      </c>
      <c r="BP54" s="123">
        <v>0</v>
      </c>
      <c r="BQ54" s="120">
        <v>8</v>
      </c>
      <c r="BR54" s="123">
        <v>100</v>
      </c>
      <c r="BS54" s="120">
        <v>8</v>
      </c>
      <c r="BT54" s="2"/>
      <c r="BU54" s="3"/>
      <c r="BV54" s="3"/>
      <c r="BW54" s="3"/>
      <c r="BX54" s="3"/>
    </row>
    <row r="55" spans="1:76" ht="15">
      <c r="A55" s="64" t="s">
        <v>284</v>
      </c>
      <c r="B55" s="65"/>
      <c r="C55" s="65" t="s">
        <v>64</v>
      </c>
      <c r="D55" s="66">
        <v>162.21684301368876</v>
      </c>
      <c r="E55" s="68"/>
      <c r="F55" s="100" t="s">
        <v>954</v>
      </c>
      <c r="G55" s="65"/>
      <c r="H55" s="69" t="s">
        <v>284</v>
      </c>
      <c r="I55" s="70"/>
      <c r="J55" s="70"/>
      <c r="K55" s="69" t="s">
        <v>1112</v>
      </c>
      <c r="L55" s="73">
        <v>1</v>
      </c>
      <c r="M55" s="74">
        <v>8756.43359375</v>
      </c>
      <c r="N55" s="74">
        <v>858.7376708984375</v>
      </c>
      <c r="O55" s="75"/>
      <c r="P55" s="76"/>
      <c r="Q55" s="76"/>
      <c r="R55" s="86"/>
      <c r="S55" s="48">
        <v>1</v>
      </c>
      <c r="T55" s="48">
        <v>0</v>
      </c>
      <c r="U55" s="49">
        <v>0</v>
      </c>
      <c r="V55" s="49">
        <v>1</v>
      </c>
      <c r="W55" s="49">
        <v>0</v>
      </c>
      <c r="X55" s="49">
        <v>0.999994</v>
      </c>
      <c r="Y55" s="49">
        <v>0</v>
      </c>
      <c r="Z55" s="49">
        <v>0</v>
      </c>
      <c r="AA55" s="71">
        <v>55</v>
      </c>
      <c r="AB55" s="71"/>
      <c r="AC55" s="72"/>
      <c r="AD55" s="78" t="s">
        <v>681</v>
      </c>
      <c r="AE55" s="78">
        <v>667</v>
      </c>
      <c r="AF55" s="78">
        <v>373</v>
      </c>
      <c r="AG55" s="78">
        <v>7148</v>
      </c>
      <c r="AH55" s="78">
        <v>11728</v>
      </c>
      <c r="AI55" s="78"/>
      <c r="AJ55" s="78" t="s">
        <v>753</v>
      </c>
      <c r="AK55" s="78" t="s">
        <v>807</v>
      </c>
      <c r="AL55" s="82" t="s">
        <v>840</v>
      </c>
      <c r="AM55" s="78"/>
      <c r="AN55" s="80">
        <v>42269.16688657407</v>
      </c>
      <c r="AO55" s="82" t="s">
        <v>898</v>
      </c>
      <c r="AP55" s="78" t="b">
        <v>0</v>
      </c>
      <c r="AQ55" s="78" t="b">
        <v>0</v>
      </c>
      <c r="AR55" s="78" t="b">
        <v>1</v>
      </c>
      <c r="AS55" s="78" t="s">
        <v>929</v>
      </c>
      <c r="AT55" s="78">
        <v>5</v>
      </c>
      <c r="AU55" s="82" t="s">
        <v>933</v>
      </c>
      <c r="AV55" s="78" t="b">
        <v>0</v>
      </c>
      <c r="AW55" s="78" t="s">
        <v>972</v>
      </c>
      <c r="AX55" s="82" t="s">
        <v>1025</v>
      </c>
      <c r="AY55" s="78" t="s">
        <v>65</v>
      </c>
      <c r="AZ55" s="78" t="str">
        <f>REPLACE(INDEX(GroupVertices[Group],MATCH(Vertices[[#This Row],[Vertex]],GroupVertices[Vertex],0)),1,1,"")</f>
        <v>11</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252</v>
      </c>
      <c r="B56" s="65"/>
      <c r="C56" s="65" t="s">
        <v>64</v>
      </c>
      <c r="D56" s="66">
        <v>266.68808637812907</v>
      </c>
      <c r="E56" s="68"/>
      <c r="F56" s="100" t="s">
        <v>955</v>
      </c>
      <c r="G56" s="65"/>
      <c r="H56" s="69" t="s">
        <v>252</v>
      </c>
      <c r="I56" s="70"/>
      <c r="J56" s="70"/>
      <c r="K56" s="69" t="s">
        <v>1113</v>
      </c>
      <c r="L56" s="73">
        <v>1</v>
      </c>
      <c r="M56" s="74">
        <v>9501.9736328125</v>
      </c>
      <c r="N56" s="74">
        <v>3499.64990234375</v>
      </c>
      <c r="O56" s="75"/>
      <c r="P56" s="76"/>
      <c r="Q56" s="76"/>
      <c r="R56" s="86"/>
      <c r="S56" s="48">
        <v>2</v>
      </c>
      <c r="T56" s="48">
        <v>1</v>
      </c>
      <c r="U56" s="49">
        <v>0</v>
      </c>
      <c r="V56" s="49">
        <v>1</v>
      </c>
      <c r="W56" s="49">
        <v>0</v>
      </c>
      <c r="X56" s="49">
        <v>1.298238</v>
      </c>
      <c r="Y56" s="49">
        <v>0</v>
      </c>
      <c r="Z56" s="49">
        <v>0</v>
      </c>
      <c r="AA56" s="71">
        <v>56</v>
      </c>
      <c r="AB56" s="71"/>
      <c r="AC56" s="72"/>
      <c r="AD56" s="78" t="s">
        <v>682</v>
      </c>
      <c r="AE56" s="78">
        <v>149253</v>
      </c>
      <c r="AF56" s="78">
        <v>180078</v>
      </c>
      <c r="AG56" s="78">
        <v>182535</v>
      </c>
      <c r="AH56" s="78">
        <v>5849</v>
      </c>
      <c r="AI56" s="78"/>
      <c r="AJ56" s="78" t="s">
        <v>754</v>
      </c>
      <c r="AK56" s="78" t="s">
        <v>808</v>
      </c>
      <c r="AL56" s="82" t="s">
        <v>841</v>
      </c>
      <c r="AM56" s="78"/>
      <c r="AN56" s="80">
        <v>42148.8834375</v>
      </c>
      <c r="AO56" s="82" t="s">
        <v>899</v>
      </c>
      <c r="AP56" s="78" t="b">
        <v>1</v>
      </c>
      <c r="AQ56" s="78" t="b">
        <v>0</v>
      </c>
      <c r="AR56" s="78" t="b">
        <v>0</v>
      </c>
      <c r="AS56" s="78" t="s">
        <v>595</v>
      </c>
      <c r="AT56" s="78">
        <v>529</v>
      </c>
      <c r="AU56" s="82" t="s">
        <v>933</v>
      </c>
      <c r="AV56" s="78" t="b">
        <v>0</v>
      </c>
      <c r="AW56" s="78" t="s">
        <v>972</v>
      </c>
      <c r="AX56" s="82" t="s">
        <v>1026</v>
      </c>
      <c r="AY56" s="78" t="s">
        <v>66</v>
      </c>
      <c r="AZ56" s="78" t="str">
        <f>REPLACE(INDEX(GroupVertices[Group],MATCH(Vertices[[#This Row],[Vertex]],GroupVertices[Vertex],0)),1,1,"")</f>
        <v>10</v>
      </c>
      <c r="BA56" s="48"/>
      <c r="BB56" s="48"/>
      <c r="BC56" s="48"/>
      <c r="BD56" s="48"/>
      <c r="BE56" s="48"/>
      <c r="BF56" s="48"/>
      <c r="BG56" s="120" t="s">
        <v>1360</v>
      </c>
      <c r="BH56" s="120" t="s">
        <v>1360</v>
      </c>
      <c r="BI56" s="120" t="s">
        <v>1450</v>
      </c>
      <c r="BJ56" s="120" t="s">
        <v>1450</v>
      </c>
      <c r="BK56" s="120">
        <v>0</v>
      </c>
      <c r="BL56" s="123">
        <v>0</v>
      </c>
      <c r="BM56" s="120">
        <v>0</v>
      </c>
      <c r="BN56" s="123">
        <v>0</v>
      </c>
      <c r="BO56" s="120">
        <v>0</v>
      </c>
      <c r="BP56" s="123">
        <v>0</v>
      </c>
      <c r="BQ56" s="120">
        <v>15</v>
      </c>
      <c r="BR56" s="123">
        <v>100</v>
      </c>
      <c r="BS56" s="120">
        <v>15</v>
      </c>
      <c r="BT56" s="2"/>
      <c r="BU56" s="3"/>
      <c r="BV56" s="3"/>
      <c r="BW56" s="3"/>
      <c r="BX56" s="3"/>
    </row>
    <row r="57" spans="1:76" ht="15">
      <c r="A57" s="64" t="s">
        <v>253</v>
      </c>
      <c r="B57" s="65"/>
      <c r="C57" s="65" t="s">
        <v>64</v>
      </c>
      <c r="D57" s="66">
        <v>162.12557128942834</v>
      </c>
      <c r="E57" s="68"/>
      <c r="F57" s="100" t="s">
        <v>956</v>
      </c>
      <c r="G57" s="65"/>
      <c r="H57" s="69" t="s">
        <v>253</v>
      </c>
      <c r="I57" s="70"/>
      <c r="J57" s="70"/>
      <c r="K57" s="69" t="s">
        <v>1114</v>
      </c>
      <c r="L57" s="73">
        <v>1</v>
      </c>
      <c r="M57" s="74">
        <v>9501.9736328125</v>
      </c>
      <c r="N57" s="74">
        <v>2311.533447265625</v>
      </c>
      <c r="O57" s="75"/>
      <c r="P57" s="76"/>
      <c r="Q57" s="76"/>
      <c r="R57" s="86"/>
      <c r="S57" s="48">
        <v>0</v>
      </c>
      <c r="T57" s="48">
        <v>1</v>
      </c>
      <c r="U57" s="49">
        <v>0</v>
      </c>
      <c r="V57" s="49">
        <v>1</v>
      </c>
      <c r="W57" s="49">
        <v>0</v>
      </c>
      <c r="X57" s="49">
        <v>0.70175</v>
      </c>
      <c r="Y57" s="49">
        <v>0</v>
      </c>
      <c r="Z57" s="49">
        <v>0</v>
      </c>
      <c r="AA57" s="71">
        <v>57</v>
      </c>
      <c r="AB57" s="71"/>
      <c r="AC57" s="72"/>
      <c r="AD57" s="78" t="s">
        <v>683</v>
      </c>
      <c r="AE57" s="78">
        <v>225</v>
      </c>
      <c r="AF57" s="78">
        <v>216</v>
      </c>
      <c r="AG57" s="78">
        <v>2703</v>
      </c>
      <c r="AH57" s="78">
        <v>4878</v>
      </c>
      <c r="AI57" s="78"/>
      <c r="AJ57" s="78"/>
      <c r="AK57" s="78"/>
      <c r="AL57" s="78"/>
      <c r="AM57" s="78"/>
      <c r="AN57" s="80">
        <v>42179.18372685185</v>
      </c>
      <c r="AO57" s="82" t="s">
        <v>900</v>
      </c>
      <c r="AP57" s="78" t="b">
        <v>1</v>
      </c>
      <c r="AQ57" s="78" t="b">
        <v>0</v>
      </c>
      <c r="AR57" s="78" t="b">
        <v>1</v>
      </c>
      <c r="AS57" s="78" t="s">
        <v>595</v>
      </c>
      <c r="AT57" s="78">
        <v>1</v>
      </c>
      <c r="AU57" s="82" t="s">
        <v>933</v>
      </c>
      <c r="AV57" s="78" t="b">
        <v>0</v>
      </c>
      <c r="AW57" s="78" t="s">
        <v>972</v>
      </c>
      <c r="AX57" s="82" t="s">
        <v>1027</v>
      </c>
      <c r="AY57" s="78" t="s">
        <v>66</v>
      </c>
      <c r="AZ57" s="78" t="str">
        <f>REPLACE(INDEX(GroupVertices[Group],MATCH(Vertices[[#This Row],[Vertex]],GroupVertices[Vertex],0)),1,1,"")</f>
        <v>10</v>
      </c>
      <c r="BA57" s="48"/>
      <c r="BB57" s="48"/>
      <c r="BC57" s="48"/>
      <c r="BD57" s="48"/>
      <c r="BE57" s="48"/>
      <c r="BF57" s="48"/>
      <c r="BG57" s="120" t="s">
        <v>1538</v>
      </c>
      <c r="BH57" s="120" t="s">
        <v>1538</v>
      </c>
      <c r="BI57" s="120" t="s">
        <v>1572</v>
      </c>
      <c r="BJ57" s="120" t="s">
        <v>1572</v>
      </c>
      <c r="BK57" s="120">
        <v>0</v>
      </c>
      <c r="BL57" s="123">
        <v>0</v>
      </c>
      <c r="BM57" s="120">
        <v>0</v>
      </c>
      <c r="BN57" s="123">
        <v>0</v>
      </c>
      <c r="BO57" s="120">
        <v>0</v>
      </c>
      <c r="BP57" s="123">
        <v>0</v>
      </c>
      <c r="BQ57" s="120">
        <v>17</v>
      </c>
      <c r="BR57" s="123">
        <v>100</v>
      </c>
      <c r="BS57" s="120">
        <v>17</v>
      </c>
      <c r="BT57" s="2"/>
      <c r="BU57" s="3"/>
      <c r="BV57" s="3"/>
      <c r="BW57" s="3"/>
      <c r="BX57" s="3"/>
    </row>
    <row r="58" spans="1:76" ht="15">
      <c r="A58" s="64" t="s">
        <v>254</v>
      </c>
      <c r="B58" s="65"/>
      <c r="C58" s="65" t="s">
        <v>64</v>
      </c>
      <c r="D58" s="66">
        <v>162.05580946196815</v>
      </c>
      <c r="E58" s="68"/>
      <c r="F58" s="100" t="s">
        <v>409</v>
      </c>
      <c r="G58" s="65"/>
      <c r="H58" s="69" t="s">
        <v>254</v>
      </c>
      <c r="I58" s="70"/>
      <c r="J58" s="70"/>
      <c r="K58" s="69" t="s">
        <v>1115</v>
      </c>
      <c r="L58" s="73">
        <v>1540.358037578288</v>
      </c>
      <c r="M58" s="74">
        <v>1039.5338134765625</v>
      </c>
      <c r="N58" s="74">
        <v>2368.910888671875</v>
      </c>
      <c r="O58" s="75"/>
      <c r="P58" s="76"/>
      <c r="Q58" s="76"/>
      <c r="R58" s="86"/>
      <c r="S58" s="48">
        <v>0</v>
      </c>
      <c r="T58" s="48">
        <v>3</v>
      </c>
      <c r="U58" s="49">
        <v>118</v>
      </c>
      <c r="V58" s="49">
        <v>0.013333</v>
      </c>
      <c r="W58" s="49">
        <v>0.023861</v>
      </c>
      <c r="X58" s="49">
        <v>1.301821</v>
      </c>
      <c r="Y58" s="49">
        <v>0</v>
      </c>
      <c r="Z58" s="49">
        <v>0</v>
      </c>
      <c r="AA58" s="71">
        <v>58</v>
      </c>
      <c r="AB58" s="71"/>
      <c r="AC58" s="72"/>
      <c r="AD58" s="78" t="s">
        <v>684</v>
      </c>
      <c r="AE58" s="78">
        <v>573</v>
      </c>
      <c r="AF58" s="78">
        <v>96</v>
      </c>
      <c r="AG58" s="78">
        <v>5097</v>
      </c>
      <c r="AH58" s="78">
        <v>1439</v>
      </c>
      <c r="AI58" s="78"/>
      <c r="AJ58" s="78" t="s">
        <v>755</v>
      </c>
      <c r="AK58" s="78"/>
      <c r="AL58" s="78"/>
      <c r="AM58" s="78"/>
      <c r="AN58" s="80">
        <v>42880.85601851852</v>
      </c>
      <c r="AO58" s="82" t="s">
        <v>901</v>
      </c>
      <c r="AP58" s="78" t="b">
        <v>1</v>
      </c>
      <c r="AQ58" s="78" t="b">
        <v>0</v>
      </c>
      <c r="AR58" s="78" t="b">
        <v>0</v>
      </c>
      <c r="AS58" s="78" t="s">
        <v>595</v>
      </c>
      <c r="AT58" s="78">
        <v>1</v>
      </c>
      <c r="AU58" s="78"/>
      <c r="AV58" s="78" t="b">
        <v>0</v>
      </c>
      <c r="AW58" s="78" t="s">
        <v>972</v>
      </c>
      <c r="AX58" s="82" t="s">
        <v>1028</v>
      </c>
      <c r="AY58" s="78" t="s">
        <v>66</v>
      </c>
      <c r="AZ58" s="78" t="str">
        <f>REPLACE(INDEX(GroupVertices[Group],MATCH(Vertices[[#This Row],[Vertex]],GroupVertices[Vertex],0)),1,1,"")</f>
        <v>2</v>
      </c>
      <c r="BA58" s="48"/>
      <c r="BB58" s="48"/>
      <c r="BC58" s="48"/>
      <c r="BD58" s="48"/>
      <c r="BE58" s="48"/>
      <c r="BF58" s="48"/>
      <c r="BG58" s="120" t="s">
        <v>1539</v>
      </c>
      <c r="BH58" s="120" t="s">
        <v>1539</v>
      </c>
      <c r="BI58" s="120" t="s">
        <v>1573</v>
      </c>
      <c r="BJ58" s="120" t="s">
        <v>1573</v>
      </c>
      <c r="BK58" s="120">
        <v>0</v>
      </c>
      <c r="BL58" s="123">
        <v>0</v>
      </c>
      <c r="BM58" s="120">
        <v>0</v>
      </c>
      <c r="BN58" s="123">
        <v>0</v>
      </c>
      <c r="BO58" s="120">
        <v>0</v>
      </c>
      <c r="BP58" s="123">
        <v>0</v>
      </c>
      <c r="BQ58" s="120">
        <v>17</v>
      </c>
      <c r="BR58" s="123">
        <v>100</v>
      </c>
      <c r="BS58" s="120">
        <v>17</v>
      </c>
      <c r="BT58" s="2"/>
      <c r="BU58" s="3"/>
      <c r="BV58" s="3"/>
      <c r="BW58" s="3"/>
      <c r="BX58" s="3"/>
    </row>
    <row r="59" spans="1:76" ht="15">
      <c r="A59" s="64" t="s">
        <v>285</v>
      </c>
      <c r="B59" s="65"/>
      <c r="C59" s="65" t="s">
        <v>64</v>
      </c>
      <c r="D59" s="66">
        <v>162.54181685994078</v>
      </c>
      <c r="E59" s="68"/>
      <c r="F59" s="100" t="s">
        <v>957</v>
      </c>
      <c r="G59" s="65"/>
      <c r="H59" s="69" t="s">
        <v>285</v>
      </c>
      <c r="I59" s="70"/>
      <c r="J59" s="70"/>
      <c r="K59" s="69" t="s">
        <v>1116</v>
      </c>
      <c r="L59" s="73">
        <v>1</v>
      </c>
      <c r="M59" s="74">
        <v>211.6569061279297</v>
      </c>
      <c r="N59" s="74">
        <v>2989.38330078125</v>
      </c>
      <c r="O59" s="75"/>
      <c r="P59" s="76"/>
      <c r="Q59" s="76"/>
      <c r="R59" s="86"/>
      <c r="S59" s="48">
        <v>1</v>
      </c>
      <c r="T59" s="48">
        <v>0</v>
      </c>
      <c r="U59" s="49">
        <v>0</v>
      </c>
      <c r="V59" s="49">
        <v>0.009524</v>
      </c>
      <c r="W59" s="49">
        <v>0.004304</v>
      </c>
      <c r="X59" s="49">
        <v>0.518849</v>
      </c>
      <c r="Y59" s="49">
        <v>0</v>
      </c>
      <c r="Z59" s="49">
        <v>0</v>
      </c>
      <c r="AA59" s="71">
        <v>59</v>
      </c>
      <c r="AB59" s="71"/>
      <c r="AC59" s="72"/>
      <c r="AD59" s="78" t="s">
        <v>685</v>
      </c>
      <c r="AE59" s="78">
        <v>931</v>
      </c>
      <c r="AF59" s="78">
        <v>932</v>
      </c>
      <c r="AG59" s="78">
        <v>24135</v>
      </c>
      <c r="AH59" s="78">
        <v>25012</v>
      </c>
      <c r="AI59" s="78"/>
      <c r="AJ59" s="78" t="s">
        <v>756</v>
      </c>
      <c r="AK59" s="78" t="s">
        <v>809</v>
      </c>
      <c r="AL59" s="78"/>
      <c r="AM59" s="78"/>
      <c r="AN59" s="80">
        <v>40943.66840277778</v>
      </c>
      <c r="AO59" s="82" t="s">
        <v>902</v>
      </c>
      <c r="AP59" s="78" t="b">
        <v>1</v>
      </c>
      <c r="AQ59" s="78" t="b">
        <v>0</v>
      </c>
      <c r="AR59" s="78" t="b">
        <v>1</v>
      </c>
      <c r="AS59" s="78" t="s">
        <v>595</v>
      </c>
      <c r="AT59" s="78">
        <v>8</v>
      </c>
      <c r="AU59" s="82" t="s">
        <v>933</v>
      </c>
      <c r="AV59" s="78" t="b">
        <v>0</v>
      </c>
      <c r="AW59" s="78" t="s">
        <v>972</v>
      </c>
      <c r="AX59" s="82" t="s">
        <v>1029</v>
      </c>
      <c r="AY59" s="78" t="s">
        <v>65</v>
      </c>
      <c r="AZ59" s="78" t="str">
        <f>REPLACE(INDEX(GroupVertices[Group],MATCH(Vertices[[#This Row],[Vertex]],GroupVertices[Vertex],0)),1,1,"")</f>
        <v>2</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286</v>
      </c>
      <c r="B60" s="65"/>
      <c r="C60" s="65" t="s">
        <v>64</v>
      </c>
      <c r="D60" s="66">
        <v>162.49298358071866</v>
      </c>
      <c r="E60" s="68"/>
      <c r="F60" s="100" t="s">
        <v>958</v>
      </c>
      <c r="G60" s="65"/>
      <c r="H60" s="69" t="s">
        <v>286</v>
      </c>
      <c r="I60" s="70"/>
      <c r="J60" s="70"/>
      <c r="K60" s="69" t="s">
        <v>1117</v>
      </c>
      <c r="L60" s="73">
        <v>1</v>
      </c>
      <c r="M60" s="74">
        <v>194.9122772216797</v>
      </c>
      <c r="N60" s="74">
        <v>1704.83642578125</v>
      </c>
      <c r="O60" s="75"/>
      <c r="P60" s="76"/>
      <c r="Q60" s="76"/>
      <c r="R60" s="86"/>
      <c r="S60" s="48">
        <v>1</v>
      </c>
      <c r="T60" s="48">
        <v>0</v>
      </c>
      <c r="U60" s="49">
        <v>0</v>
      </c>
      <c r="V60" s="49">
        <v>0.009524</v>
      </c>
      <c r="W60" s="49">
        <v>0.004304</v>
      </c>
      <c r="X60" s="49">
        <v>0.518849</v>
      </c>
      <c r="Y60" s="49">
        <v>0</v>
      </c>
      <c r="Z60" s="49">
        <v>0</v>
      </c>
      <c r="AA60" s="71">
        <v>60</v>
      </c>
      <c r="AB60" s="71"/>
      <c r="AC60" s="72"/>
      <c r="AD60" s="78" t="s">
        <v>686</v>
      </c>
      <c r="AE60" s="78">
        <v>2657</v>
      </c>
      <c r="AF60" s="78">
        <v>848</v>
      </c>
      <c r="AG60" s="78">
        <v>10405</v>
      </c>
      <c r="AH60" s="78">
        <v>74436</v>
      </c>
      <c r="AI60" s="78">
        <v>-25200</v>
      </c>
      <c r="AJ60" s="78" t="s">
        <v>757</v>
      </c>
      <c r="AK60" s="78" t="s">
        <v>810</v>
      </c>
      <c r="AL60" s="78"/>
      <c r="AM60" s="78" t="s">
        <v>855</v>
      </c>
      <c r="AN60" s="80">
        <v>42459.230625</v>
      </c>
      <c r="AO60" s="78"/>
      <c r="AP60" s="78" t="b">
        <v>1</v>
      </c>
      <c r="AQ60" s="78" t="b">
        <v>0</v>
      </c>
      <c r="AR60" s="78" t="b">
        <v>0</v>
      </c>
      <c r="AS60" s="78" t="s">
        <v>930</v>
      </c>
      <c r="AT60" s="78">
        <v>57</v>
      </c>
      <c r="AU60" s="78"/>
      <c r="AV60" s="78" t="b">
        <v>0</v>
      </c>
      <c r="AW60" s="78" t="s">
        <v>972</v>
      </c>
      <c r="AX60" s="82" t="s">
        <v>1030</v>
      </c>
      <c r="AY60" s="78" t="s">
        <v>65</v>
      </c>
      <c r="AZ60" s="78" t="str">
        <f>REPLACE(INDEX(GroupVertices[Group],MATCH(Vertices[[#This Row],[Vertex]],GroupVertices[Vertex],0)),1,1,"")</f>
        <v>2</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257</v>
      </c>
      <c r="B61" s="65"/>
      <c r="C61" s="65" t="s">
        <v>64</v>
      </c>
      <c r="D61" s="66">
        <v>162.01569641117854</v>
      </c>
      <c r="E61" s="68"/>
      <c r="F61" s="100" t="s">
        <v>412</v>
      </c>
      <c r="G61" s="65"/>
      <c r="H61" s="69" t="s">
        <v>257</v>
      </c>
      <c r="I61" s="70"/>
      <c r="J61" s="70"/>
      <c r="K61" s="69" t="s">
        <v>1118</v>
      </c>
      <c r="L61" s="73">
        <v>1</v>
      </c>
      <c r="M61" s="74">
        <v>3573.391845703125</v>
      </c>
      <c r="N61" s="74">
        <v>1822.7418212890625</v>
      </c>
      <c r="O61" s="75"/>
      <c r="P61" s="76"/>
      <c r="Q61" s="76"/>
      <c r="R61" s="86"/>
      <c r="S61" s="48">
        <v>0</v>
      </c>
      <c r="T61" s="48">
        <v>2</v>
      </c>
      <c r="U61" s="49">
        <v>0</v>
      </c>
      <c r="V61" s="49">
        <v>0.071429</v>
      </c>
      <c r="W61" s="49">
        <v>0</v>
      </c>
      <c r="X61" s="49">
        <v>0.634405</v>
      </c>
      <c r="Y61" s="49">
        <v>1</v>
      </c>
      <c r="Z61" s="49">
        <v>0</v>
      </c>
      <c r="AA61" s="71">
        <v>61</v>
      </c>
      <c r="AB61" s="71"/>
      <c r="AC61" s="72"/>
      <c r="AD61" s="78" t="s">
        <v>687</v>
      </c>
      <c r="AE61" s="78">
        <v>74</v>
      </c>
      <c r="AF61" s="78">
        <v>27</v>
      </c>
      <c r="AG61" s="78">
        <v>929</v>
      </c>
      <c r="AH61" s="78">
        <v>933</v>
      </c>
      <c r="AI61" s="78"/>
      <c r="AJ61" s="78"/>
      <c r="AK61" s="78"/>
      <c r="AL61" s="78"/>
      <c r="AM61" s="78"/>
      <c r="AN61" s="80">
        <v>43448.483564814815</v>
      </c>
      <c r="AO61" s="82" t="s">
        <v>903</v>
      </c>
      <c r="AP61" s="78" t="b">
        <v>1</v>
      </c>
      <c r="AQ61" s="78" t="b">
        <v>0</v>
      </c>
      <c r="AR61" s="78" t="b">
        <v>0</v>
      </c>
      <c r="AS61" s="78" t="s">
        <v>595</v>
      </c>
      <c r="AT61" s="78">
        <v>0</v>
      </c>
      <c r="AU61" s="78"/>
      <c r="AV61" s="78" t="b">
        <v>0</v>
      </c>
      <c r="AW61" s="78" t="s">
        <v>972</v>
      </c>
      <c r="AX61" s="82" t="s">
        <v>1031</v>
      </c>
      <c r="AY61" s="78" t="s">
        <v>66</v>
      </c>
      <c r="AZ61" s="78" t="str">
        <f>REPLACE(INDEX(GroupVertices[Group],MATCH(Vertices[[#This Row],[Vertex]],GroupVertices[Vertex],0)),1,1,"")</f>
        <v>4</v>
      </c>
      <c r="BA61" s="48"/>
      <c r="BB61" s="48"/>
      <c r="BC61" s="48"/>
      <c r="BD61" s="48"/>
      <c r="BE61" s="48"/>
      <c r="BF61" s="48"/>
      <c r="BG61" s="120" t="s">
        <v>1534</v>
      </c>
      <c r="BH61" s="120" t="s">
        <v>1534</v>
      </c>
      <c r="BI61" s="120" t="s">
        <v>1569</v>
      </c>
      <c r="BJ61" s="120" t="s">
        <v>1569</v>
      </c>
      <c r="BK61" s="120">
        <v>0</v>
      </c>
      <c r="BL61" s="123">
        <v>0</v>
      </c>
      <c r="BM61" s="120">
        <v>0</v>
      </c>
      <c r="BN61" s="123">
        <v>0</v>
      </c>
      <c r="BO61" s="120">
        <v>0</v>
      </c>
      <c r="BP61" s="123">
        <v>0</v>
      </c>
      <c r="BQ61" s="120">
        <v>23</v>
      </c>
      <c r="BR61" s="123">
        <v>100</v>
      </c>
      <c r="BS61" s="120">
        <v>23</v>
      </c>
      <c r="BT61" s="2"/>
      <c r="BU61" s="3"/>
      <c r="BV61" s="3"/>
      <c r="BW61" s="3"/>
      <c r="BX61" s="3"/>
    </row>
    <row r="62" spans="1:76" ht="15">
      <c r="A62" s="64" t="s">
        <v>258</v>
      </c>
      <c r="B62" s="65"/>
      <c r="C62" s="65" t="s">
        <v>64</v>
      </c>
      <c r="D62" s="66">
        <v>162.0220912453624</v>
      </c>
      <c r="E62" s="68"/>
      <c r="F62" s="100" t="s">
        <v>413</v>
      </c>
      <c r="G62" s="65"/>
      <c r="H62" s="69" t="s">
        <v>258</v>
      </c>
      <c r="I62" s="70"/>
      <c r="J62" s="70"/>
      <c r="K62" s="69" t="s">
        <v>1119</v>
      </c>
      <c r="L62" s="73">
        <v>1</v>
      </c>
      <c r="M62" s="74">
        <v>7269.7255859375</v>
      </c>
      <c r="N62" s="74">
        <v>6093.50830078125</v>
      </c>
      <c r="O62" s="75"/>
      <c r="P62" s="76"/>
      <c r="Q62" s="76"/>
      <c r="R62" s="86"/>
      <c r="S62" s="48">
        <v>1</v>
      </c>
      <c r="T62" s="48">
        <v>1</v>
      </c>
      <c r="U62" s="49">
        <v>0</v>
      </c>
      <c r="V62" s="49">
        <v>0.083333</v>
      </c>
      <c r="W62" s="49">
        <v>0</v>
      </c>
      <c r="X62" s="49">
        <v>0.667835</v>
      </c>
      <c r="Y62" s="49">
        <v>0.5</v>
      </c>
      <c r="Z62" s="49">
        <v>0</v>
      </c>
      <c r="AA62" s="71">
        <v>62</v>
      </c>
      <c r="AB62" s="71"/>
      <c r="AC62" s="72"/>
      <c r="AD62" s="78" t="s">
        <v>688</v>
      </c>
      <c r="AE62" s="78">
        <v>43</v>
      </c>
      <c r="AF62" s="78">
        <v>38</v>
      </c>
      <c r="AG62" s="78">
        <v>1589</v>
      </c>
      <c r="AH62" s="78">
        <v>22</v>
      </c>
      <c r="AI62" s="78"/>
      <c r="AJ62" s="78" t="s">
        <v>758</v>
      </c>
      <c r="AK62" s="78"/>
      <c r="AL62" s="78"/>
      <c r="AM62" s="78"/>
      <c r="AN62" s="80">
        <v>43474.734560185185</v>
      </c>
      <c r="AO62" s="82" t="s">
        <v>904</v>
      </c>
      <c r="AP62" s="78" t="b">
        <v>1</v>
      </c>
      <c r="AQ62" s="78" t="b">
        <v>0</v>
      </c>
      <c r="AR62" s="78" t="b">
        <v>0</v>
      </c>
      <c r="AS62" s="78" t="s">
        <v>598</v>
      </c>
      <c r="AT62" s="78">
        <v>0</v>
      </c>
      <c r="AU62" s="78"/>
      <c r="AV62" s="78" t="b">
        <v>0</v>
      </c>
      <c r="AW62" s="78" t="s">
        <v>972</v>
      </c>
      <c r="AX62" s="82" t="s">
        <v>1032</v>
      </c>
      <c r="AY62" s="78" t="s">
        <v>66</v>
      </c>
      <c r="AZ62" s="78" t="str">
        <f>REPLACE(INDEX(GroupVertices[Group],MATCH(Vertices[[#This Row],[Vertex]],GroupVertices[Vertex],0)),1,1,"")</f>
        <v>5</v>
      </c>
      <c r="BA62" s="48"/>
      <c r="BB62" s="48"/>
      <c r="BC62" s="48"/>
      <c r="BD62" s="48"/>
      <c r="BE62" s="48" t="s">
        <v>366</v>
      </c>
      <c r="BF62" s="48" t="s">
        <v>366</v>
      </c>
      <c r="BG62" s="120" t="s">
        <v>1540</v>
      </c>
      <c r="BH62" s="120" t="s">
        <v>1540</v>
      </c>
      <c r="BI62" s="120" t="s">
        <v>1574</v>
      </c>
      <c r="BJ62" s="120" t="s">
        <v>1574</v>
      </c>
      <c r="BK62" s="120">
        <v>0</v>
      </c>
      <c r="BL62" s="123">
        <v>0</v>
      </c>
      <c r="BM62" s="120">
        <v>0</v>
      </c>
      <c r="BN62" s="123">
        <v>0</v>
      </c>
      <c r="BO62" s="120">
        <v>0</v>
      </c>
      <c r="BP62" s="123">
        <v>0</v>
      </c>
      <c r="BQ62" s="120">
        <v>5</v>
      </c>
      <c r="BR62" s="123">
        <v>100</v>
      </c>
      <c r="BS62" s="120">
        <v>5</v>
      </c>
      <c r="BT62" s="2"/>
      <c r="BU62" s="3"/>
      <c r="BV62" s="3"/>
      <c r="BW62" s="3"/>
      <c r="BX62" s="3"/>
    </row>
    <row r="63" spans="1:76" ht="15">
      <c r="A63" s="64" t="s">
        <v>287</v>
      </c>
      <c r="B63" s="65"/>
      <c r="C63" s="65" t="s">
        <v>64</v>
      </c>
      <c r="D63" s="66">
        <v>1000</v>
      </c>
      <c r="E63" s="68"/>
      <c r="F63" s="100" t="s">
        <v>959</v>
      </c>
      <c r="G63" s="65"/>
      <c r="H63" s="69" t="s">
        <v>287</v>
      </c>
      <c r="I63" s="70"/>
      <c r="J63" s="70"/>
      <c r="K63" s="69" t="s">
        <v>1120</v>
      </c>
      <c r="L63" s="73">
        <v>79.27244258872652</v>
      </c>
      <c r="M63" s="74">
        <v>6666.2841796875</v>
      </c>
      <c r="N63" s="74">
        <v>6946.845703125</v>
      </c>
      <c r="O63" s="75"/>
      <c r="P63" s="76"/>
      <c r="Q63" s="76"/>
      <c r="R63" s="86"/>
      <c r="S63" s="48">
        <v>5</v>
      </c>
      <c r="T63" s="48">
        <v>0</v>
      </c>
      <c r="U63" s="49">
        <v>6</v>
      </c>
      <c r="V63" s="49">
        <v>0.111111</v>
      </c>
      <c r="W63" s="49">
        <v>0</v>
      </c>
      <c r="X63" s="49">
        <v>1.530141</v>
      </c>
      <c r="Y63" s="49">
        <v>0.2</v>
      </c>
      <c r="Z63" s="49">
        <v>0</v>
      </c>
      <c r="AA63" s="71">
        <v>63</v>
      </c>
      <c r="AB63" s="71"/>
      <c r="AC63" s="72"/>
      <c r="AD63" s="78" t="s">
        <v>689</v>
      </c>
      <c r="AE63" s="78">
        <v>75295</v>
      </c>
      <c r="AF63" s="78">
        <v>1441476</v>
      </c>
      <c r="AG63" s="78">
        <v>112318</v>
      </c>
      <c r="AH63" s="78">
        <v>25361</v>
      </c>
      <c r="AI63" s="78"/>
      <c r="AJ63" s="78" t="s">
        <v>759</v>
      </c>
      <c r="AK63" s="78" t="s">
        <v>811</v>
      </c>
      <c r="AL63" s="82" t="s">
        <v>842</v>
      </c>
      <c r="AM63" s="78"/>
      <c r="AN63" s="80">
        <v>39974.580717592595</v>
      </c>
      <c r="AO63" s="82" t="s">
        <v>905</v>
      </c>
      <c r="AP63" s="78" t="b">
        <v>0</v>
      </c>
      <c r="AQ63" s="78" t="b">
        <v>0</v>
      </c>
      <c r="AR63" s="78" t="b">
        <v>1</v>
      </c>
      <c r="AS63" s="78" t="s">
        <v>595</v>
      </c>
      <c r="AT63" s="78">
        <v>7461</v>
      </c>
      <c r="AU63" s="82" t="s">
        <v>933</v>
      </c>
      <c r="AV63" s="78" t="b">
        <v>1</v>
      </c>
      <c r="AW63" s="78" t="s">
        <v>972</v>
      </c>
      <c r="AX63" s="82" t="s">
        <v>1033</v>
      </c>
      <c r="AY63" s="78" t="s">
        <v>65</v>
      </c>
      <c r="AZ63" s="78" t="str">
        <f>REPLACE(INDEX(GroupVertices[Group],MATCH(Vertices[[#This Row],[Vertex]],GroupVertices[Vertex],0)),1,1,"")</f>
        <v>5</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259</v>
      </c>
      <c r="B64" s="65"/>
      <c r="C64" s="65" t="s">
        <v>64</v>
      </c>
      <c r="D64" s="66">
        <v>162.07208722170887</v>
      </c>
      <c r="E64" s="68"/>
      <c r="F64" s="100" t="s">
        <v>414</v>
      </c>
      <c r="G64" s="65"/>
      <c r="H64" s="69" t="s">
        <v>259</v>
      </c>
      <c r="I64" s="70"/>
      <c r="J64" s="70"/>
      <c r="K64" s="69" t="s">
        <v>1121</v>
      </c>
      <c r="L64" s="73">
        <v>327.13517745302715</v>
      </c>
      <c r="M64" s="74">
        <v>6841.31591796875</v>
      </c>
      <c r="N64" s="74">
        <v>8091.08544921875</v>
      </c>
      <c r="O64" s="75"/>
      <c r="P64" s="76"/>
      <c r="Q64" s="76"/>
      <c r="R64" s="86"/>
      <c r="S64" s="48">
        <v>0</v>
      </c>
      <c r="T64" s="48">
        <v>7</v>
      </c>
      <c r="U64" s="49">
        <v>25</v>
      </c>
      <c r="V64" s="49">
        <v>0.142857</v>
      </c>
      <c r="W64" s="49">
        <v>0</v>
      </c>
      <c r="X64" s="49">
        <v>2.122331</v>
      </c>
      <c r="Y64" s="49">
        <v>0.11904761904761904</v>
      </c>
      <c r="Z64" s="49">
        <v>0</v>
      </c>
      <c r="AA64" s="71">
        <v>64</v>
      </c>
      <c r="AB64" s="71"/>
      <c r="AC64" s="72"/>
      <c r="AD64" s="78" t="s">
        <v>690</v>
      </c>
      <c r="AE64" s="78">
        <v>78</v>
      </c>
      <c r="AF64" s="78">
        <v>124</v>
      </c>
      <c r="AG64" s="78">
        <v>6183</v>
      </c>
      <c r="AH64" s="78">
        <v>3667</v>
      </c>
      <c r="AI64" s="78"/>
      <c r="AJ64" s="78" t="s">
        <v>760</v>
      </c>
      <c r="AK64" s="78" t="s">
        <v>812</v>
      </c>
      <c r="AL64" s="78"/>
      <c r="AM64" s="78"/>
      <c r="AN64" s="80">
        <v>43469.76831018519</v>
      </c>
      <c r="AO64" s="82" t="s">
        <v>906</v>
      </c>
      <c r="AP64" s="78" t="b">
        <v>1</v>
      </c>
      <c r="AQ64" s="78" t="b">
        <v>0</v>
      </c>
      <c r="AR64" s="78" t="b">
        <v>0</v>
      </c>
      <c r="AS64" s="78" t="s">
        <v>595</v>
      </c>
      <c r="AT64" s="78">
        <v>0</v>
      </c>
      <c r="AU64" s="78"/>
      <c r="AV64" s="78" t="b">
        <v>0</v>
      </c>
      <c r="AW64" s="78" t="s">
        <v>972</v>
      </c>
      <c r="AX64" s="82" t="s">
        <v>1034</v>
      </c>
      <c r="AY64" s="78" t="s">
        <v>66</v>
      </c>
      <c r="AZ64" s="78" t="str">
        <f>REPLACE(INDEX(GroupVertices[Group],MATCH(Vertices[[#This Row],[Vertex]],GroupVertices[Vertex],0)),1,1,"")</f>
        <v>5</v>
      </c>
      <c r="BA64" s="48"/>
      <c r="BB64" s="48"/>
      <c r="BC64" s="48"/>
      <c r="BD64" s="48"/>
      <c r="BE64" s="48" t="s">
        <v>366</v>
      </c>
      <c r="BF64" s="48" t="s">
        <v>1518</v>
      </c>
      <c r="BG64" s="120" t="s">
        <v>1541</v>
      </c>
      <c r="BH64" s="120" t="s">
        <v>1552</v>
      </c>
      <c r="BI64" s="120" t="s">
        <v>1575</v>
      </c>
      <c r="BJ64" s="120" t="s">
        <v>1587</v>
      </c>
      <c r="BK64" s="120">
        <v>0</v>
      </c>
      <c r="BL64" s="123">
        <v>0</v>
      </c>
      <c r="BM64" s="120">
        <v>0</v>
      </c>
      <c r="BN64" s="123">
        <v>0</v>
      </c>
      <c r="BO64" s="120">
        <v>0</v>
      </c>
      <c r="BP64" s="123">
        <v>0</v>
      </c>
      <c r="BQ64" s="120">
        <v>46</v>
      </c>
      <c r="BR64" s="123">
        <v>100</v>
      </c>
      <c r="BS64" s="120">
        <v>46</v>
      </c>
      <c r="BT64" s="2"/>
      <c r="BU64" s="3"/>
      <c r="BV64" s="3"/>
      <c r="BW64" s="3"/>
      <c r="BX64" s="3"/>
    </row>
    <row r="65" spans="1:76" ht="15">
      <c r="A65" s="64" t="s">
        <v>260</v>
      </c>
      <c r="B65" s="65"/>
      <c r="C65" s="65" t="s">
        <v>64</v>
      </c>
      <c r="D65" s="66">
        <v>163.80276189128367</v>
      </c>
      <c r="E65" s="68"/>
      <c r="F65" s="100" t="s">
        <v>415</v>
      </c>
      <c r="G65" s="65"/>
      <c r="H65" s="69" t="s">
        <v>260</v>
      </c>
      <c r="I65" s="70"/>
      <c r="J65" s="70"/>
      <c r="K65" s="69" t="s">
        <v>1122</v>
      </c>
      <c r="L65" s="73">
        <v>1</v>
      </c>
      <c r="M65" s="74">
        <v>7861.4619140625</v>
      </c>
      <c r="N65" s="74">
        <v>7552.89306640625</v>
      </c>
      <c r="O65" s="75"/>
      <c r="P65" s="76"/>
      <c r="Q65" s="76"/>
      <c r="R65" s="86"/>
      <c r="S65" s="48">
        <v>1</v>
      </c>
      <c r="T65" s="48">
        <v>1</v>
      </c>
      <c r="U65" s="49">
        <v>0</v>
      </c>
      <c r="V65" s="49">
        <v>0.083333</v>
      </c>
      <c r="W65" s="49">
        <v>0</v>
      </c>
      <c r="X65" s="49">
        <v>0.667835</v>
      </c>
      <c r="Y65" s="49">
        <v>0.5</v>
      </c>
      <c r="Z65" s="49">
        <v>0</v>
      </c>
      <c r="AA65" s="71">
        <v>65</v>
      </c>
      <c r="AB65" s="71"/>
      <c r="AC65" s="72"/>
      <c r="AD65" s="78" t="s">
        <v>691</v>
      </c>
      <c r="AE65" s="78">
        <v>2842</v>
      </c>
      <c r="AF65" s="78">
        <v>3101</v>
      </c>
      <c r="AG65" s="78">
        <v>45054</v>
      </c>
      <c r="AH65" s="78">
        <v>23734</v>
      </c>
      <c r="AI65" s="78"/>
      <c r="AJ65" s="78" t="s">
        <v>761</v>
      </c>
      <c r="AK65" s="78" t="s">
        <v>813</v>
      </c>
      <c r="AL65" s="78"/>
      <c r="AM65" s="78"/>
      <c r="AN65" s="80">
        <v>43230.90440972222</v>
      </c>
      <c r="AO65" s="82" t="s">
        <v>907</v>
      </c>
      <c r="AP65" s="78" t="b">
        <v>0</v>
      </c>
      <c r="AQ65" s="78" t="b">
        <v>0</v>
      </c>
      <c r="AR65" s="78" t="b">
        <v>0</v>
      </c>
      <c r="AS65" s="78" t="s">
        <v>598</v>
      </c>
      <c r="AT65" s="78">
        <v>0</v>
      </c>
      <c r="AU65" s="82" t="s">
        <v>933</v>
      </c>
      <c r="AV65" s="78" t="b">
        <v>0</v>
      </c>
      <c r="AW65" s="78" t="s">
        <v>972</v>
      </c>
      <c r="AX65" s="82" t="s">
        <v>1035</v>
      </c>
      <c r="AY65" s="78" t="s">
        <v>66</v>
      </c>
      <c r="AZ65" s="78" t="str">
        <f>REPLACE(INDEX(GroupVertices[Group],MATCH(Vertices[[#This Row],[Vertex]],GroupVertices[Vertex],0)),1,1,"")</f>
        <v>5</v>
      </c>
      <c r="BA65" s="48"/>
      <c r="BB65" s="48"/>
      <c r="BC65" s="48"/>
      <c r="BD65" s="48"/>
      <c r="BE65" s="48" t="s">
        <v>366</v>
      </c>
      <c r="BF65" s="48" t="s">
        <v>366</v>
      </c>
      <c r="BG65" s="120" t="s">
        <v>1540</v>
      </c>
      <c r="BH65" s="120" t="s">
        <v>1540</v>
      </c>
      <c r="BI65" s="120" t="s">
        <v>1574</v>
      </c>
      <c r="BJ65" s="120" t="s">
        <v>1574</v>
      </c>
      <c r="BK65" s="120">
        <v>0</v>
      </c>
      <c r="BL65" s="123">
        <v>0</v>
      </c>
      <c r="BM65" s="120">
        <v>0</v>
      </c>
      <c r="BN65" s="123">
        <v>0</v>
      </c>
      <c r="BO65" s="120">
        <v>0</v>
      </c>
      <c r="BP65" s="123">
        <v>0</v>
      </c>
      <c r="BQ65" s="120">
        <v>5</v>
      </c>
      <c r="BR65" s="123">
        <v>100</v>
      </c>
      <c r="BS65" s="120">
        <v>5</v>
      </c>
      <c r="BT65" s="2"/>
      <c r="BU65" s="3"/>
      <c r="BV65" s="3"/>
      <c r="BW65" s="3"/>
      <c r="BX65" s="3"/>
    </row>
    <row r="66" spans="1:76" ht="15">
      <c r="A66" s="64" t="s">
        <v>261</v>
      </c>
      <c r="B66" s="65"/>
      <c r="C66" s="65" t="s">
        <v>64</v>
      </c>
      <c r="D66" s="66">
        <v>162.0093015769947</v>
      </c>
      <c r="E66" s="68"/>
      <c r="F66" s="100" t="s">
        <v>416</v>
      </c>
      <c r="G66" s="65"/>
      <c r="H66" s="69" t="s">
        <v>261</v>
      </c>
      <c r="I66" s="70"/>
      <c r="J66" s="70"/>
      <c r="K66" s="69" t="s">
        <v>1123</v>
      </c>
      <c r="L66" s="73">
        <v>1</v>
      </c>
      <c r="M66" s="74">
        <v>5827.876953125</v>
      </c>
      <c r="N66" s="74">
        <v>6615.09375</v>
      </c>
      <c r="O66" s="75"/>
      <c r="P66" s="76"/>
      <c r="Q66" s="76"/>
      <c r="R66" s="86"/>
      <c r="S66" s="48">
        <v>1</v>
      </c>
      <c r="T66" s="48">
        <v>1</v>
      </c>
      <c r="U66" s="49">
        <v>0</v>
      </c>
      <c r="V66" s="49">
        <v>0.083333</v>
      </c>
      <c r="W66" s="49">
        <v>0</v>
      </c>
      <c r="X66" s="49">
        <v>0.667835</v>
      </c>
      <c r="Y66" s="49">
        <v>0.5</v>
      </c>
      <c r="Z66" s="49">
        <v>0</v>
      </c>
      <c r="AA66" s="71">
        <v>66</v>
      </c>
      <c r="AB66" s="71"/>
      <c r="AC66" s="72"/>
      <c r="AD66" s="78" t="s">
        <v>692</v>
      </c>
      <c r="AE66" s="78">
        <v>11</v>
      </c>
      <c r="AF66" s="78">
        <v>16</v>
      </c>
      <c r="AG66" s="78">
        <v>87</v>
      </c>
      <c r="AH66" s="78">
        <v>12</v>
      </c>
      <c r="AI66" s="78"/>
      <c r="AJ66" s="78" t="s">
        <v>758</v>
      </c>
      <c r="AK66" s="78"/>
      <c r="AL66" s="78"/>
      <c r="AM66" s="78"/>
      <c r="AN66" s="80">
        <v>43498.7653587963</v>
      </c>
      <c r="AO66" s="78"/>
      <c r="AP66" s="78" t="b">
        <v>1</v>
      </c>
      <c r="AQ66" s="78" t="b">
        <v>0</v>
      </c>
      <c r="AR66" s="78" t="b">
        <v>0</v>
      </c>
      <c r="AS66" s="78" t="s">
        <v>598</v>
      </c>
      <c r="AT66" s="78">
        <v>0</v>
      </c>
      <c r="AU66" s="78"/>
      <c r="AV66" s="78" t="b">
        <v>0</v>
      </c>
      <c r="AW66" s="78" t="s">
        <v>972</v>
      </c>
      <c r="AX66" s="82" t="s">
        <v>1036</v>
      </c>
      <c r="AY66" s="78" t="s">
        <v>66</v>
      </c>
      <c r="AZ66" s="78" t="str">
        <f>REPLACE(INDEX(GroupVertices[Group],MATCH(Vertices[[#This Row],[Vertex]],GroupVertices[Vertex],0)),1,1,"")</f>
        <v>5</v>
      </c>
      <c r="BA66" s="48"/>
      <c r="BB66" s="48"/>
      <c r="BC66" s="48"/>
      <c r="BD66" s="48"/>
      <c r="BE66" s="48" t="s">
        <v>366</v>
      </c>
      <c r="BF66" s="48" t="s">
        <v>366</v>
      </c>
      <c r="BG66" s="120" t="s">
        <v>1540</v>
      </c>
      <c r="BH66" s="120" t="s">
        <v>1540</v>
      </c>
      <c r="BI66" s="120" t="s">
        <v>1574</v>
      </c>
      <c r="BJ66" s="120" t="s">
        <v>1574</v>
      </c>
      <c r="BK66" s="120">
        <v>0</v>
      </c>
      <c r="BL66" s="123">
        <v>0</v>
      </c>
      <c r="BM66" s="120">
        <v>0</v>
      </c>
      <c r="BN66" s="123">
        <v>0</v>
      </c>
      <c r="BO66" s="120">
        <v>0</v>
      </c>
      <c r="BP66" s="123">
        <v>0</v>
      </c>
      <c r="BQ66" s="120">
        <v>5</v>
      </c>
      <c r="BR66" s="123">
        <v>100</v>
      </c>
      <c r="BS66" s="120">
        <v>5</v>
      </c>
      <c r="BT66" s="2"/>
      <c r="BU66" s="3"/>
      <c r="BV66" s="3"/>
      <c r="BW66" s="3"/>
      <c r="BX66" s="3"/>
    </row>
    <row r="67" spans="1:76" ht="15">
      <c r="A67" s="64" t="s">
        <v>262</v>
      </c>
      <c r="B67" s="65"/>
      <c r="C67" s="65" t="s">
        <v>64</v>
      </c>
      <c r="D67" s="66">
        <v>162.06162294758983</v>
      </c>
      <c r="E67" s="68"/>
      <c r="F67" s="100" t="s">
        <v>417</v>
      </c>
      <c r="G67" s="65"/>
      <c r="H67" s="69" t="s">
        <v>262</v>
      </c>
      <c r="I67" s="70"/>
      <c r="J67" s="70"/>
      <c r="K67" s="69" t="s">
        <v>1124</v>
      </c>
      <c r="L67" s="73">
        <v>14.045407098121085</v>
      </c>
      <c r="M67" s="74">
        <v>5858.17236328125</v>
      </c>
      <c r="N67" s="74">
        <v>8485.0673828125</v>
      </c>
      <c r="O67" s="75"/>
      <c r="P67" s="76"/>
      <c r="Q67" s="76"/>
      <c r="R67" s="86"/>
      <c r="S67" s="48">
        <v>1</v>
      </c>
      <c r="T67" s="48">
        <v>2</v>
      </c>
      <c r="U67" s="49">
        <v>1</v>
      </c>
      <c r="V67" s="49">
        <v>0.090909</v>
      </c>
      <c r="W67" s="49">
        <v>0</v>
      </c>
      <c r="X67" s="49">
        <v>0.956262</v>
      </c>
      <c r="Y67" s="49">
        <v>0.3333333333333333</v>
      </c>
      <c r="Z67" s="49">
        <v>0</v>
      </c>
      <c r="AA67" s="71">
        <v>67</v>
      </c>
      <c r="AB67" s="71"/>
      <c r="AC67" s="72"/>
      <c r="AD67" s="78" t="s">
        <v>693</v>
      </c>
      <c r="AE67" s="78">
        <v>28</v>
      </c>
      <c r="AF67" s="78">
        <v>106</v>
      </c>
      <c r="AG67" s="78">
        <v>3952</v>
      </c>
      <c r="AH67" s="78">
        <v>10708</v>
      </c>
      <c r="AI67" s="78"/>
      <c r="AJ67" s="78"/>
      <c r="AK67" s="78"/>
      <c r="AL67" s="78"/>
      <c r="AM67" s="78"/>
      <c r="AN67" s="80">
        <v>43355.93283564815</v>
      </c>
      <c r="AO67" s="82" t="s">
        <v>908</v>
      </c>
      <c r="AP67" s="78" t="b">
        <v>1</v>
      </c>
      <c r="AQ67" s="78" t="b">
        <v>0</v>
      </c>
      <c r="AR67" s="78" t="b">
        <v>0</v>
      </c>
      <c r="AS67" s="78" t="s">
        <v>598</v>
      </c>
      <c r="AT67" s="78">
        <v>0</v>
      </c>
      <c r="AU67" s="78"/>
      <c r="AV67" s="78" t="b">
        <v>0</v>
      </c>
      <c r="AW67" s="78" t="s">
        <v>972</v>
      </c>
      <c r="AX67" s="82" t="s">
        <v>1037</v>
      </c>
      <c r="AY67" s="78" t="s">
        <v>66</v>
      </c>
      <c r="AZ67" s="78" t="str">
        <f>REPLACE(INDEX(GroupVertices[Group],MATCH(Vertices[[#This Row],[Vertex]],GroupVertices[Vertex],0)),1,1,"")</f>
        <v>5</v>
      </c>
      <c r="BA67" s="48"/>
      <c r="BB67" s="48"/>
      <c r="BC67" s="48"/>
      <c r="BD67" s="48"/>
      <c r="BE67" s="48" t="s">
        <v>366</v>
      </c>
      <c r="BF67" s="48" t="s">
        <v>366</v>
      </c>
      <c r="BG67" s="120" t="s">
        <v>1542</v>
      </c>
      <c r="BH67" s="120" t="s">
        <v>1542</v>
      </c>
      <c r="BI67" s="120" t="s">
        <v>1576</v>
      </c>
      <c r="BJ67" s="120" t="s">
        <v>1576</v>
      </c>
      <c r="BK67" s="120">
        <v>0</v>
      </c>
      <c r="BL67" s="123">
        <v>0</v>
      </c>
      <c r="BM67" s="120">
        <v>0</v>
      </c>
      <c r="BN67" s="123">
        <v>0</v>
      </c>
      <c r="BO67" s="120">
        <v>0</v>
      </c>
      <c r="BP67" s="123">
        <v>0</v>
      </c>
      <c r="BQ67" s="120">
        <v>6</v>
      </c>
      <c r="BR67" s="123">
        <v>100</v>
      </c>
      <c r="BS67" s="120">
        <v>6</v>
      </c>
      <c r="BT67" s="2"/>
      <c r="BU67" s="3"/>
      <c r="BV67" s="3"/>
      <c r="BW67" s="3"/>
      <c r="BX67" s="3"/>
    </row>
    <row r="68" spans="1:76" ht="15">
      <c r="A68" s="64" t="s">
        <v>288</v>
      </c>
      <c r="B68" s="65"/>
      <c r="C68" s="65" t="s">
        <v>64</v>
      </c>
      <c r="D68" s="66">
        <v>164.0254183905941</v>
      </c>
      <c r="E68" s="68"/>
      <c r="F68" s="100" t="s">
        <v>960</v>
      </c>
      <c r="G68" s="65"/>
      <c r="H68" s="69" t="s">
        <v>288</v>
      </c>
      <c r="I68" s="70"/>
      <c r="J68" s="70"/>
      <c r="K68" s="69" t="s">
        <v>1125</v>
      </c>
      <c r="L68" s="73">
        <v>1</v>
      </c>
      <c r="M68" s="74">
        <v>6164.18115234375</v>
      </c>
      <c r="N68" s="74">
        <v>9646.09375</v>
      </c>
      <c r="O68" s="75"/>
      <c r="P68" s="76"/>
      <c r="Q68" s="76"/>
      <c r="R68" s="86"/>
      <c r="S68" s="48">
        <v>2</v>
      </c>
      <c r="T68" s="48">
        <v>0</v>
      </c>
      <c r="U68" s="49">
        <v>0</v>
      </c>
      <c r="V68" s="49">
        <v>0.083333</v>
      </c>
      <c r="W68" s="49">
        <v>0</v>
      </c>
      <c r="X68" s="49">
        <v>0.678652</v>
      </c>
      <c r="Y68" s="49">
        <v>0.5</v>
      </c>
      <c r="Z68" s="49">
        <v>0</v>
      </c>
      <c r="AA68" s="71">
        <v>68</v>
      </c>
      <c r="AB68" s="71"/>
      <c r="AC68" s="72"/>
      <c r="AD68" s="78" t="s">
        <v>694</v>
      </c>
      <c r="AE68" s="78">
        <v>193</v>
      </c>
      <c r="AF68" s="78">
        <v>3484</v>
      </c>
      <c r="AG68" s="78">
        <v>438</v>
      </c>
      <c r="AH68" s="78">
        <v>2</v>
      </c>
      <c r="AI68" s="78"/>
      <c r="AJ68" s="78" t="s">
        <v>762</v>
      </c>
      <c r="AK68" s="78" t="s">
        <v>814</v>
      </c>
      <c r="AL68" s="78"/>
      <c r="AM68" s="78"/>
      <c r="AN68" s="80">
        <v>43222.65178240741</v>
      </c>
      <c r="AO68" s="82" t="s">
        <v>909</v>
      </c>
      <c r="AP68" s="78" t="b">
        <v>0</v>
      </c>
      <c r="AQ68" s="78" t="b">
        <v>0</v>
      </c>
      <c r="AR68" s="78" t="b">
        <v>0</v>
      </c>
      <c r="AS68" s="78" t="s">
        <v>598</v>
      </c>
      <c r="AT68" s="78">
        <v>15</v>
      </c>
      <c r="AU68" s="82" t="s">
        <v>933</v>
      </c>
      <c r="AV68" s="78" t="b">
        <v>0</v>
      </c>
      <c r="AW68" s="78" t="s">
        <v>972</v>
      </c>
      <c r="AX68" s="82" t="s">
        <v>1038</v>
      </c>
      <c r="AY68" s="78" t="s">
        <v>65</v>
      </c>
      <c r="AZ68" s="78" t="str">
        <f>REPLACE(INDEX(GroupVertices[Group],MATCH(Vertices[[#This Row],[Vertex]],GroupVertices[Vertex],0)),1,1,"")</f>
        <v>5</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263</v>
      </c>
      <c r="B69" s="65"/>
      <c r="C69" s="65" t="s">
        <v>64</v>
      </c>
      <c r="D69" s="66">
        <v>179.2439610510338</v>
      </c>
      <c r="E69" s="68"/>
      <c r="F69" s="100" t="s">
        <v>961</v>
      </c>
      <c r="G69" s="65"/>
      <c r="H69" s="69" t="s">
        <v>263</v>
      </c>
      <c r="I69" s="70"/>
      <c r="J69" s="70"/>
      <c r="K69" s="69" t="s">
        <v>1126</v>
      </c>
      <c r="L69" s="73">
        <v>1</v>
      </c>
      <c r="M69" s="74">
        <v>7644.8544921875</v>
      </c>
      <c r="N69" s="74">
        <v>9550.7431640625</v>
      </c>
      <c r="O69" s="75"/>
      <c r="P69" s="76"/>
      <c r="Q69" s="76"/>
      <c r="R69" s="86"/>
      <c r="S69" s="48">
        <v>2</v>
      </c>
      <c r="T69" s="48">
        <v>1</v>
      </c>
      <c r="U69" s="49">
        <v>0</v>
      </c>
      <c r="V69" s="49">
        <v>0.076923</v>
      </c>
      <c r="W69" s="49">
        <v>0</v>
      </c>
      <c r="X69" s="49">
        <v>0.709063</v>
      </c>
      <c r="Y69" s="49">
        <v>0</v>
      </c>
      <c r="Z69" s="49">
        <v>0</v>
      </c>
      <c r="AA69" s="71">
        <v>69</v>
      </c>
      <c r="AB69" s="71"/>
      <c r="AC69" s="72"/>
      <c r="AD69" s="78" t="s">
        <v>695</v>
      </c>
      <c r="AE69" s="78">
        <v>11955</v>
      </c>
      <c r="AF69" s="78">
        <v>29662</v>
      </c>
      <c r="AG69" s="78">
        <v>9401</v>
      </c>
      <c r="AH69" s="78">
        <v>7566</v>
      </c>
      <c r="AI69" s="78"/>
      <c r="AJ69" s="78" t="s">
        <v>763</v>
      </c>
      <c r="AK69" s="78"/>
      <c r="AL69" s="78"/>
      <c r="AM69" s="78"/>
      <c r="AN69" s="80">
        <v>43180.00109953704</v>
      </c>
      <c r="AO69" s="82" t="s">
        <v>910</v>
      </c>
      <c r="AP69" s="78" t="b">
        <v>0</v>
      </c>
      <c r="AQ69" s="78" t="b">
        <v>0</v>
      </c>
      <c r="AR69" s="78" t="b">
        <v>0</v>
      </c>
      <c r="AS69" s="78" t="s">
        <v>598</v>
      </c>
      <c r="AT69" s="78">
        <v>72</v>
      </c>
      <c r="AU69" s="82" t="s">
        <v>933</v>
      </c>
      <c r="AV69" s="78" t="b">
        <v>0</v>
      </c>
      <c r="AW69" s="78" t="s">
        <v>972</v>
      </c>
      <c r="AX69" s="82" t="s">
        <v>1039</v>
      </c>
      <c r="AY69" s="78" t="s">
        <v>66</v>
      </c>
      <c r="AZ69" s="78" t="str">
        <f>REPLACE(INDEX(GroupVertices[Group],MATCH(Vertices[[#This Row],[Vertex]],GroupVertices[Vertex],0)),1,1,"")</f>
        <v>5</v>
      </c>
      <c r="BA69" s="48"/>
      <c r="BB69" s="48"/>
      <c r="BC69" s="48"/>
      <c r="BD69" s="48"/>
      <c r="BE69" s="48" t="s">
        <v>366</v>
      </c>
      <c r="BF69" s="48" t="s">
        <v>366</v>
      </c>
      <c r="BG69" s="120" t="s">
        <v>1543</v>
      </c>
      <c r="BH69" s="120" t="s">
        <v>1543</v>
      </c>
      <c r="BI69" s="120" t="s">
        <v>1577</v>
      </c>
      <c r="BJ69" s="120" t="s">
        <v>1577</v>
      </c>
      <c r="BK69" s="120">
        <v>0</v>
      </c>
      <c r="BL69" s="123">
        <v>0</v>
      </c>
      <c r="BM69" s="120">
        <v>0</v>
      </c>
      <c r="BN69" s="123">
        <v>0</v>
      </c>
      <c r="BO69" s="120">
        <v>0</v>
      </c>
      <c r="BP69" s="123">
        <v>0</v>
      </c>
      <c r="BQ69" s="120">
        <v>15</v>
      </c>
      <c r="BR69" s="123">
        <v>100</v>
      </c>
      <c r="BS69" s="120">
        <v>15</v>
      </c>
      <c r="BT69" s="2"/>
      <c r="BU69" s="3"/>
      <c r="BV69" s="3"/>
      <c r="BW69" s="3"/>
      <c r="BX69" s="3"/>
    </row>
    <row r="70" spans="1:76" ht="15">
      <c r="A70" s="64" t="s">
        <v>264</v>
      </c>
      <c r="B70" s="65"/>
      <c r="C70" s="65" t="s">
        <v>64</v>
      </c>
      <c r="D70" s="66">
        <v>163.70102589290423</v>
      </c>
      <c r="E70" s="68"/>
      <c r="F70" s="100" t="s">
        <v>418</v>
      </c>
      <c r="G70" s="65"/>
      <c r="H70" s="69" t="s">
        <v>264</v>
      </c>
      <c r="I70" s="70"/>
      <c r="J70" s="70"/>
      <c r="K70" s="69" t="s">
        <v>1127</v>
      </c>
      <c r="L70" s="73">
        <v>4305.984342379958</v>
      </c>
      <c r="M70" s="74">
        <v>8930.228515625</v>
      </c>
      <c r="N70" s="74">
        <v>7869.7998046875</v>
      </c>
      <c r="O70" s="75"/>
      <c r="P70" s="76"/>
      <c r="Q70" s="76"/>
      <c r="R70" s="86"/>
      <c r="S70" s="48">
        <v>0</v>
      </c>
      <c r="T70" s="48">
        <v>7</v>
      </c>
      <c r="U70" s="49">
        <v>330</v>
      </c>
      <c r="V70" s="49">
        <v>0.014925</v>
      </c>
      <c r="W70" s="49">
        <v>0.02772</v>
      </c>
      <c r="X70" s="49">
        <v>3.111979</v>
      </c>
      <c r="Y70" s="49">
        <v>0</v>
      </c>
      <c r="Z70" s="49">
        <v>0</v>
      </c>
      <c r="AA70" s="71">
        <v>70</v>
      </c>
      <c r="AB70" s="71"/>
      <c r="AC70" s="72"/>
      <c r="AD70" s="78" t="s">
        <v>696</v>
      </c>
      <c r="AE70" s="78">
        <v>2605</v>
      </c>
      <c r="AF70" s="78">
        <v>2926</v>
      </c>
      <c r="AG70" s="78">
        <v>4088</v>
      </c>
      <c r="AH70" s="78">
        <v>1247</v>
      </c>
      <c r="AI70" s="78"/>
      <c r="AJ70" s="78" t="s">
        <v>764</v>
      </c>
      <c r="AK70" s="78" t="s">
        <v>815</v>
      </c>
      <c r="AL70" s="82" t="s">
        <v>843</v>
      </c>
      <c r="AM70" s="78"/>
      <c r="AN70" s="80">
        <v>42229.69158564815</v>
      </c>
      <c r="AO70" s="82" t="s">
        <v>911</v>
      </c>
      <c r="AP70" s="78" t="b">
        <v>0</v>
      </c>
      <c r="AQ70" s="78" t="b">
        <v>0</v>
      </c>
      <c r="AR70" s="78" t="b">
        <v>1</v>
      </c>
      <c r="AS70" s="78" t="s">
        <v>595</v>
      </c>
      <c r="AT70" s="78">
        <v>8</v>
      </c>
      <c r="AU70" s="82" t="s">
        <v>933</v>
      </c>
      <c r="AV70" s="78" t="b">
        <v>0</v>
      </c>
      <c r="AW70" s="78" t="s">
        <v>972</v>
      </c>
      <c r="AX70" s="82" t="s">
        <v>1040</v>
      </c>
      <c r="AY70" s="78" t="s">
        <v>66</v>
      </c>
      <c r="AZ70" s="78" t="str">
        <f>REPLACE(INDEX(GroupVertices[Group],MATCH(Vertices[[#This Row],[Vertex]],GroupVertices[Vertex],0)),1,1,"")</f>
        <v>6</v>
      </c>
      <c r="BA70" s="48" t="s">
        <v>350</v>
      </c>
      <c r="BB70" s="48" t="s">
        <v>350</v>
      </c>
      <c r="BC70" s="48" t="s">
        <v>362</v>
      </c>
      <c r="BD70" s="48" t="s">
        <v>362</v>
      </c>
      <c r="BE70" s="48"/>
      <c r="BF70" s="48"/>
      <c r="BG70" s="120" t="s">
        <v>1544</v>
      </c>
      <c r="BH70" s="120" t="s">
        <v>1544</v>
      </c>
      <c r="BI70" s="120" t="s">
        <v>1578</v>
      </c>
      <c r="BJ70" s="120" t="s">
        <v>1578</v>
      </c>
      <c r="BK70" s="120">
        <v>0</v>
      </c>
      <c r="BL70" s="123">
        <v>0</v>
      </c>
      <c r="BM70" s="120">
        <v>0</v>
      </c>
      <c r="BN70" s="123">
        <v>0</v>
      </c>
      <c r="BO70" s="120">
        <v>0</v>
      </c>
      <c r="BP70" s="123">
        <v>0</v>
      </c>
      <c r="BQ70" s="120">
        <v>7</v>
      </c>
      <c r="BR70" s="123">
        <v>100</v>
      </c>
      <c r="BS70" s="120">
        <v>7</v>
      </c>
      <c r="BT70" s="2"/>
      <c r="BU70" s="3"/>
      <c r="BV70" s="3"/>
      <c r="BW70" s="3"/>
      <c r="BX70" s="3"/>
    </row>
    <row r="71" spans="1:76" ht="15">
      <c r="A71" s="64" t="s">
        <v>289</v>
      </c>
      <c r="B71" s="65"/>
      <c r="C71" s="65" t="s">
        <v>64</v>
      </c>
      <c r="D71" s="66">
        <v>162.17789266002347</v>
      </c>
      <c r="E71" s="68"/>
      <c r="F71" s="100" t="s">
        <v>962</v>
      </c>
      <c r="G71" s="65"/>
      <c r="H71" s="69" t="s">
        <v>289</v>
      </c>
      <c r="I71" s="70"/>
      <c r="J71" s="70"/>
      <c r="K71" s="69" t="s">
        <v>1128</v>
      </c>
      <c r="L71" s="73">
        <v>1</v>
      </c>
      <c r="M71" s="74">
        <v>8412.205078125</v>
      </c>
      <c r="N71" s="74">
        <v>6300.48291015625</v>
      </c>
      <c r="O71" s="75"/>
      <c r="P71" s="76"/>
      <c r="Q71" s="76"/>
      <c r="R71" s="86"/>
      <c r="S71" s="48">
        <v>1</v>
      </c>
      <c r="T71" s="48">
        <v>0</v>
      </c>
      <c r="U71" s="49">
        <v>0</v>
      </c>
      <c r="V71" s="49">
        <v>0.010309</v>
      </c>
      <c r="W71" s="49">
        <v>0.005</v>
      </c>
      <c r="X71" s="49">
        <v>0.527883</v>
      </c>
      <c r="Y71" s="49">
        <v>0</v>
      </c>
      <c r="Z71" s="49">
        <v>0</v>
      </c>
      <c r="AA71" s="71">
        <v>71</v>
      </c>
      <c r="AB71" s="71"/>
      <c r="AC71" s="72"/>
      <c r="AD71" s="78" t="s">
        <v>697</v>
      </c>
      <c r="AE71" s="78">
        <v>231</v>
      </c>
      <c r="AF71" s="78">
        <v>306</v>
      </c>
      <c r="AG71" s="78">
        <v>2361</v>
      </c>
      <c r="AH71" s="78">
        <v>2469</v>
      </c>
      <c r="AI71" s="78">
        <v>-10800</v>
      </c>
      <c r="AJ71" s="78"/>
      <c r="AK71" s="78"/>
      <c r="AL71" s="78"/>
      <c r="AM71" s="78" t="s">
        <v>856</v>
      </c>
      <c r="AN71" s="80">
        <v>41776.054768518516</v>
      </c>
      <c r="AO71" s="82" t="s">
        <v>912</v>
      </c>
      <c r="AP71" s="78" t="b">
        <v>0</v>
      </c>
      <c r="AQ71" s="78" t="b">
        <v>0</v>
      </c>
      <c r="AR71" s="78" t="b">
        <v>0</v>
      </c>
      <c r="AS71" s="78" t="s">
        <v>595</v>
      </c>
      <c r="AT71" s="78">
        <v>0</v>
      </c>
      <c r="AU71" s="82" t="s">
        <v>933</v>
      </c>
      <c r="AV71" s="78" t="b">
        <v>0</v>
      </c>
      <c r="AW71" s="78" t="s">
        <v>972</v>
      </c>
      <c r="AX71" s="82" t="s">
        <v>1041</v>
      </c>
      <c r="AY71" s="78" t="s">
        <v>65</v>
      </c>
      <c r="AZ71" s="78" t="str">
        <f>REPLACE(INDEX(GroupVertices[Group],MATCH(Vertices[[#This Row],[Vertex]],GroupVertices[Vertex],0)),1,1,"")</f>
        <v>6</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290</v>
      </c>
      <c r="B72" s="65"/>
      <c r="C72" s="65" t="s">
        <v>64</v>
      </c>
      <c r="D72" s="66">
        <v>162.62320565864434</v>
      </c>
      <c r="E72" s="68"/>
      <c r="F72" s="100" t="s">
        <v>963</v>
      </c>
      <c r="G72" s="65"/>
      <c r="H72" s="69" t="s">
        <v>290</v>
      </c>
      <c r="I72" s="70"/>
      <c r="J72" s="70"/>
      <c r="K72" s="69" t="s">
        <v>1129</v>
      </c>
      <c r="L72" s="73">
        <v>1</v>
      </c>
      <c r="M72" s="74">
        <v>9804.087890625</v>
      </c>
      <c r="N72" s="74">
        <v>7662.8388671875</v>
      </c>
      <c r="O72" s="75"/>
      <c r="P72" s="76"/>
      <c r="Q72" s="76"/>
      <c r="R72" s="86"/>
      <c r="S72" s="48">
        <v>1</v>
      </c>
      <c r="T72" s="48">
        <v>0</v>
      </c>
      <c r="U72" s="49">
        <v>0</v>
      </c>
      <c r="V72" s="49">
        <v>0.010309</v>
      </c>
      <c r="W72" s="49">
        <v>0.005</v>
      </c>
      <c r="X72" s="49">
        <v>0.527883</v>
      </c>
      <c r="Y72" s="49">
        <v>0</v>
      </c>
      <c r="Z72" s="49">
        <v>0</v>
      </c>
      <c r="AA72" s="71">
        <v>72</v>
      </c>
      <c r="AB72" s="71"/>
      <c r="AC72" s="72"/>
      <c r="AD72" s="78" t="s">
        <v>698</v>
      </c>
      <c r="AE72" s="78">
        <v>435</v>
      </c>
      <c r="AF72" s="78">
        <v>1072</v>
      </c>
      <c r="AG72" s="78">
        <v>3691</v>
      </c>
      <c r="AH72" s="78">
        <v>6137</v>
      </c>
      <c r="AI72" s="78">
        <v>-25200</v>
      </c>
      <c r="AJ72" s="78" t="s">
        <v>765</v>
      </c>
      <c r="AK72" s="78"/>
      <c r="AL72" s="78"/>
      <c r="AM72" s="78" t="s">
        <v>855</v>
      </c>
      <c r="AN72" s="80">
        <v>41829.216516203705</v>
      </c>
      <c r="AO72" s="82" t="s">
        <v>913</v>
      </c>
      <c r="AP72" s="78" t="b">
        <v>1</v>
      </c>
      <c r="AQ72" s="78" t="b">
        <v>0</v>
      </c>
      <c r="AR72" s="78" t="b">
        <v>0</v>
      </c>
      <c r="AS72" s="78" t="s">
        <v>595</v>
      </c>
      <c r="AT72" s="78">
        <v>5</v>
      </c>
      <c r="AU72" s="82" t="s">
        <v>933</v>
      </c>
      <c r="AV72" s="78" t="b">
        <v>0</v>
      </c>
      <c r="AW72" s="78" t="s">
        <v>972</v>
      </c>
      <c r="AX72" s="82" t="s">
        <v>1042</v>
      </c>
      <c r="AY72" s="78" t="s">
        <v>65</v>
      </c>
      <c r="AZ72" s="78" t="str">
        <f>REPLACE(INDEX(GroupVertices[Group],MATCH(Vertices[[#This Row],[Vertex]],GroupVertices[Vertex],0)),1,1,"")</f>
        <v>6</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291</v>
      </c>
      <c r="B73" s="65"/>
      <c r="C73" s="65" t="s">
        <v>64</v>
      </c>
      <c r="D73" s="66">
        <v>162.38252735390668</v>
      </c>
      <c r="E73" s="68"/>
      <c r="F73" s="100" t="s">
        <v>964</v>
      </c>
      <c r="G73" s="65"/>
      <c r="H73" s="69" t="s">
        <v>291</v>
      </c>
      <c r="I73" s="70"/>
      <c r="J73" s="70"/>
      <c r="K73" s="69" t="s">
        <v>1130</v>
      </c>
      <c r="L73" s="73">
        <v>1</v>
      </c>
      <c r="M73" s="74">
        <v>8574.3896484375</v>
      </c>
      <c r="N73" s="74">
        <v>9646.09375</v>
      </c>
      <c r="O73" s="75"/>
      <c r="P73" s="76"/>
      <c r="Q73" s="76"/>
      <c r="R73" s="86"/>
      <c r="S73" s="48">
        <v>1</v>
      </c>
      <c r="T73" s="48">
        <v>0</v>
      </c>
      <c r="U73" s="49">
        <v>0</v>
      </c>
      <c r="V73" s="49">
        <v>0.010309</v>
      </c>
      <c r="W73" s="49">
        <v>0.005</v>
      </c>
      <c r="X73" s="49">
        <v>0.527883</v>
      </c>
      <c r="Y73" s="49">
        <v>0</v>
      </c>
      <c r="Z73" s="49">
        <v>0</v>
      </c>
      <c r="AA73" s="71">
        <v>73</v>
      </c>
      <c r="AB73" s="71"/>
      <c r="AC73" s="72"/>
      <c r="AD73" s="78" t="s">
        <v>699</v>
      </c>
      <c r="AE73" s="78">
        <v>207</v>
      </c>
      <c r="AF73" s="78">
        <v>658</v>
      </c>
      <c r="AG73" s="78">
        <v>428</v>
      </c>
      <c r="AH73" s="78">
        <v>1392</v>
      </c>
      <c r="AI73" s="78"/>
      <c r="AJ73" s="78" t="s">
        <v>766</v>
      </c>
      <c r="AK73" s="78"/>
      <c r="AL73" s="78"/>
      <c r="AM73" s="78"/>
      <c r="AN73" s="80">
        <v>41815.1359375</v>
      </c>
      <c r="AO73" s="82" t="s">
        <v>914</v>
      </c>
      <c r="AP73" s="78" t="b">
        <v>0</v>
      </c>
      <c r="AQ73" s="78" t="b">
        <v>0</v>
      </c>
      <c r="AR73" s="78" t="b">
        <v>0</v>
      </c>
      <c r="AS73" s="78" t="s">
        <v>595</v>
      </c>
      <c r="AT73" s="78">
        <v>12</v>
      </c>
      <c r="AU73" s="82" t="s">
        <v>933</v>
      </c>
      <c r="AV73" s="78" t="b">
        <v>0</v>
      </c>
      <c r="AW73" s="78" t="s">
        <v>972</v>
      </c>
      <c r="AX73" s="82" t="s">
        <v>1043</v>
      </c>
      <c r="AY73" s="78" t="s">
        <v>65</v>
      </c>
      <c r="AZ73" s="78" t="str">
        <f>REPLACE(INDEX(GroupVertices[Group],MATCH(Vertices[[#This Row],[Vertex]],GroupVertices[Vertex],0)),1,1,"")</f>
        <v>6</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292</v>
      </c>
      <c r="B74" s="65"/>
      <c r="C74" s="65" t="s">
        <v>64</v>
      </c>
      <c r="D74" s="66">
        <v>174.0484489509364</v>
      </c>
      <c r="E74" s="68"/>
      <c r="F74" s="100" t="s">
        <v>965</v>
      </c>
      <c r="G74" s="65"/>
      <c r="H74" s="69" t="s">
        <v>292</v>
      </c>
      <c r="I74" s="70"/>
      <c r="J74" s="70"/>
      <c r="K74" s="69" t="s">
        <v>1131</v>
      </c>
      <c r="L74" s="73">
        <v>1</v>
      </c>
      <c r="M74" s="74">
        <v>8056.37451171875</v>
      </c>
      <c r="N74" s="74">
        <v>8076.77685546875</v>
      </c>
      <c r="O74" s="75"/>
      <c r="P74" s="76"/>
      <c r="Q74" s="76"/>
      <c r="R74" s="86"/>
      <c r="S74" s="48">
        <v>1</v>
      </c>
      <c r="T74" s="48">
        <v>0</v>
      </c>
      <c r="U74" s="49">
        <v>0</v>
      </c>
      <c r="V74" s="49">
        <v>0.010309</v>
      </c>
      <c r="W74" s="49">
        <v>0.005</v>
      </c>
      <c r="X74" s="49">
        <v>0.527883</v>
      </c>
      <c r="Y74" s="49">
        <v>0</v>
      </c>
      <c r="Z74" s="49">
        <v>0</v>
      </c>
      <c r="AA74" s="71">
        <v>74</v>
      </c>
      <c r="AB74" s="71"/>
      <c r="AC74" s="72"/>
      <c r="AD74" s="78" t="s">
        <v>700</v>
      </c>
      <c r="AE74" s="78">
        <v>335</v>
      </c>
      <c r="AF74" s="78">
        <v>20725</v>
      </c>
      <c r="AG74" s="78">
        <v>28955</v>
      </c>
      <c r="AH74" s="78">
        <v>48701</v>
      </c>
      <c r="AI74" s="78"/>
      <c r="AJ74" s="78" t="s">
        <v>767</v>
      </c>
      <c r="AK74" s="78"/>
      <c r="AL74" s="78"/>
      <c r="AM74" s="78"/>
      <c r="AN74" s="80">
        <v>41847.26069444444</v>
      </c>
      <c r="AO74" s="82" t="s">
        <v>915</v>
      </c>
      <c r="AP74" s="78" t="b">
        <v>1</v>
      </c>
      <c r="AQ74" s="78" t="b">
        <v>0</v>
      </c>
      <c r="AR74" s="78" t="b">
        <v>1</v>
      </c>
      <c r="AS74" s="78" t="s">
        <v>595</v>
      </c>
      <c r="AT74" s="78">
        <v>224</v>
      </c>
      <c r="AU74" s="82" t="s">
        <v>933</v>
      </c>
      <c r="AV74" s="78" t="b">
        <v>0</v>
      </c>
      <c r="AW74" s="78" t="s">
        <v>972</v>
      </c>
      <c r="AX74" s="82" t="s">
        <v>1044</v>
      </c>
      <c r="AY74" s="78" t="s">
        <v>65</v>
      </c>
      <c r="AZ74" s="78" t="str">
        <f>REPLACE(INDEX(GroupVertices[Group],MATCH(Vertices[[#This Row],[Vertex]],GroupVertices[Vertex],0)),1,1,"")</f>
        <v>6</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293</v>
      </c>
      <c r="B75" s="65"/>
      <c r="C75" s="65" t="s">
        <v>64</v>
      </c>
      <c r="D75" s="66">
        <v>163.25803828853202</v>
      </c>
      <c r="E75" s="68"/>
      <c r="F75" s="100" t="s">
        <v>966</v>
      </c>
      <c r="G75" s="65"/>
      <c r="H75" s="69" t="s">
        <v>293</v>
      </c>
      <c r="I75" s="70"/>
      <c r="J75" s="70"/>
      <c r="K75" s="69" t="s">
        <v>1132</v>
      </c>
      <c r="L75" s="73">
        <v>1</v>
      </c>
      <c r="M75" s="74">
        <v>9286.06640625</v>
      </c>
      <c r="N75" s="74">
        <v>6093.50830078125</v>
      </c>
      <c r="O75" s="75"/>
      <c r="P75" s="76"/>
      <c r="Q75" s="76"/>
      <c r="R75" s="86"/>
      <c r="S75" s="48">
        <v>1</v>
      </c>
      <c r="T75" s="48">
        <v>0</v>
      </c>
      <c r="U75" s="49">
        <v>0</v>
      </c>
      <c r="V75" s="49">
        <v>0.010309</v>
      </c>
      <c r="W75" s="49">
        <v>0.005</v>
      </c>
      <c r="X75" s="49">
        <v>0.527883</v>
      </c>
      <c r="Y75" s="49">
        <v>0</v>
      </c>
      <c r="Z75" s="49">
        <v>0</v>
      </c>
      <c r="AA75" s="71">
        <v>75</v>
      </c>
      <c r="AB75" s="71"/>
      <c r="AC75" s="72"/>
      <c r="AD75" s="78" t="s">
        <v>701</v>
      </c>
      <c r="AE75" s="78">
        <v>559</v>
      </c>
      <c r="AF75" s="78">
        <v>2164</v>
      </c>
      <c r="AG75" s="78">
        <v>2220</v>
      </c>
      <c r="AH75" s="78">
        <v>8734</v>
      </c>
      <c r="AI75" s="78"/>
      <c r="AJ75" s="78" t="s">
        <v>768</v>
      </c>
      <c r="AK75" s="78"/>
      <c r="AL75" s="82" t="s">
        <v>844</v>
      </c>
      <c r="AM75" s="78"/>
      <c r="AN75" s="80">
        <v>41851.05925925926</v>
      </c>
      <c r="AO75" s="82" t="s">
        <v>916</v>
      </c>
      <c r="AP75" s="78" t="b">
        <v>1</v>
      </c>
      <c r="AQ75" s="78" t="b">
        <v>0</v>
      </c>
      <c r="AR75" s="78" t="b">
        <v>1</v>
      </c>
      <c r="AS75" s="78" t="s">
        <v>595</v>
      </c>
      <c r="AT75" s="78">
        <v>31</v>
      </c>
      <c r="AU75" s="82" t="s">
        <v>933</v>
      </c>
      <c r="AV75" s="78" t="b">
        <v>0</v>
      </c>
      <c r="AW75" s="78" t="s">
        <v>972</v>
      </c>
      <c r="AX75" s="82" t="s">
        <v>1045</v>
      </c>
      <c r="AY75" s="78" t="s">
        <v>65</v>
      </c>
      <c r="AZ75" s="78" t="str">
        <f>REPLACE(INDEX(GroupVertices[Group],MATCH(Vertices[[#This Row],[Vertex]],GroupVertices[Vertex],0)),1,1,"")</f>
        <v>6</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294</v>
      </c>
      <c r="B76" s="65"/>
      <c r="C76" s="65" t="s">
        <v>64</v>
      </c>
      <c r="D76" s="66">
        <v>162.3877594909662</v>
      </c>
      <c r="E76" s="68"/>
      <c r="F76" s="100" t="s">
        <v>967</v>
      </c>
      <c r="G76" s="65"/>
      <c r="H76" s="69" t="s">
        <v>294</v>
      </c>
      <c r="I76" s="70"/>
      <c r="J76" s="70"/>
      <c r="K76" s="69" t="s">
        <v>1133</v>
      </c>
      <c r="L76" s="73">
        <v>1</v>
      </c>
      <c r="M76" s="74">
        <v>9448.2451171875</v>
      </c>
      <c r="N76" s="74">
        <v>9439.1220703125</v>
      </c>
      <c r="O76" s="75"/>
      <c r="P76" s="76"/>
      <c r="Q76" s="76"/>
      <c r="R76" s="86"/>
      <c r="S76" s="48">
        <v>1</v>
      </c>
      <c r="T76" s="48">
        <v>0</v>
      </c>
      <c r="U76" s="49">
        <v>0</v>
      </c>
      <c r="V76" s="49">
        <v>0.010309</v>
      </c>
      <c r="W76" s="49">
        <v>0.005</v>
      </c>
      <c r="X76" s="49">
        <v>0.527883</v>
      </c>
      <c r="Y76" s="49">
        <v>0</v>
      </c>
      <c r="Z76" s="49">
        <v>0</v>
      </c>
      <c r="AA76" s="71">
        <v>76</v>
      </c>
      <c r="AB76" s="71"/>
      <c r="AC76" s="72"/>
      <c r="AD76" s="78" t="s">
        <v>702</v>
      </c>
      <c r="AE76" s="78">
        <v>305</v>
      </c>
      <c r="AF76" s="78">
        <v>667</v>
      </c>
      <c r="AG76" s="78">
        <v>7242</v>
      </c>
      <c r="AH76" s="78">
        <v>8236</v>
      </c>
      <c r="AI76" s="78"/>
      <c r="AJ76" s="78" t="s">
        <v>769</v>
      </c>
      <c r="AK76" s="78"/>
      <c r="AL76" s="82" t="s">
        <v>845</v>
      </c>
      <c r="AM76" s="78"/>
      <c r="AN76" s="80">
        <v>41851.13025462963</v>
      </c>
      <c r="AO76" s="82" t="s">
        <v>917</v>
      </c>
      <c r="AP76" s="78" t="b">
        <v>1</v>
      </c>
      <c r="AQ76" s="78" t="b">
        <v>0</v>
      </c>
      <c r="AR76" s="78" t="b">
        <v>1</v>
      </c>
      <c r="AS76" s="78" t="s">
        <v>595</v>
      </c>
      <c r="AT76" s="78">
        <v>5</v>
      </c>
      <c r="AU76" s="82" t="s">
        <v>933</v>
      </c>
      <c r="AV76" s="78" t="b">
        <v>0</v>
      </c>
      <c r="AW76" s="78" t="s">
        <v>972</v>
      </c>
      <c r="AX76" s="82" t="s">
        <v>1046</v>
      </c>
      <c r="AY76" s="78" t="s">
        <v>65</v>
      </c>
      <c r="AZ76" s="78" t="str">
        <f>REPLACE(INDEX(GroupVertices[Group],MATCH(Vertices[[#This Row],[Vertex]],GroupVertices[Vertex],0)),1,1,"")</f>
        <v>6</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265</v>
      </c>
      <c r="B77" s="65"/>
      <c r="C77" s="65" t="s">
        <v>64</v>
      </c>
      <c r="D77" s="66">
        <v>166.83449464299093</v>
      </c>
      <c r="E77" s="68"/>
      <c r="F77" s="100" t="s">
        <v>419</v>
      </c>
      <c r="G77" s="65"/>
      <c r="H77" s="69" t="s">
        <v>265</v>
      </c>
      <c r="I77" s="70"/>
      <c r="J77" s="70"/>
      <c r="K77" s="69" t="s">
        <v>1134</v>
      </c>
      <c r="L77" s="73">
        <v>1</v>
      </c>
      <c r="M77" s="74">
        <v>2943.499755859375</v>
      </c>
      <c r="N77" s="74">
        <v>2067.3828125</v>
      </c>
      <c r="O77" s="75"/>
      <c r="P77" s="76"/>
      <c r="Q77" s="76"/>
      <c r="R77" s="86"/>
      <c r="S77" s="48">
        <v>1</v>
      </c>
      <c r="T77" s="48">
        <v>1</v>
      </c>
      <c r="U77" s="49">
        <v>0</v>
      </c>
      <c r="V77" s="49">
        <v>0.012821</v>
      </c>
      <c r="W77" s="49">
        <v>0.027218</v>
      </c>
      <c r="X77" s="49">
        <v>0.730049</v>
      </c>
      <c r="Y77" s="49">
        <v>0.5</v>
      </c>
      <c r="Z77" s="49">
        <v>0</v>
      </c>
      <c r="AA77" s="71">
        <v>77</v>
      </c>
      <c r="AB77" s="71"/>
      <c r="AC77" s="72"/>
      <c r="AD77" s="78" t="s">
        <v>703</v>
      </c>
      <c r="AE77" s="78">
        <v>1199</v>
      </c>
      <c r="AF77" s="78">
        <v>8316</v>
      </c>
      <c r="AG77" s="78">
        <v>7210</v>
      </c>
      <c r="AH77" s="78">
        <v>2570</v>
      </c>
      <c r="AI77" s="78"/>
      <c r="AJ77" s="78" t="s">
        <v>770</v>
      </c>
      <c r="AK77" s="78"/>
      <c r="AL77" s="82" t="s">
        <v>846</v>
      </c>
      <c r="AM77" s="78"/>
      <c r="AN77" s="80">
        <v>42090.83928240741</v>
      </c>
      <c r="AO77" s="82" t="s">
        <v>918</v>
      </c>
      <c r="AP77" s="78" t="b">
        <v>0</v>
      </c>
      <c r="AQ77" s="78" t="b">
        <v>0</v>
      </c>
      <c r="AR77" s="78" t="b">
        <v>1</v>
      </c>
      <c r="AS77" s="78" t="s">
        <v>595</v>
      </c>
      <c r="AT77" s="78">
        <v>426</v>
      </c>
      <c r="AU77" s="82" t="s">
        <v>933</v>
      </c>
      <c r="AV77" s="78" t="b">
        <v>1</v>
      </c>
      <c r="AW77" s="78" t="s">
        <v>972</v>
      </c>
      <c r="AX77" s="82" t="s">
        <v>1047</v>
      </c>
      <c r="AY77" s="78" t="s">
        <v>66</v>
      </c>
      <c r="AZ77" s="78" t="str">
        <f>REPLACE(INDEX(GroupVertices[Group],MATCH(Vertices[[#This Row],[Vertex]],GroupVertices[Vertex],0)),1,1,"")</f>
        <v>2</v>
      </c>
      <c r="BA77" s="48" t="s">
        <v>351</v>
      </c>
      <c r="BB77" s="48" t="s">
        <v>351</v>
      </c>
      <c r="BC77" s="48" t="s">
        <v>362</v>
      </c>
      <c r="BD77" s="48" t="s">
        <v>362</v>
      </c>
      <c r="BE77" s="48" t="s">
        <v>368</v>
      </c>
      <c r="BF77" s="48" t="s">
        <v>368</v>
      </c>
      <c r="BG77" s="120" t="s">
        <v>1545</v>
      </c>
      <c r="BH77" s="120" t="s">
        <v>1545</v>
      </c>
      <c r="BI77" s="120" t="s">
        <v>1579</v>
      </c>
      <c r="BJ77" s="120" t="s">
        <v>1579</v>
      </c>
      <c r="BK77" s="120">
        <v>1</v>
      </c>
      <c r="BL77" s="123">
        <v>5.882352941176471</v>
      </c>
      <c r="BM77" s="120">
        <v>0</v>
      </c>
      <c r="BN77" s="123">
        <v>0</v>
      </c>
      <c r="BO77" s="120">
        <v>0</v>
      </c>
      <c r="BP77" s="123">
        <v>0</v>
      </c>
      <c r="BQ77" s="120">
        <v>16</v>
      </c>
      <c r="BR77" s="123">
        <v>94.11764705882354</v>
      </c>
      <c r="BS77" s="120">
        <v>17</v>
      </c>
      <c r="BT77" s="2"/>
      <c r="BU77" s="3"/>
      <c r="BV77" s="3"/>
      <c r="BW77" s="3"/>
      <c r="BX77" s="3"/>
    </row>
    <row r="78" spans="1:76" ht="15">
      <c r="A78" s="64" t="s">
        <v>266</v>
      </c>
      <c r="B78" s="65"/>
      <c r="C78" s="65" t="s">
        <v>64</v>
      </c>
      <c r="D78" s="66">
        <v>162.00116269712433</v>
      </c>
      <c r="E78" s="68"/>
      <c r="F78" s="100" t="s">
        <v>420</v>
      </c>
      <c r="G78" s="65"/>
      <c r="H78" s="69" t="s">
        <v>266</v>
      </c>
      <c r="I78" s="70"/>
      <c r="J78" s="70"/>
      <c r="K78" s="69" t="s">
        <v>1135</v>
      </c>
      <c r="L78" s="73">
        <v>1</v>
      </c>
      <c r="M78" s="74">
        <v>3131.177490234375</v>
      </c>
      <c r="N78" s="74">
        <v>2463.074462890625</v>
      </c>
      <c r="O78" s="75"/>
      <c r="P78" s="76"/>
      <c r="Q78" s="76"/>
      <c r="R78" s="86"/>
      <c r="S78" s="48">
        <v>0</v>
      </c>
      <c r="T78" s="48">
        <v>2</v>
      </c>
      <c r="U78" s="49">
        <v>0</v>
      </c>
      <c r="V78" s="49">
        <v>0.012821</v>
      </c>
      <c r="W78" s="49">
        <v>0.027218</v>
      </c>
      <c r="X78" s="49">
        <v>0.730049</v>
      </c>
      <c r="Y78" s="49">
        <v>0.5</v>
      </c>
      <c r="Z78" s="49">
        <v>0</v>
      </c>
      <c r="AA78" s="71">
        <v>78</v>
      </c>
      <c r="AB78" s="71"/>
      <c r="AC78" s="72"/>
      <c r="AD78" s="78" t="s">
        <v>704</v>
      </c>
      <c r="AE78" s="78">
        <v>195</v>
      </c>
      <c r="AF78" s="78">
        <v>2</v>
      </c>
      <c r="AG78" s="78">
        <v>21</v>
      </c>
      <c r="AH78" s="78">
        <v>2</v>
      </c>
      <c r="AI78" s="78"/>
      <c r="AJ78" s="78" t="s">
        <v>771</v>
      </c>
      <c r="AK78" s="78"/>
      <c r="AL78" s="82" t="s">
        <v>847</v>
      </c>
      <c r="AM78" s="78"/>
      <c r="AN78" s="80">
        <v>43509.90408564815</v>
      </c>
      <c r="AO78" s="82" t="s">
        <v>919</v>
      </c>
      <c r="AP78" s="78" t="b">
        <v>1</v>
      </c>
      <c r="AQ78" s="78" t="b">
        <v>0</v>
      </c>
      <c r="AR78" s="78" t="b">
        <v>0</v>
      </c>
      <c r="AS78" s="78" t="s">
        <v>595</v>
      </c>
      <c r="AT78" s="78">
        <v>0</v>
      </c>
      <c r="AU78" s="78"/>
      <c r="AV78" s="78" t="b">
        <v>0</v>
      </c>
      <c r="AW78" s="78" t="s">
        <v>972</v>
      </c>
      <c r="AX78" s="82" t="s">
        <v>1048</v>
      </c>
      <c r="AY78" s="78" t="s">
        <v>66</v>
      </c>
      <c r="AZ78" s="78" t="str">
        <f>REPLACE(INDEX(GroupVertices[Group],MATCH(Vertices[[#This Row],[Vertex]],GroupVertices[Vertex],0)),1,1,"")</f>
        <v>2</v>
      </c>
      <c r="BA78" s="48"/>
      <c r="BB78" s="48"/>
      <c r="BC78" s="48"/>
      <c r="BD78" s="48"/>
      <c r="BE78" s="48" t="s">
        <v>368</v>
      </c>
      <c r="BF78" s="48" t="s">
        <v>368</v>
      </c>
      <c r="BG78" s="120" t="s">
        <v>1546</v>
      </c>
      <c r="BH78" s="120" t="s">
        <v>1546</v>
      </c>
      <c r="BI78" s="120" t="s">
        <v>1580</v>
      </c>
      <c r="BJ78" s="120" t="s">
        <v>1580</v>
      </c>
      <c r="BK78" s="120">
        <v>4</v>
      </c>
      <c r="BL78" s="123">
        <v>5.970149253731344</v>
      </c>
      <c r="BM78" s="120">
        <v>2</v>
      </c>
      <c r="BN78" s="123">
        <v>2.985074626865672</v>
      </c>
      <c r="BO78" s="120">
        <v>0</v>
      </c>
      <c r="BP78" s="123">
        <v>0</v>
      </c>
      <c r="BQ78" s="120">
        <v>61</v>
      </c>
      <c r="BR78" s="123">
        <v>91.04477611940298</v>
      </c>
      <c r="BS78" s="120">
        <v>67</v>
      </c>
      <c r="BT78" s="2"/>
      <c r="BU78" s="3"/>
      <c r="BV78" s="3"/>
      <c r="BW78" s="3"/>
      <c r="BX78" s="3"/>
    </row>
    <row r="79" spans="1:76" ht="15">
      <c r="A79" s="64" t="s">
        <v>267</v>
      </c>
      <c r="B79" s="65"/>
      <c r="C79" s="65" t="s">
        <v>64</v>
      </c>
      <c r="D79" s="66">
        <v>162</v>
      </c>
      <c r="E79" s="68"/>
      <c r="F79" s="100" t="s">
        <v>377</v>
      </c>
      <c r="G79" s="65"/>
      <c r="H79" s="69" t="s">
        <v>267</v>
      </c>
      <c r="I79" s="70"/>
      <c r="J79" s="70"/>
      <c r="K79" s="69" t="s">
        <v>1136</v>
      </c>
      <c r="L79" s="73">
        <v>783.7244258872652</v>
      </c>
      <c r="M79" s="74">
        <v>2800.122802734375</v>
      </c>
      <c r="N79" s="74">
        <v>1223.058837890625</v>
      </c>
      <c r="O79" s="75"/>
      <c r="P79" s="76"/>
      <c r="Q79" s="76"/>
      <c r="R79" s="86"/>
      <c r="S79" s="48">
        <v>0</v>
      </c>
      <c r="T79" s="48">
        <v>2</v>
      </c>
      <c r="U79" s="49">
        <v>60</v>
      </c>
      <c r="V79" s="49">
        <v>0.012987</v>
      </c>
      <c r="W79" s="49">
        <v>0.023059</v>
      </c>
      <c r="X79" s="49">
        <v>0.856795</v>
      </c>
      <c r="Y79" s="49">
        <v>0</v>
      </c>
      <c r="Z79" s="49">
        <v>0</v>
      </c>
      <c r="AA79" s="71">
        <v>79</v>
      </c>
      <c r="AB79" s="71"/>
      <c r="AC79" s="72"/>
      <c r="AD79" s="78" t="s">
        <v>705</v>
      </c>
      <c r="AE79" s="78">
        <v>0</v>
      </c>
      <c r="AF79" s="78">
        <v>0</v>
      </c>
      <c r="AG79" s="78">
        <v>1</v>
      </c>
      <c r="AH79" s="78">
        <v>0</v>
      </c>
      <c r="AI79" s="78"/>
      <c r="AJ79" s="78"/>
      <c r="AK79" s="78"/>
      <c r="AL79" s="78"/>
      <c r="AM79" s="78"/>
      <c r="AN79" s="80">
        <v>43511.19417824074</v>
      </c>
      <c r="AO79" s="78"/>
      <c r="AP79" s="78" t="b">
        <v>1</v>
      </c>
      <c r="AQ79" s="78" t="b">
        <v>0</v>
      </c>
      <c r="AR79" s="78" t="b">
        <v>0</v>
      </c>
      <c r="AS79" s="78" t="s">
        <v>595</v>
      </c>
      <c r="AT79" s="78">
        <v>0</v>
      </c>
      <c r="AU79" s="78"/>
      <c r="AV79" s="78" t="b">
        <v>0</v>
      </c>
      <c r="AW79" s="78" t="s">
        <v>972</v>
      </c>
      <c r="AX79" s="82" t="s">
        <v>1049</v>
      </c>
      <c r="AY79" s="78" t="s">
        <v>66</v>
      </c>
      <c r="AZ79" s="78" t="str">
        <f>REPLACE(INDEX(GroupVertices[Group],MATCH(Vertices[[#This Row],[Vertex]],GroupVertices[Vertex],0)),1,1,"")</f>
        <v>2</v>
      </c>
      <c r="BA79" s="48" t="s">
        <v>352</v>
      </c>
      <c r="BB79" s="48" t="s">
        <v>352</v>
      </c>
      <c r="BC79" s="48" t="s">
        <v>362</v>
      </c>
      <c r="BD79" s="48" t="s">
        <v>362</v>
      </c>
      <c r="BE79" s="48"/>
      <c r="BF79" s="48"/>
      <c r="BG79" s="120" t="s">
        <v>1547</v>
      </c>
      <c r="BH79" s="120" t="s">
        <v>1547</v>
      </c>
      <c r="BI79" s="120" t="s">
        <v>1581</v>
      </c>
      <c r="BJ79" s="120" t="s">
        <v>1581</v>
      </c>
      <c r="BK79" s="120">
        <v>0</v>
      </c>
      <c r="BL79" s="123">
        <v>0</v>
      </c>
      <c r="BM79" s="120">
        <v>0</v>
      </c>
      <c r="BN79" s="123">
        <v>0</v>
      </c>
      <c r="BO79" s="120">
        <v>0</v>
      </c>
      <c r="BP79" s="123">
        <v>0</v>
      </c>
      <c r="BQ79" s="120">
        <v>18</v>
      </c>
      <c r="BR79" s="123">
        <v>100</v>
      </c>
      <c r="BS79" s="120">
        <v>18</v>
      </c>
      <c r="BT79" s="2"/>
      <c r="BU79" s="3"/>
      <c r="BV79" s="3"/>
      <c r="BW79" s="3"/>
      <c r="BX79" s="3"/>
    </row>
    <row r="80" spans="1:76" ht="15">
      <c r="A80" s="64" t="s">
        <v>295</v>
      </c>
      <c r="B80" s="65"/>
      <c r="C80" s="65" t="s">
        <v>64</v>
      </c>
      <c r="D80" s="66">
        <v>420.6756935252477</v>
      </c>
      <c r="E80" s="68"/>
      <c r="F80" s="100" t="s">
        <v>968</v>
      </c>
      <c r="G80" s="65"/>
      <c r="H80" s="69" t="s">
        <v>295</v>
      </c>
      <c r="I80" s="70"/>
      <c r="J80" s="70"/>
      <c r="K80" s="69" t="s">
        <v>1137</v>
      </c>
      <c r="L80" s="73">
        <v>1</v>
      </c>
      <c r="M80" s="74">
        <v>3378.4794921875</v>
      </c>
      <c r="N80" s="74">
        <v>422.4280090332031</v>
      </c>
      <c r="O80" s="75"/>
      <c r="P80" s="76"/>
      <c r="Q80" s="76"/>
      <c r="R80" s="86"/>
      <c r="S80" s="48">
        <v>1</v>
      </c>
      <c r="T80" s="48">
        <v>0</v>
      </c>
      <c r="U80" s="49">
        <v>0</v>
      </c>
      <c r="V80" s="49">
        <v>0.009346</v>
      </c>
      <c r="W80" s="49">
        <v>0.004159</v>
      </c>
      <c r="X80" s="49">
        <v>0.514138</v>
      </c>
      <c r="Y80" s="49">
        <v>0</v>
      </c>
      <c r="Z80" s="49">
        <v>0</v>
      </c>
      <c r="AA80" s="71">
        <v>80</v>
      </c>
      <c r="AB80" s="71"/>
      <c r="AC80" s="72"/>
      <c r="AD80" s="78" t="s">
        <v>706</v>
      </c>
      <c r="AE80" s="78">
        <v>302</v>
      </c>
      <c r="AF80" s="78">
        <v>444958</v>
      </c>
      <c r="AG80" s="78">
        <v>2138</v>
      </c>
      <c r="AH80" s="78">
        <v>2156</v>
      </c>
      <c r="AI80" s="78"/>
      <c r="AJ80" s="78" t="s">
        <v>772</v>
      </c>
      <c r="AK80" s="78"/>
      <c r="AL80" s="82" t="s">
        <v>848</v>
      </c>
      <c r="AM80" s="78"/>
      <c r="AN80" s="80">
        <v>43149.0075</v>
      </c>
      <c r="AO80" s="82" t="s">
        <v>920</v>
      </c>
      <c r="AP80" s="78" t="b">
        <v>0</v>
      </c>
      <c r="AQ80" s="78" t="b">
        <v>0</v>
      </c>
      <c r="AR80" s="78" t="b">
        <v>1</v>
      </c>
      <c r="AS80" s="78" t="s">
        <v>595</v>
      </c>
      <c r="AT80" s="78">
        <v>1514</v>
      </c>
      <c r="AU80" s="82" t="s">
        <v>933</v>
      </c>
      <c r="AV80" s="78" t="b">
        <v>1</v>
      </c>
      <c r="AW80" s="78" t="s">
        <v>972</v>
      </c>
      <c r="AX80" s="82" t="s">
        <v>1050</v>
      </c>
      <c r="AY80" s="78" t="s">
        <v>65</v>
      </c>
      <c r="AZ80" s="78" t="str">
        <f>REPLACE(INDEX(GroupVertices[Group],MATCH(Vertices[[#This Row],[Vertex]],GroupVertices[Vertex],0)),1,1,"")</f>
        <v>2</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268</v>
      </c>
      <c r="B81" s="65"/>
      <c r="C81" s="65" t="s">
        <v>64</v>
      </c>
      <c r="D81" s="66">
        <v>162.1296407293635</v>
      </c>
      <c r="E81" s="68"/>
      <c r="F81" s="100" t="s">
        <v>421</v>
      </c>
      <c r="G81" s="65"/>
      <c r="H81" s="69" t="s">
        <v>268</v>
      </c>
      <c r="I81" s="70"/>
      <c r="J81" s="70"/>
      <c r="K81" s="69" t="s">
        <v>1138</v>
      </c>
      <c r="L81" s="73">
        <v>1</v>
      </c>
      <c r="M81" s="74">
        <v>1959.035400390625</v>
      </c>
      <c r="N81" s="74">
        <v>1161.7957763671875</v>
      </c>
      <c r="O81" s="75"/>
      <c r="P81" s="76"/>
      <c r="Q81" s="76"/>
      <c r="R81" s="86"/>
      <c r="S81" s="48">
        <v>0</v>
      </c>
      <c r="T81" s="48">
        <v>1</v>
      </c>
      <c r="U81" s="49">
        <v>0</v>
      </c>
      <c r="V81" s="49">
        <v>0.012658</v>
      </c>
      <c r="W81" s="49">
        <v>0.022308</v>
      </c>
      <c r="X81" s="49">
        <v>0.419778</v>
      </c>
      <c r="Y81" s="49">
        <v>0</v>
      </c>
      <c r="Z81" s="49">
        <v>0</v>
      </c>
      <c r="AA81" s="71">
        <v>81</v>
      </c>
      <c r="AB81" s="71"/>
      <c r="AC81" s="72"/>
      <c r="AD81" s="78" t="s">
        <v>707</v>
      </c>
      <c r="AE81" s="78">
        <v>99</v>
      </c>
      <c r="AF81" s="78">
        <v>223</v>
      </c>
      <c r="AG81" s="78">
        <v>14500</v>
      </c>
      <c r="AH81" s="78">
        <v>10262</v>
      </c>
      <c r="AI81" s="78"/>
      <c r="AJ81" s="78" t="s">
        <v>773</v>
      </c>
      <c r="AK81" s="78" t="s">
        <v>816</v>
      </c>
      <c r="AL81" s="82" t="s">
        <v>849</v>
      </c>
      <c r="AM81" s="78"/>
      <c r="AN81" s="80">
        <v>40786.82670138889</v>
      </c>
      <c r="AO81" s="82" t="s">
        <v>921</v>
      </c>
      <c r="AP81" s="78" t="b">
        <v>0</v>
      </c>
      <c r="AQ81" s="78" t="b">
        <v>0</v>
      </c>
      <c r="AR81" s="78" t="b">
        <v>1</v>
      </c>
      <c r="AS81" s="78" t="s">
        <v>931</v>
      </c>
      <c r="AT81" s="78">
        <v>8</v>
      </c>
      <c r="AU81" s="82" t="s">
        <v>933</v>
      </c>
      <c r="AV81" s="78" t="b">
        <v>0</v>
      </c>
      <c r="AW81" s="78" t="s">
        <v>972</v>
      </c>
      <c r="AX81" s="82" t="s">
        <v>1051</v>
      </c>
      <c r="AY81" s="78" t="s">
        <v>66</v>
      </c>
      <c r="AZ81" s="78" t="str">
        <f>REPLACE(INDEX(GroupVertices[Group],MATCH(Vertices[[#This Row],[Vertex]],GroupVertices[Vertex],0)),1,1,"")</f>
        <v>2</v>
      </c>
      <c r="BA81" s="48"/>
      <c r="BB81" s="48"/>
      <c r="BC81" s="48"/>
      <c r="BD81" s="48"/>
      <c r="BE81" s="48"/>
      <c r="BF81" s="48"/>
      <c r="BG81" s="120" t="s">
        <v>1522</v>
      </c>
      <c r="BH81" s="120" t="s">
        <v>1522</v>
      </c>
      <c r="BI81" s="120" t="s">
        <v>1582</v>
      </c>
      <c r="BJ81" s="120" t="s">
        <v>1582</v>
      </c>
      <c r="BK81" s="120">
        <v>0</v>
      </c>
      <c r="BL81" s="123">
        <v>0</v>
      </c>
      <c r="BM81" s="120">
        <v>0</v>
      </c>
      <c r="BN81" s="123">
        <v>0</v>
      </c>
      <c r="BO81" s="120">
        <v>0</v>
      </c>
      <c r="BP81" s="123">
        <v>0</v>
      </c>
      <c r="BQ81" s="120">
        <v>27</v>
      </c>
      <c r="BR81" s="123">
        <v>100</v>
      </c>
      <c r="BS81" s="120">
        <v>27</v>
      </c>
      <c r="BT81" s="2"/>
      <c r="BU81" s="3"/>
      <c r="BV81" s="3"/>
      <c r="BW81" s="3"/>
      <c r="BX81" s="3"/>
    </row>
    <row r="82" spans="1:76" ht="15">
      <c r="A82" s="64" t="s">
        <v>269</v>
      </c>
      <c r="B82" s="65"/>
      <c r="C82" s="65" t="s">
        <v>64</v>
      </c>
      <c r="D82" s="66">
        <v>162.36683094272814</v>
      </c>
      <c r="E82" s="68"/>
      <c r="F82" s="100" t="s">
        <v>422</v>
      </c>
      <c r="G82" s="65"/>
      <c r="H82" s="69" t="s">
        <v>269</v>
      </c>
      <c r="I82" s="70"/>
      <c r="J82" s="70"/>
      <c r="K82" s="69" t="s">
        <v>1139</v>
      </c>
      <c r="L82" s="73">
        <v>1</v>
      </c>
      <c r="M82" s="74">
        <v>8706.08203125</v>
      </c>
      <c r="N82" s="74">
        <v>3499.64990234375</v>
      </c>
      <c r="O82" s="75"/>
      <c r="P82" s="76"/>
      <c r="Q82" s="76"/>
      <c r="R82" s="86"/>
      <c r="S82" s="48">
        <v>2</v>
      </c>
      <c r="T82" s="48">
        <v>1</v>
      </c>
      <c r="U82" s="49">
        <v>0</v>
      </c>
      <c r="V82" s="49">
        <v>1</v>
      </c>
      <c r="W82" s="49">
        <v>0</v>
      </c>
      <c r="X82" s="49">
        <v>1.298238</v>
      </c>
      <c r="Y82" s="49">
        <v>0</v>
      </c>
      <c r="Z82" s="49">
        <v>0</v>
      </c>
      <c r="AA82" s="71">
        <v>82</v>
      </c>
      <c r="AB82" s="71"/>
      <c r="AC82" s="72"/>
      <c r="AD82" s="78" t="s">
        <v>708</v>
      </c>
      <c r="AE82" s="78">
        <v>805</v>
      </c>
      <c r="AF82" s="78">
        <v>631</v>
      </c>
      <c r="AG82" s="78">
        <v>8990</v>
      </c>
      <c r="AH82" s="78">
        <v>25790</v>
      </c>
      <c r="AI82" s="78"/>
      <c r="AJ82" s="78" t="s">
        <v>774</v>
      </c>
      <c r="AK82" s="78"/>
      <c r="AL82" s="82" t="s">
        <v>850</v>
      </c>
      <c r="AM82" s="78"/>
      <c r="AN82" s="80">
        <v>41719.457141203704</v>
      </c>
      <c r="AO82" s="82" t="s">
        <v>922</v>
      </c>
      <c r="AP82" s="78" t="b">
        <v>1</v>
      </c>
      <c r="AQ82" s="78" t="b">
        <v>0</v>
      </c>
      <c r="AR82" s="78" t="b">
        <v>1</v>
      </c>
      <c r="AS82" s="78" t="s">
        <v>595</v>
      </c>
      <c r="AT82" s="78">
        <v>3</v>
      </c>
      <c r="AU82" s="82" t="s">
        <v>933</v>
      </c>
      <c r="AV82" s="78" t="b">
        <v>0</v>
      </c>
      <c r="AW82" s="78" t="s">
        <v>972</v>
      </c>
      <c r="AX82" s="82" t="s">
        <v>1052</v>
      </c>
      <c r="AY82" s="78" t="s">
        <v>66</v>
      </c>
      <c r="AZ82" s="78" t="str">
        <f>REPLACE(INDEX(GroupVertices[Group],MATCH(Vertices[[#This Row],[Vertex]],GroupVertices[Vertex],0)),1,1,"")</f>
        <v>9</v>
      </c>
      <c r="BA82" s="48" t="s">
        <v>353</v>
      </c>
      <c r="BB82" s="48" t="s">
        <v>353</v>
      </c>
      <c r="BC82" s="48" t="s">
        <v>362</v>
      </c>
      <c r="BD82" s="48" t="s">
        <v>362</v>
      </c>
      <c r="BE82" s="48"/>
      <c r="BF82" s="48"/>
      <c r="BG82" s="120" t="s">
        <v>1342</v>
      </c>
      <c r="BH82" s="120" t="s">
        <v>1342</v>
      </c>
      <c r="BI82" s="120" t="s">
        <v>582</v>
      </c>
      <c r="BJ82" s="120" t="s">
        <v>582</v>
      </c>
      <c r="BK82" s="120">
        <v>0</v>
      </c>
      <c r="BL82" s="123">
        <v>0</v>
      </c>
      <c r="BM82" s="120">
        <v>0</v>
      </c>
      <c r="BN82" s="123">
        <v>0</v>
      </c>
      <c r="BO82" s="120">
        <v>0</v>
      </c>
      <c r="BP82" s="123">
        <v>0</v>
      </c>
      <c r="BQ82" s="120">
        <v>1</v>
      </c>
      <c r="BR82" s="123">
        <v>100</v>
      </c>
      <c r="BS82" s="120">
        <v>1</v>
      </c>
      <c r="BT82" s="2"/>
      <c r="BU82" s="3"/>
      <c r="BV82" s="3"/>
      <c r="BW82" s="3"/>
      <c r="BX82" s="3"/>
    </row>
    <row r="83" spans="1:76" ht="15">
      <c r="A83" s="64" t="s">
        <v>270</v>
      </c>
      <c r="B83" s="65"/>
      <c r="C83" s="65" t="s">
        <v>64</v>
      </c>
      <c r="D83" s="66">
        <v>162.14184904916905</v>
      </c>
      <c r="E83" s="68"/>
      <c r="F83" s="100" t="s">
        <v>423</v>
      </c>
      <c r="G83" s="65"/>
      <c r="H83" s="69" t="s">
        <v>270</v>
      </c>
      <c r="I83" s="70"/>
      <c r="J83" s="70"/>
      <c r="K83" s="69" t="s">
        <v>1140</v>
      </c>
      <c r="L83" s="73">
        <v>1</v>
      </c>
      <c r="M83" s="74">
        <v>8706.08203125</v>
      </c>
      <c r="N83" s="74">
        <v>2311.533447265625</v>
      </c>
      <c r="O83" s="75"/>
      <c r="P83" s="76"/>
      <c r="Q83" s="76"/>
      <c r="R83" s="86"/>
      <c r="S83" s="48">
        <v>0</v>
      </c>
      <c r="T83" s="48">
        <v>1</v>
      </c>
      <c r="U83" s="49">
        <v>0</v>
      </c>
      <c r="V83" s="49">
        <v>1</v>
      </c>
      <c r="W83" s="49">
        <v>0</v>
      </c>
      <c r="X83" s="49">
        <v>0.70175</v>
      </c>
      <c r="Y83" s="49">
        <v>0</v>
      </c>
      <c r="Z83" s="49">
        <v>0</v>
      </c>
      <c r="AA83" s="71">
        <v>83</v>
      </c>
      <c r="AB83" s="71"/>
      <c r="AC83" s="72"/>
      <c r="AD83" s="78" t="s">
        <v>709</v>
      </c>
      <c r="AE83" s="78">
        <v>427</v>
      </c>
      <c r="AF83" s="78">
        <v>244</v>
      </c>
      <c r="AG83" s="78">
        <v>2799</v>
      </c>
      <c r="AH83" s="78">
        <v>1560</v>
      </c>
      <c r="AI83" s="78"/>
      <c r="AJ83" s="78" t="s">
        <v>775</v>
      </c>
      <c r="AK83" s="78" t="s">
        <v>817</v>
      </c>
      <c r="AL83" s="82" t="s">
        <v>851</v>
      </c>
      <c r="AM83" s="78"/>
      <c r="AN83" s="80">
        <v>43284.81104166667</v>
      </c>
      <c r="AO83" s="82" t="s">
        <v>923</v>
      </c>
      <c r="AP83" s="78" t="b">
        <v>0</v>
      </c>
      <c r="AQ83" s="78" t="b">
        <v>0</v>
      </c>
      <c r="AR83" s="78" t="b">
        <v>0</v>
      </c>
      <c r="AS83" s="78" t="s">
        <v>595</v>
      </c>
      <c r="AT83" s="78">
        <v>0</v>
      </c>
      <c r="AU83" s="82" t="s">
        <v>933</v>
      </c>
      <c r="AV83" s="78" t="b">
        <v>0</v>
      </c>
      <c r="AW83" s="78" t="s">
        <v>972</v>
      </c>
      <c r="AX83" s="82" t="s">
        <v>1053</v>
      </c>
      <c r="AY83" s="78" t="s">
        <v>66</v>
      </c>
      <c r="AZ83" s="78" t="str">
        <f>REPLACE(INDEX(GroupVertices[Group],MATCH(Vertices[[#This Row],[Vertex]],GroupVertices[Vertex],0)),1,1,"")</f>
        <v>9</v>
      </c>
      <c r="BA83" s="48" t="s">
        <v>353</v>
      </c>
      <c r="BB83" s="48" t="s">
        <v>353</v>
      </c>
      <c r="BC83" s="48" t="s">
        <v>362</v>
      </c>
      <c r="BD83" s="48" t="s">
        <v>362</v>
      </c>
      <c r="BE83" s="48"/>
      <c r="BF83" s="48"/>
      <c r="BG83" s="120" t="s">
        <v>1548</v>
      </c>
      <c r="BH83" s="120" t="s">
        <v>1548</v>
      </c>
      <c r="BI83" s="120" t="s">
        <v>1583</v>
      </c>
      <c r="BJ83" s="120" t="s">
        <v>1583</v>
      </c>
      <c r="BK83" s="120">
        <v>0</v>
      </c>
      <c r="BL83" s="123">
        <v>0</v>
      </c>
      <c r="BM83" s="120">
        <v>0</v>
      </c>
      <c r="BN83" s="123">
        <v>0</v>
      </c>
      <c r="BO83" s="120">
        <v>0</v>
      </c>
      <c r="BP83" s="123">
        <v>0</v>
      </c>
      <c r="BQ83" s="120">
        <v>3</v>
      </c>
      <c r="BR83" s="123">
        <v>100</v>
      </c>
      <c r="BS83" s="120">
        <v>3</v>
      </c>
      <c r="BT83" s="2"/>
      <c r="BU83" s="3"/>
      <c r="BV83" s="3"/>
      <c r="BW83" s="3"/>
      <c r="BX83" s="3"/>
    </row>
    <row r="84" spans="1:76" ht="15">
      <c r="A84" s="64" t="s">
        <v>271</v>
      </c>
      <c r="B84" s="65"/>
      <c r="C84" s="65" t="s">
        <v>64</v>
      </c>
      <c r="D84" s="66">
        <v>162.31334687500868</v>
      </c>
      <c r="E84" s="68"/>
      <c r="F84" s="100" t="s">
        <v>424</v>
      </c>
      <c r="G84" s="65"/>
      <c r="H84" s="69" t="s">
        <v>271</v>
      </c>
      <c r="I84" s="70"/>
      <c r="J84" s="70"/>
      <c r="K84" s="69" t="s">
        <v>1141</v>
      </c>
      <c r="L84" s="73">
        <v>1</v>
      </c>
      <c r="M84" s="74">
        <v>1648.2486572265625</v>
      </c>
      <c r="N84" s="74">
        <v>1688.0543212890625</v>
      </c>
      <c r="O84" s="75"/>
      <c r="P84" s="76"/>
      <c r="Q84" s="76"/>
      <c r="R84" s="86"/>
      <c r="S84" s="48">
        <v>0</v>
      </c>
      <c r="T84" s="48">
        <v>1</v>
      </c>
      <c r="U84" s="49">
        <v>0</v>
      </c>
      <c r="V84" s="49">
        <v>0.012658</v>
      </c>
      <c r="W84" s="49">
        <v>0.022308</v>
      </c>
      <c r="X84" s="49">
        <v>0.419778</v>
      </c>
      <c r="Y84" s="49">
        <v>0</v>
      </c>
      <c r="Z84" s="49">
        <v>0</v>
      </c>
      <c r="AA84" s="71">
        <v>84</v>
      </c>
      <c r="AB84" s="71"/>
      <c r="AC84" s="72"/>
      <c r="AD84" s="78" t="s">
        <v>710</v>
      </c>
      <c r="AE84" s="78">
        <v>500</v>
      </c>
      <c r="AF84" s="78">
        <v>539</v>
      </c>
      <c r="AG84" s="78">
        <v>20910</v>
      </c>
      <c r="AH84" s="78">
        <v>28791</v>
      </c>
      <c r="AI84" s="78"/>
      <c r="AJ84" s="78"/>
      <c r="AK84" s="78" t="s">
        <v>818</v>
      </c>
      <c r="AL84" s="78"/>
      <c r="AM84" s="78"/>
      <c r="AN84" s="80">
        <v>40196.8212037037</v>
      </c>
      <c r="AO84" s="82" t="s">
        <v>924</v>
      </c>
      <c r="AP84" s="78" t="b">
        <v>0</v>
      </c>
      <c r="AQ84" s="78" t="b">
        <v>0</v>
      </c>
      <c r="AR84" s="78" t="b">
        <v>1</v>
      </c>
      <c r="AS84" s="78" t="s">
        <v>595</v>
      </c>
      <c r="AT84" s="78">
        <v>3</v>
      </c>
      <c r="AU84" s="82" t="s">
        <v>934</v>
      </c>
      <c r="AV84" s="78" t="b">
        <v>0</v>
      </c>
      <c r="AW84" s="78" t="s">
        <v>972</v>
      </c>
      <c r="AX84" s="82" t="s">
        <v>1054</v>
      </c>
      <c r="AY84" s="78" t="s">
        <v>66</v>
      </c>
      <c r="AZ84" s="78" t="str">
        <f>REPLACE(INDEX(GroupVertices[Group],MATCH(Vertices[[#This Row],[Vertex]],GroupVertices[Vertex],0)),1,1,"")</f>
        <v>2</v>
      </c>
      <c r="BA84" s="48"/>
      <c r="BB84" s="48"/>
      <c r="BC84" s="48"/>
      <c r="BD84" s="48"/>
      <c r="BE84" s="48"/>
      <c r="BF84" s="48"/>
      <c r="BG84" s="120" t="s">
        <v>1522</v>
      </c>
      <c r="BH84" s="120" t="s">
        <v>1522</v>
      </c>
      <c r="BI84" s="120" t="s">
        <v>1582</v>
      </c>
      <c r="BJ84" s="120" t="s">
        <v>1582</v>
      </c>
      <c r="BK84" s="120">
        <v>0</v>
      </c>
      <c r="BL84" s="123">
        <v>0</v>
      </c>
      <c r="BM84" s="120">
        <v>0</v>
      </c>
      <c r="BN84" s="123">
        <v>0</v>
      </c>
      <c r="BO84" s="120">
        <v>0</v>
      </c>
      <c r="BP84" s="123">
        <v>0</v>
      </c>
      <c r="BQ84" s="120">
        <v>27</v>
      </c>
      <c r="BR84" s="123">
        <v>100</v>
      </c>
      <c r="BS84" s="120">
        <v>27</v>
      </c>
      <c r="BT84" s="2"/>
      <c r="BU84" s="3"/>
      <c r="BV84" s="3"/>
      <c r="BW84" s="3"/>
      <c r="BX84" s="3"/>
    </row>
    <row r="85" spans="1:76" ht="15">
      <c r="A85" s="64" t="s">
        <v>272</v>
      </c>
      <c r="B85" s="65"/>
      <c r="C85" s="65" t="s">
        <v>64</v>
      </c>
      <c r="D85" s="66">
        <v>162</v>
      </c>
      <c r="E85" s="68"/>
      <c r="F85" s="100" t="s">
        <v>377</v>
      </c>
      <c r="G85" s="65"/>
      <c r="H85" s="69" t="s">
        <v>272</v>
      </c>
      <c r="I85" s="70"/>
      <c r="J85" s="70"/>
      <c r="K85" s="69" t="s">
        <v>1142</v>
      </c>
      <c r="L85" s="73">
        <v>1970.856471816284</v>
      </c>
      <c r="M85" s="74">
        <v>4929.97900390625</v>
      </c>
      <c r="N85" s="74">
        <v>6046.26318359375</v>
      </c>
      <c r="O85" s="75"/>
      <c r="P85" s="76"/>
      <c r="Q85" s="76"/>
      <c r="R85" s="86"/>
      <c r="S85" s="48">
        <v>0</v>
      </c>
      <c r="T85" s="48">
        <v>7</v>
      </c>
      <c r="U85" s="49">
        <v>151</v>
      </c>
      <c r="V85" s="49">
        <v>0.014925</v>
      </c>
      <c r="W85" s="49">
        <v>0.079696</v>
      </c>
      <c r="X85" s="49">
        <v>1.973815</v>
      </c>
      <c r="Y85" s="49">
        <v>0.09523809523809523</v>
      </c>
      <c r="Z85" s="49">
        <v>0</v>
      </c>
      <c r="AA85" s="71">
        <v>85</v>
      </c>
      <c r="AB85" s="71"/>
      <c r="AC85" s="72"/>
      <c r="AD85" s="78" t="s">
        <v>711</v>
      </c>
      <c r="AE85" s="78">
        <v>12</v>
      </c>
      <c r="AF85" s="78">
        <v>0</v>
      </c>
      <c r="AG85" s="78">
        <v>32</v>
      </c>
      <c r="AH85" s="78">
        <v>11</v>
      </c>
      <c r="AI85" s="78"/>
      <c r="AJ85" s="78"/>
      <c r="AK85" s="78"/>
      <c r="AL85" s="78"/>
      <c r="AM85" s="78"/>
      <c r="AN85" s="80">
        <v>43130.95164351852</v>
      </c>
      <c r="AO85" s="78"/>
      <c r="AP85" s="78" t="b">
        <v>1</v>
      </c>
      <c r="AQ85" s="78" t="b">
        <v>0</v>
      </c>
      <c r="AR85" s="78" t="b">
        <v>0</v>
      </c>
      <c r="AS85" s="78" t="s">
        <v>595</v>
      </c>
      <c r="AT85" s="78">
        <v>0</v>
      </c>
      <c r="AU85" s="78"/>
      <c r="AV85" s="78" t="b">
        <v>0</v>
      </c>
      <c r="AW85" s="78" t="s">
        <v>972</v>
      </c>
      <c r="AX85" s="82" t="s">
        <v>1055</v>
      </c>
      <c r="AY85" s="78" t="s">
        <v>66</v>
      </c>
      <c r="AZ85" s="78" t="str">
        <f>REPLACE(INDEX(GroupVertices[Group],MATCH(Vertices[[#This Row],[Vertex]],GroupVertices[Vertex],0)),1,1,"")</f>
        <v>3</v>
      </c>
      <c r="BA85" s="48" t="s">
        <v>1511</v>
      </c>
      <c r="BB85" s="48" t="s">
        <v>1511</v>
      </c>
      <c r="BC85" s="48" t="s">
        <v>1262</v>
      </c>
      <c r="BD85" s="48" t="s">
        <v>1515</v>
      </c>
      <c r="BE85" s="48"/>
      <c r="BF85" s="48"/>
      <c r="BG85" s="120" t="s">
        <v>1549</v>
      </c>
      <c r="BH85" s="120" t="s">
        <v>1553</v>
      </c>
      <c r="BI85" s="120" t="s">
        <v>1584</v>
      </c>
      <c r="BJ85" s="120" t="s">
        <v>1588</v>
      </c>
      <c r="BK85" s="120">
        <v>2</v>
      </c>
      <c r="BL85" s="123">
        <v>3.0303030303030303</v>
      </c>
      <c r="BM85" s="120">
        <v>3</v>
      </c>
      <c r="BN85" s="123">
        <v>4.545454545454546</v>
      </c>
      <c r="BO85" s="120">
        <v>0</v>
      </c>
      <c r="BP85" s="123">
        <v>0</v>
      </c>
      <c r="BQ85" s="120">
        <v>61</v>
      </c>
      <c r="BR85" s="123">
        <v>92.42424242424242</v>
      </c>
      <c r="BS85" s="120">
        <v>66</v>
      </c>
      <c r="BT85" s="2"/>
      <c r="BU85" s="3"/>
      <c r="BV85" s="3"/>
      <c r="BW85" s="3"/>
      <c r="BX85" s="3"/>
    </row>
    <row r="86" spans="1:76" ht="15">
      <c r="A86" s="64" t="s">
        <v>296</v>
      </c>
      <c r="B86" s="65"/>
      <c r="C86" s="65" t="s">
        <v>64</v>
      </c>
      <c r="D86" s="66">
        <v>166.64032422322674</v>
      </c>
      <c r="E86" s="68"/>
      <c r="F86" s="100" t="s">
        <v>969</v>
      </c>
      <c r="G86" s="65"/>
      <c r="H86" s="69" t="s">
        <v>296</v>
      </c>
      <c r="I86" s="70"/>
      <c r="J86" s="70"/>
      <c r="K86" s="69" t="s">
        <v>1143</v>
      </c>
      <c r="L86" s="73">
        <v>1</v>
      </c>
      <c r="M86" s="74">
        <v>4596.92578125</v>
      </c>
      <c r="N86" s="74">
        <v>4693.6484375</v>
      </c>
      <c r="O86" s="75"/>
      <c r="P86" s="76"/>
      <c r="Q86" s="76"/>
      <c r="R86" s="86"/>
      <c r="S86" s="48">
        <v>1</v>
      </c>
      <c r="T86" s="48">
        <v>0</v>
      </c>
      <c r="U86" s="49">
        <v>0</v>
      </c>
      <c r="V86" s="49">
        <v>0.010309</v>
      </c>
      <c r="W86" s="49">
        <v>0.014376</v>
      </c>
      <c r="X86" s="49">
        <v>0.389677</v>
      </c>
      <c r="Y86" s="49">
        <v>0</v>
      </c>
      <c r="Z86" s="49">
        <v>0</v>
      </c>
      <c r="AA86" s="71">
        <v>86</v>
      </c>
      <c r="AB86" s="71"/>
      <c r="AC86" s="72"/>
      <c r="AD86" s="78" t="s">
        <v>712</v>
      </c>
      <c r="AE86" s="78">
        <v>7605</v>
      </c>
      <c r="AF86" s="78">
        <v>7982</v>
      </c>
      <c r="AG86" s="78">
        <v>8081</v>
      </c>
      <c r="AH86" s="78">
        <v>56361</v>
      </c>
      <c r="AI86" s="78"/>
      <c r="AJ86" s="78" t="s">
        <v>776</v>
      </c>
      <c r="AK86" s="78" t="s">
        <v>819</v>
      </c>
      <c r="AL86" s="82" t="s">
        <v>852</v>
      </c>
      <c r="AM86" s="78"/>
      <c r="AN86" s="80">
        <v>40092.99283564815</v>
      </c>
      <c r="AO86" s="82" t="s">
        <v>925</v>
      </c>
      <c r="AP86" s="78" t="b">
        <v>0</v>
      </c>
      <c r="AQ86" s="78" t="b">
        <v>0</v>
      </c>
      <c r="AR86" s="78" t="b">
        <v>0</v>
      </c>
      <c r="AS86" s="78" t="s">
        <v>595</v>
      </c>
      <c r="AT86" s="78">
        <v>45</v>
      </c>
      <c r="AU86" s="82" t="s">
        <v>936</v>
      </c>
      <c r="AV86" s="78" t="b">
        <v>0</v>
      </c>
      <c r="AW86" s="78" t="s">
        <v>972</v>
      </c>
      <c r="AX86" s="82" t="s">
        <v>1056</v>
      </c>
      <c r="AY86" s="78" t="s">
        <v>65</v>
      </c>
      <c r="AZ86" s="78" t="str">
        <f>REPLACE(INDEX(GroupVertices[Group],MATCH(Vertices[[#This Row],[Vertex]],GroupVertices[Vertex],0)),1,1,"")</f>
        <v>3</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297</v>
      </c>
      <c r="B87" s="65"/>
      <c r="C87" s="65" t="s">
        <v>64</v>
      </c>
      <c r="D87" s="66">
        <v>162.01976585111373</v>
      </c>
      <c r="E87" s="68"/>
      <c r="F87" s="100" t="s">
        <v>970</v>
      </c>
      <c r="G87" s="65"/>
      <c r="H87" s="69" t="s">
        <v>297</v>
      </c>
      <c r="I87" s="70"/>
      <c r="J87" s="70"/>
      <c r="K87" s="69" t="s">
        <v>1144</v>
      </c>
      <c r="L87" s="73">
        <v>1</v>
      </c>
      <c r="M87" s="74">
        <v>5632.96484375</v>
      </c>
      <c r="N87" s="74">
        <v>5209.75341796875</v>
      </c>
      <c r="O87" s="75"/>
      <c r="P87" s="76"/>
      <c r="Q87" s="76"/>
      <c r="R87" s="86"/>
      <c r="S87" s="48">
        <v>1</v>
      </c>
      <c r="T87" s="48">
        <v>0</v>
      </c>
      <c r="U87" s="49">
        <v>0</v>
      </c>
      <c r="V87" s="49">
        <v>0.010309</v>
      </c>
      <c r="W87" s="49">
        <v>0.014376</v>
      </c>
      <c r="X87" s="49">
        <v>0.389677</v>
      </c>
      <c r="Y87" s="49">
        <v>0</v>
      </c>
      <c r="Z87" s="49">
        <v>0</v>
      </c>
      <c r="AA87" s="71">
        <v>87</v>
      </c>
      <c r="AB87" s="71"/>
      <c r="AC87" s="72"/>
      <c r="AD87" s="78" t="s">
        <v>713</v>
      </c>
      <c r="AE87" s="78">
        <v>126</v>
      </c>
      <c r="AF87" s="78">
        <v>34</v>
      </c>
      <c r="AG87" s="78">
        <v>610</v>
      </c>
      <c r="AH87" s="78">
        <v>1494</v>
      </c>
      <c r="AI87" s="78"/>
      <c r="AJ87" s="78" t="s">
        <v>777</v>
      </c>
      <c r="AK87" s="78"/>
      <c r="AL87" s="78"/>
      <c r="AM87" s="78"/>
      <c r="AN87" s="80">
        <v>41203.067037037035</v>
      </c>
      <c r="AO87" s="78"/>
      <c r="AP87" s="78" t="b">
        <v>1</v>
      </c>
      <c r="AQ87" s="78" t="b">
        <v>0</v>
      </c>
      <c r="AR87" s="78" t="b">
        <v>0</v>
      </c>
      <c r="AS87" s="78" t="s">
        <v>595</v>
      </c>
      <c r="AT87" s="78">
        <v>0</v>
      </c>
      <c r="AU87" s="82" t="s">
        <v>933</v>
      </c>
      <c r="AV87" s="78" t="b">
        <v>0</v>
      </c>
      <c r="AW87" s="78" t="s">
        <v>972</v>
      </c>
      <c r="AX87" s="82" t="s">
        <v>1057</v>
      </c>
      <c r="AY87" s="78" t="s">
        <v>65</v>
      </c>
      <c r="AZ87" s="78" t="str">
        <f>REPLACE(INDEX(GroupVertices[Group],MATCH(Vertices[[#This Row],[Vertex]],GroupVertices[Vertex],0)),1,1,"")</f>
        <v>3</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274</v>
      </c>
      <c r="B88" s="65"/>
      <c r="C88" s="65" t="s">
        <v>64</v>
      </c>
      <c r="D88" s="66">
        <v>162.03604361085442</v>
      </c>
      <c r="E88" s="68"/>
      <c r="F88" s="100" t="s">
        <v>426</v>
      </c>
      <c r="G88" s="65"/>
      <c r="H88" s="69" t="s">
        <v>274</v>
      </c>
      <c r="I88" s="70"/>
      <c r="J88" s="70"/>
      <c r="K88" s="69" t="s">
        <v>1145</v>
      </c>
      <c r="L88" s="73">
        <v>1214.222860125261</v>
      </c>
      <c r="M88" s="74">
        <v>4987.9208984375</v>
      </c>
      <c r="N88" s="74">
        <v>8424.900390625</v>
      </c>
      <c r="O88" s="75"/>
      <c r="P88" s="76"/>
      <c r="Q88" s="76"/>
      <c r="R88" s="86"/>
      <c r="S88" s="48">
        <v>0</v>
      </c>
      <c r="T88" s="48">
        <v>6</v>
      </c>
      <c r="U88" s="49">
        <v>93</v>
      </c>
      <c r="V88" s="49">
        <v>0.014493</v>
      </c>
      <c r="W88" s="49">
        <v>0.077016</v>
      </c>
      <c r="X88" s="49">
        <v>1.635847</v>
      </c>
      <c r="Y88" s="49">
        <v>0.13333333333333333</v>
      </c>
      <c r="Z88" s="49">
        <v>0</v>
      </c>
      <c r="AA88" s="71">
        <v>88</v>
      </c>
      <c r="AB88" s="71"/>
      <c r="AC88" s="72"/>
      <c r="AD88" s="78" t="s">
        <v>714</v>
      </c>
      <c r="AE88" s="78">
        <v>271</v>
      </c>
      <c r="AF88" s="78">
        <v>62</v>
      </c>
      <c r="AG88" s="78">
        <v>9038</v>
      </c>
      <c r="AH88" s="78">
        <v>3033</v>
      </c>
      <c r="AI88" s="78"/>
      <c r="AJ88" s="78" t="s">
        <v>778</v>
      </c>
      <c r="AK88" s="78" t="s">
        <v>820</v>
      </c>
      <c r="AL88" s="82" t="s">
        <v>853</v>
      </c>
      <c r="AM88" s="78"/>
      <c r="AN88" s="80">
        <v>40965.002858796295</v>
      </c>
      <c r="AO88" s="82" t="s">
        <v>926</v>
      </c>
      <c r="AP88" s="78" t="b">
        <v>1</v>
      </c>
      <c r="AQ88" s="78" t="b">
        <v>0</v>
      </c>
      <c r="AR88" s="78" t="b">
        <v>0</v>
      </c>
      <c r="AS88" s="78" t="s">
        <v>595</v>
      </c>
      <c r="AT88" s="78">
        <v>0</v>
      </c>
      <c r="AU88" s="82" t="s">
        <v>933</v>
      </c>
      <c r="AV88" s="78" t="b">
        <v>0</v>
      </c>
      <c r="AW88" s="78" t="s">
        <v>972</v>
      </c>
      <c r="AX88" s="82" t="s">
        <v>1058</v>
      </c>
      <c r="AY88" s="78" t="s">
        <v>66</v>
      </c>
      <c r="AZ88" s="78" t="str">
        <f>REPLACE(INDEX(GroupVertices[Group],MATCH(Vertices[[#This Row],[Vertex]],GroupVertices[Vertex],0)),1,1,"")</f>
        <v>3</v>
      </c>
      <c r="BA88" s="48" t="s">
        <v>358</v>
      </c>
      <c r="BB88" s="48" t="s">
        <v>358</v>
      </c>
      <c r="BC88" s="48" t="s">
        <v>362</v>
      </c>
      <c r="BD88" s="48" t="s">
        <v>362</v>
      </c>
      <c r="BE88" s="48"/>
      <c r="BF88" s="48"/>
      <c r="BG88" s="120" t="s">
        <v>1550</v>
      </c>
      <c r="BH88" s="120" t="s">
        <v>1550</v>
      </c>
      <c r="BI88" s="120" t="s">
        <v>1585</v>
      </c>
      <c r="BJ88" s="120" t="s">
        <v>1585</v>
      </c>
      <c r="BK88" s="120">
        <v>0</v>
      </c>
      <c r="BL88" s="123">
        <v>0</v>
      </c>
      <c r="BM88" s="120">
        <v>0</v>
      </c>
      <c r="BN88" s="123">
        <v>0</v>
      </c>
      <c r="BO88" s="120">
        <v>0</v>
      </c>
      <c r="BP88" s="123">
        <v>0</v>
      </c>
      <c r="BQ88" s="120">
        <v>13</v>
      </c>
      <c r="BR88" s="123">
        <v>100</v>
      </c>
      <c r="BS88" s="120">
        <v>13</v>
      </c>
      <c r="BT88" s="2"/>
      <c r="BU88" s="3"/>
      <c r="BV88" s="3"/>
      <c r="BW88" s="3"/>
      <c r="BX88" s="3"/>
    </row>
    <row r="89" spans="1:76" ht="15">
      <c r="A89" s="87" t="s">
        <v>298</v>
      </c>
      <c r="B89" s="88"/>
      <c r="C89" s="88" t="s">
        <v>64</v>
      </c>
      <c r="D89" s="89">
        <v>164.89918527953293</v>
      </c>
      <c r="E89" s="90"/>
      <c r="F89" s="101" t="s">
        <v>971</v>
      </c>
      <c r="G89" s="88"/>
      <c r="H89" s="91" t="s">
        <v>298</v>
      </c>
      <c r="I89" s="92"/>
      <c r="J89" s="92"/>
      <c r="K89" s="91" t="s">
        <v>1146</v>
      </c>
      <c r="L89" s="93">
        <v>1</v>
      </c>
      <c r="M89" s="94">
        <v>5353.05078125</v>
      </c>
      <c r="N89" s="94">
        <v>9646.09375</v>
      </c>
      <c r="O89" s="95"/>
      <c r="P89" s="96"/>
      <c r="Q89" s="96"/>
      <c r="R89" s="97"/>
      <c r="S89" s="48">
        <v>1</v>
      </c>
      <c r="T89" s="48">
        <v>0</v>
      </c>
      <c r="U89" s="49">
        <v>0</v>
      </c>
      <c r="V89" s="49">
        <v>0.010101</v>
      </c>
      <c r="W89" s="49">
        <v>0.013892</v>
      </c>
      <c r="X89" s="49">
        <v>0.381745</v>
      </c>
      <c r="Y89" s="49">
        <v>0</v>
      </c>
      <c r="Z89" s="49">
        <v>0</v>
      </c>
      <c r="AA89" s="98">
        <v>89</v>
      </c>
      <c r="AB89" s="98"/>
      <c r="AC89" s="99"/>
      <c r="AD89" s="78" t="s">
        <v>715</v>
      </c>
      <c r="AE89" s="78">
        <v>4892</v>
      </c>
      <c r="AF89" s="78">
        <v>4987</v>
      </c>
      <c r="AG89" s="78">
        <v>33646</v>
      </c>
      <c r="AH89" s="78">
        <v>51605</v>
      </c>
      <c r="AI89" s="78"/>
      <c r="AJ89" s="78" t="s">
        <v>779</v>
      </c>
      <c r="AK89" s="78" t="s">
        <v>821</v>
      </c>
      <c r="AL89" s="78"/>
      <c r="AM89" s="78"/>
      <c r="AN89" s="80">
        <v>39884.64560185185</v>
      </c>
      <c r="AO89" s="82" t="s">
        <v>927</v>
      </c>
      <c r="AP89" s="78" t="b">
        <v>1</v>
      </c>
      <c r="AQ89" s="78" t="b">
        <v>0</v>
      </c>
      <c r="AR89" s="78" t="b">
        <v>0</v>
      </c>
      <c r="AS89" s="78" t="s">
        <v>595</v>
      </c>
      <c r="AT89" s="78">
        <v>20</v>
      </c>
      <c r="AU89" s="82" t="s">
        <v>933</v>
      </c>
      <c r="AV89" s="78" t="b">
        <v>0</v>
      </c>
      <c r="AW89" s="78" t="s">
        <v>972</v>
      </c>
      <c r="AX89" s="82" t="s">
        <v>1059</v>
      </c>
      <c r="AY89" s="78" t="s">
        <v>65</v>
      </c>
      <c r="AZ89" s="78" t="str">
        <f>REPLACE(INDEX(GroupVertices[Group],MATCH(Vertices[[#This Row],[Vertex]],GroupVertices[Vertex],0)),1,1,"")</f>
        <v>3</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9"/>
    <dataValidation allowBlank="1" showInputMessage="1" promptTitle="Vertex Tooltip" prompt="Enter optional text that will pop up when the mouse is hovered over the vertex." errorTitle="Invalid Vertex Image Key" sqref="K3:K8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9"/>
    <dataValidation allowBlank="1" showInputMessage="1" promptTitle="Vertex Label Fill Color" prompt="To select an optional fill color for the Label shape, right-click and select Select Color on the right-click menu." sqref="I3:I89"/>
    <dataValidation allowBlank="1" showInputMessage="1" promptTitle="Vertex Image File" prompt="Enter the path to an image file.  Hover over the column header for examples." errorTitle="Invalid Vertex Image Key" sqref="F3:F89"/>
    <dataValidation allowBlank="1" showInputMessage="1" promptTitle="Vertex Color" prompt="To select an optional vertex color, right-click and select Select Color on the right-click menu." sqref="B3:B89"/>
    <dataValidation allowBlank="1" showInputMessage="1" promptTitle="Vertex Opacity" prompt="Enter an optional vertex opacity between 0 (transparent) and 100 (opaque)." errorTitle="Invalid Vertex Opacity" error="The optional vertex opacity must be a whole number between 0 and 10." sqref="E3:E89"/>
    <dataValidation type="list" allowBlank="1" showInputMessage="1" showErrorMessage="1" promptTitle="Vertex Shape" prompt="Select an optional vertex shape." errorTitle="Invalid Vertex Shape" error="You have entered an invalid vertex shape.  Try selecting from the drop-down list instead." sqref="C3:C8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9">
      <formula1>ValidVertexLabelPositions</formula1>
    </dataValidation>
    <dataValidation allowBlank="1" showInputMessage="1" showErrorMessage="1" promptTitle="Vertex Name" prompt="Enter the name of the vertex." sqref="A3:A89"/>
  </dataValidations>
  <hyperlinks>
    <hyperlink ref="AJ45" r:id="rId1" display="https://t.co/0dF8gKGoeW"/>
    <hyperlink ref="AL3" r:id="rId2" display="https://t.co/MWxg5njJvs"/>
    <hyperlink ref="AL4" r:id="rId3" display="http://t.co/IaghNW8Xm2"/>
    <hyperlink ref="AL7" r:id="rId4" display="https://www.krik.rs/"/>
    <hyperlink ref="AL8" r:id="rId5" display="https://t.co/SgWtPKZAOZ"/>
    <hyperlink ref="AL10" r:id="rId6" display="http://dvogled.rs/"/>
    <hyperlink ref="AL12" r:id="rId7" display="https://t.co/WTyjr63ufN"/>
    <hyperlink ref="AL13" r:id="rId8" display="https://t.co/sJRWxII24k"/>
    <hyperlink ref="AL21" r:id="rId9" display="https://t.co/nM13QhETSE"/>
    <hyperlink ref="AL22" r:id="rId10" display="https://t.co/K8S1LGrIdA"/>
    <hyperlink ref="AL23" r:id="rId11" display="https://curiouscat.me/empyrealarrows"/>
    <hyperlink ref="AL24" r:id="rId12" display="https://t.co/p3OUAPEbgl"/>
    <hyperlink ref="AL25" r:id="rId13" display="https://t.co/WTyjr63ufN"/>
    <hyperlink ref="AL27" r:id="rId14" display="http://www.rockstargames.com/"/>
    <hyperlink ref="AL30" r:id="rId15" display="https://t.co/qcDqjZcym8"/>
    <hyperlink ref="AL31" r:id="rId16" display="https://t.co/qcDqjZcym8"/>
    <hyperlink ref="AL34" r:id="rId17" display="https://t.co/AC5eUcH0ck"/>
    <hyperlink ref="AL39" r:id="rId18" display="http://t.co/ODE3hOrwha"/>
    <hyperlink ref="AL45" r:id="rId19" display="https://t.co/1MndPPTvCl"/>
    <hyperlink ref="AL53" r:id="rId20" display="https://t.co/30WnNR6miQ"/>
    <hyperlink ref="AL54" r:id="rId21" display="https://t.co/u3LokYG3YI"/>
    <hyperlink ref="AL55" r:id="rId22" display="https://t.co/FbPQ6yR0e9"/>
    <hyperlink ref="AL56" r:id="rId23" display="https://t.co/MTbwzBQYkZ"/>
    <hyperlink ref="AL63" r:id="rId24" display="http://iheartradio.com/"/>
    <hyperlink ref="AL70" r:id="rId25" display="https://www.youtube.com/channel/UCmn0DwZgdPDKENdJPn9hmwg"/>
    <hyperlink ref="AL75" r:id="rId26" display="https://youtu.be/kql6oyWU7y4"/>
    <hyperlink ref="AL76" r:id="rId27" display="https://t.co/lwr2lLCwYc"/>
    <hyperlink ref="AL77" r:id="rId28" display="http://norcross.house.gov/"/>
    <hyperlink ref="AL78" r:id="rId29" display="https://actionnetwork.org/forms/april20updates?source=direct_link&amp;"/>
    <hyperlink ref="AL80" r:id="rId30" display="http://marchforourlives.com/"/>
    <hyperlink ref="AL81" r:id="rId31" display="https://www.instagram.com/wild_wolf94/"/>
    <hyperlink ref="AL82" r:id="rId32" display="https://youtu.be/bVK3HvmWB-k"/>
    <hyperlink ref="AL83" r:id="rId33" display="http://twitch.tv/shakker"/>
    <hyperlink ref="AL86" r:id="rId34" display="https://t.co/Kv4UILk2gR"/>
    <hyperlink ref="AL88" r:id="rId35" display="http://nitrovintage.com/"/>
    <hyperlink ref="AO3" r:id="rId36" display="https://pbs.twimg.com/profile_banners/27443744/1536811181"/>
    <hyperlink ref="AO4" r:id="rId37" display="https://pbs.twimg.com/profile_banners/759251/1508752874"/>
    <hyperlink ref="AO5" r:id="rId38" display="https://pbs.twimg.com/profile_banners/1091897615225106433/1549164670"/>
    <hyperlink ref="AO6" r:id="rId39" display="https://pbs.twimg.com/profile_banners/2463848636/1519933535"/>
    <hyperlink ref="AO7" r:id="rId40" display="https://pbs.twimg.com/profile_banners/596657288/1464981126"/>
    <hyperlink ref="AO8" r:id="rId41" display="https://pbs.twimg.com/profile_banners/14145974/1534067090"/>
    <hyperlink ref="AO10" r:id="rId42" display="https://pbs.twimg.com/profile_banners/1205946210/1506675039"/>
    <hyperlink ref="AO11" r:id="rId43" display="https://pbs.twimg.com/profile_banners/596195505/1403082511"/>
    <hyperlink ref="AO12" r:id="rId44" display="https://pbs.twimg.com/profile_banners/1159901533/1436371138"/>
    <hyperlink ref="AO13" r:id="rId45" display="https://pbs.twimg.com/profile_banners/3238343020/1547029033"/>
    <hyperlink ref="AO15" r:id="rId46" display="https://pbs.twimg.com/profile_banners/360862214/1402267923"/>
    <hyperlink ref="AO16" r:id="rId47" display="https://pbs.twimg.com/profile_banners/20975868/1428327076"/>
    <hyperlink ref="AO19" r:id="rId48" display="https://pbs.twimg.com/profile_banners/2297996020/1524322981"/>
    <hyperlink ref="AO21" r:id="rId49" display="https://pbs.twimg.com/profile_banners/2732593321/1547938913"/>
    <hyperlink ref="AO22" r:id="rId50" display="https://pbs.twimg.com/profile_banners/2273595360/1538768874"/>
    <hyperlink ref="AO23" r:id="rId51" display="https://pbs.twimg.com/profile_banners/3235547688/1548208827"/>
    <hyperlink ref="AO24" r:id="rId52" display="https://pbs.twimg.com/profile_banners/2290434792/1510123871"/>
    <hyperlink ref="AO25" r:id="rId53" display="https://pbs.twimg.com/profile_banners/964058228/1506592819"/>
    <hyperlink ref="AO26" r:id="rId54" display="https://pbs.twimg.com/profile_banners/843430272020504580/1499646792"/>
    <hyperlink ref="AO27" r:id="rId55" display="https://pbs.twimg.com/profile_banners/29758446/1458062176"/>
    <hyperlink ref="AO28" r:id="rId56" display="https://pbs.twimg.com/profile_banners/880415774661369856/1538918218"/>
    <hyperlink ref="AO30" r:id="rId57" display="https://pbs.twimg.com/profile_banners/289400495/1540392153"/>
    <hyperlink ref="AO31" r:id="rId58" display="https://pbs.twimg.com/profile_banners/729452965086547968/1485006843"/>
    <hyperlink ref="AO32" r:id="rId59" display="https://pbs.twimg.com/profile_banners/868959608651603968/1526937017"/>
    <hyperlink ref="AO34" r:id="rId60" display="https://pbs.twimg.com/profile_banners/1558792724/1521439711"/>
    <hyperlink ref="AO35" r:id="rId61" display="https://pbs.twimg.com/profile_banners/35460966/1542990459"/>
    <hyperlink ref="AO36" r:id="rId62" display="https://pbs.twimg.com/profile_banners/329119161/1519620420"/>
    <hyperlink ref="AO37" r:id="rId63" display="https://pbs.twimg.com/profile_banners/404510899/1442147966"/>
    <hyperlink ref="AO38" r:id="rId64" display="https://pbs.twimg.com/profile_banners/951205733512564736/1527268248"/>
    <hyperlink ref="AO40" r:id="rId65" display="https://pbs.twimg.com/profile_banners/2288751224/1422903746"/>
    <hyperlink ref="AO41" r:id="rId66" display="https://pbs.twimg.com/profile_banners/1054037018194382848/1544721217"/>
    <hyperlink ref="AO42" r:id="rId67" display="https://pbs.twimg.com/profile_banners/988785121988837376/1531845284"/>
    <hyperlink ref="AO44" r:id="rId68" display="https://pbs.twimg.com/profile_banners/4846861181/1476912941"/>
    <hyperlink ref="AO45" r:id="rId69" display="https://pbs.twimg.com/profile_banners/835133250/1549377487"/>
    <hyperlink ref="AO46" r:id="rId70" display="https://pbs.twimg.com/profile_banners/851101560/1411489614"/>
    <hyperlink ref="AO47" r:id="rId71" display="https://pbs.twimg.com/profile_banners/3480917674/1511959551"/>
    <hyperlink ref="AO48" r:id="rId72" display="https://pbs.twimg.com/profile_banners/3431761025/1487249461"/>
    <hyperlink ref="AO49" r:id="rId73" display="https://pbs.twimg.com/profile_banners/828931994155376640/1505249668"/>
    <hyperlink ref="AO52" r:id="rId74" display="https://pbs.twimg.com/profile_banners/793306332573134848/1542086383"/>
    <hyperlink ref="AO53" r:id="rId75" display="https://pbs.twimg.com/profile_banners/888909792269479936/1522259100"/>
    <hyperlink ref="AO54" r:id="rId76" display="https://pbs.twimg.com/profile_banners/4218031/1399799246"/>
    <hyperlink ref="AO55" r:id="rId77" display="https://pbs.twimg.com/profile_banners/3734967381/1540611664"/>
    <hyperlink ref="AO56" r:id="rId78" display="https://pbs.twimg.com/profile_banners/3297022953/1536014485"/>
    <hyperlink ref="AO57" r:id="rId79" display="https://pbs.twimg.com/profile_banners/3254280830/1532889950"/>
    <hyperlink ref="AO58" r:id="rId80" display="https://pbs.twimg.com/profile_banners/867840863292063745/1532340319"/>
    <hyperlink ref="AO59" r:id="rId81" display="https://pbs.twimg.com/profile_banners/483057118/1510900471"/>
    <hyperlink ref="AO61" r:id="rId82" display="https://pbs.twimg.com/profile_banners/1073542198187175937/1544787519"/>
    <hyperlink ref="AO62" r:id="rId83" display="https://pbs.twimg.com/profile_banners/1083055240738496512/1547055590"/>
    <hyperlink ref="AO63" r:id="rId84" display="https://pbs.twimg.com/profile_banners/46116615/1550240735"/>
    <hyperlink ref="AO64" r:id="rId85" display="https://pbs.twimg.com/profile_banners/1081255532239958017/1546811996"/>
    <hyperlink ref="AO65" r:id="rId86" display="https://pbs.twimg.com/profile_banners/994694154100854784/1549838640"/>
    <hyperlink ref="AO67" r:id="rId87" display="https://pbs.twimg.com/profile_banners/1040002938419245066/1537018836"/>
    <hyperlink ref="AO68" r:id="rId88" display="https://pbs.twimg.com/profile_banners/991703503297970177/1538533463"/>
    <hyperlink ref="AO69" r:id="rId89" display="https://pbs.twimg.com/profile_banners/976247411839467521/1549767984"/>
    <hyperlink ref="AO70" r:id="rId90" display="https://pbs.twimg.com/profile_banners/3420443261/1480794103"/>
    <hyperlink ref="AO71" r:id="rId91" display="https://pbs.twimg.com/profile_banners/2500303225/1471067078"/>
    <hyperlink ref="AO72" r:id="rId92" display="https://pbs.twimg.com/profile_banners/2612956482/1522021685"/>
    <hyperlink ref="AO73" r:id="rId93" display="https://pbs.twimg.com/profile_banners/2639508213/1518835283"/>
    <hyperlink ref="AO74" r:id="rId94" display="https://pbs.twimg.com/profile_banners/2726053012/1530553160"/>
    <hyperlink ref="AO75" r:id="rId95" display="https://pbs.twimg.com/profile_banners/2729547634/1519687923"/>
    <hyperlink ref="AO76" r:id="rId96" display="https://pbs.twimg.com/profile_banners/2729565201/1549382521"/>
    <hyperlink ref="AO77" r:id="rId97" display="https://pbs.twimg.com/profile_banners/3122099613/1522337915"/>
    <hyperlink ref="AO78" r:id="rId98" display="https://pbs.twimg.com/profile_banners/1095800249778667521/1550095389"/>
    <hyperlink ref="AO80" r:id="rId99" display="https://pbs.twimg.com/profile_banners/965015705123930114/1541572218"/>
    <hyperlink ref="AO81" r:id="rId100" display="https://pbs.twimg.com/profile_banners/365644727/1548252626"/>
    <hyperlink ref="AO82" r:id="rId101" display="https://pbs.twimg.com/profile_banners/2401383512/1534950623"/>
    <hyperlink ref="AO83" r:id="rId102" display="https://pbs.twimg.com/profile_banners/1014229263279587328/1546993567"/>
    <hyperlink ref="AO84" r:id="rId103" display="https://pbs.twimg.com/profile_banners/106188733/1550024165"/>
    <hyperlink ref="AO86" r:id="rId104" display="https://pbs.twimg.com/profile_banners/80437434/1533740770"/>
    <hyperlink ref="AO88" r:id="rId105" display="https://pbs.twimg.com/profile_banners/503736811/1496447854"/>
    <hyperlink ref="AO89" r:id="rId106" display="https://pbs.twimg.com/profile_banners/23967659/1494615246"/>
    <hyperlink ref="AU3" r:id="rId107" display="http://abs.twimg.com/images/themes/theme15/bg.png"/>
    <hyperlink ref="AU4" r:id="rId108" display="http://abs.twimg.com/images/themes/theme1/bg.png"/>
    <hyperlink ref="AU6" r:id="rId109" display="http://abs.twimg.com/images/themes/theme1/bg.png"/>
    <hyperlink ref="AU7" r:id="rId110" display="http://abs.twimg.com/images/themes/theme1/bg.png"/>
    <hyperlink ref="AU8" r:id="rId111" display="http://abs.twimg.com/images/themes/theme1/bg.png"/>
    <hyperlink ref="AU10" r:id="rId112" display="http://abs.twimg.com/images/themes/theme1/bg.png"/>
    <hyperlink ref="AU11" r:id="rId113" display="http://abs.twimg.com/images/themes/theme1/bg.png"/>
    <hyperlink ref="AU12" r:id="rId114" display="http://abs.twimg.com/images/themes/theme1/bg.png"/>
    <hyperlink ref="AU13" r:id="rId115" display="http://abs.twimg.com/images/themes/theme1/bg.png"/>
    <hyperlink ref="AU14" r:id="rId116" display="http://abs.twimg.com/images/themes/theme1/bg.png"/>
    <hyperlink ref="AU15" r:id="rId117" display="http://abs.twimg.com/images/themes/theme14/bg.gif"/>
    <hyperlink ref="AU16" r:id="rId118" display="http://abs.twimg.com/images/themes/theme2/bg.gif"/>
    <hyperlink ref="AU17" r:id="rId119" display="http://abs.twimg.com/images/themes/theme1/bg.png"/>
    <hyperlink ref="AU18" r:id="rId120" display="http://abs.twimg.com/images/themes/theme1/bg.png"/>
    <hyperlink ref="AU19" r:id="rId121" display="http://abs.twimg.com/images/themes/theme1/bg.png"/>
    <hyperlink ref="AU20" r:id="rId122" display="http://abs.twimg.com/images/themes/theme1/bg.png"/>
    <hyperlink ref="AU21" r:id="rId123" display="http://abs.twimg.com/images/themes/theme1/bg.png"/>
    <hyperlink ref="AU22" r:id="rId124" display="http://abs.twimg.com/images/themes/theme1/bg.png"/>
    <hyperlink ref="AU23" r:id="rId125" display="http://abs.twimg.com/images/themes/theme1/bg.png"/>
    <hyperlink ref="AU24" r:id="rId126" display="http://abs.twimg.com/images/themes/theme13/bg.gif"/>
    <hyperlink ref="AU25" r:id="rId127" display="http://abs.twimg.com/images/themes/theme1/bg.png"/>
    <hyperlink ref="AU27" r:id="rId128" display="http://pbs.twimg.com/profile_background_images/575384409546739712/KMFwcYg7.jpeg"/>
    <hyperlink ref="AU30" r:id="rId129" display="http://abs.twimg.com/images/themes/theme19/bg.gif"/>
    <hyperlink ref="AU33" r:id="rId130" display="http://abs.twimg.com/images/themes/theme5/bg.gif"/>
    <hyperlink ref="AU34" r:id="rId131" display="http://abs.twimg.com/images/themes/theme9/bg.gif"/>
    <hyperlink ref="AU35" r:id="rId132" display="http://abs.twimg.com/images/themes/theme1/bg.png"/>
    <hyperlink ref="AU36" r:id="rId133" display="http://abs.twimg.com/images/themes/theme1/bg.png"/>
    <hyperlink ref="AU37" r:id="rId134" display="http://abs.twimg.com/images/themes/theme10/bg.gif"/>
    <hyperlink ref="AU39" r:id="rId135" display="http://abs.twimg.com/images/themes/theme1/bg.png"/>
    <hyperlink ref="AU40" r:id="rId136" display="http://abs.twimg.com/images/themes/theme1/bg.png"/>
    <hyperlink ref="AU44" r:id="rId137" display="http://abs.twimg.com/images/themes/theme1/bg.png"/>
    <hyperlink ref="AU45" r:id="rId138" display="http://abs.twimg.com/images/themes/theme14/bg.gif"/>
    <hyperlink ref="AU46" r:id="rId139" display="http://abs.twimg.com/images/themes/theme1/bg.png"/>
    <hyperlink ref="AU47" r:id="rId140" display="http://abs.twimg.com/images/themes/theme1/bg.png"/>
    <hyperlink ref="AU48" r:id="rId141" display="http://abs.twimg.com/images/themes/theme1/bg.png"/>
    <hyperlink ref="AU50" r:id="rId142" display="http://abs.twimg.com/images/themes/theme1/bg.png"/>
    <hyperlink ref="AU52" r:id="rId143" display="http://abs.twimg.com/images/themes/theme1/bg.png"/>
    <hyperlink ref="AU54" r:id="rId144" display="http://abs.twimg.com/images/themes/theme14/bg.gif"/>
    <hyperlink ref="AU55" r:id="rId145" display="http://abs.twimg.com/images/themes/theme1/bg.png"/>
    <hyperlink ref="AU56" r:id="rId146" display="http://abs.twimg.com/images/themes/theme1/bg.png"/>
    <hyperlink ref="AU57" r:id="rId147" display="http://abs.twimg.com/images/themes/theme1/bg.png"/>
    <hyperlink ref="AU59" r:id="rId148" display="http://abs.twimg.com/images/themes/theme1/bg.png"/>
    <hyperlink ref="AU63" r:id="rId149" display="http://abs.twimg.com/images/themes/theme1/bg.png"/>
    <hyperlink ref="AU65" r:id="rId150" display="http://abs.twimg.com/images/themes/theme1/bg.png"/>
    <hyperlink ref="AU68" r:id="rId151" display="http://abs.twimg.com/images/themes/theme1/bg.png"/>
    <hyperlink ref="AU69" r:id="rId152" display="http://abs.twimg.com/images/themes/theme1/bg.png"/>
    <hyperlink ref="AU70" r:id="rId153" display="http://abs.twimg.com/images/themes/theme1/bg.png"/>
    <hyperlink ref="AU71" r:id="rId154" display="http://abs.twimg.com/images/themes/theme1/bg.png"/>
    <hyperlink ref="AU72" r:id="rId155" display="http://abs.twimg.com/images/themes/theme1/bg.png"/>
    <hyperlink ref="AU73" r:id="rId156" display="http://abs.twimg.com/images/themes/theme1/bg.png"/>
    <hyperlink ref="AU74" r:id="rId157" display="http://abs.twimg.com/images/themes/theme1/bg.png"/>
    <hyperlink ref="AU75" r:id="rId158" display="http://abs.twimg.com/images/themes/theme1/bg.png"/>
    <hyperlink ref="AU76" r:id="rId159" display="http://abs.twimg.com/images/themes/theme1/bg.png"/>
    <hyperlink ref="AU77" r:id="rId160" display="http://abs.twimg.com/images/themes/theme1/bg.png"/>
    <hyperlink ref="AU80" r:id="rId161" display="http://abs.twimg.com/images/themes/theme1/bg.png"/>
    <hyperlink ref="AU81" r:id="rId162" display="http://abs.twimg.com/images/themes/theme1/bg.png"/>
    <hyperlink ref="AU82" r:id="rId163" display="http://abs.twimg.com/images/themes/theme1/bg.png"/>
    <hyperlink ref="AU83" r:id="rId164" display="http://abs.twimg.com/images/themes/theme1/bg.png"/>
    <hyperlink ref="AU84" r:id="rId165" display="http://abs.twimg.com/images/themes/theme14/bg.gif"/>
    <hyperlink ref="AU86" r:id="rId166" display="http://abs.twimg.com/images/themes/theme13/bg.gif"/>
    <hyperlink ref="AU87" r:id="rId167" display="http://abs.twimg.com/images/themes/theme1/bg.png"/>
    <hyperlink ref="AU88" r:id="rId168" display="http://abs.twimg.com/images/themes/theme1/bg.png"/>
    <hyperlink ref="AU89" r:id="rId169" display="http://abs.twimg.com/images/themes/theme1/bg.png"/>
    <hyperlink ref="F3" r:id="rId170" display="http://pbs.twimg.com/profile_images/1040086382964862976/KEKqKBgT_normal.jpg"/>
    <hyperlink ref="F4" r:id="rId171" display="http://pbs.twimg.com/profile_images/508960761826131968/LnvhR8ED_normal.png"/>
    <hyperlink ref="F5" r:id="rId172" display="http://pbs.twimg.com/profile_images/1091901900411293701/w9F_Bm9I_normal.jpg"/>
    <hyperlink ref="F6" r:id="rId173" display="http://pbs.twimg.com/profile_images/971858661168599040/t8T3IPTh_normal.jpg"/>
    <hyperlink ref="F7" r:id="rId174" display="http://pbs.twimg.com/profile_images/1079346569013587968/rfMSp417_normal.jpg"/>
    <hyperlink ref="F8" r:id="rId175" display="http://pbs.twimg.com/profile_images/947508388287647744/cb7bR9yl_normal.jpg"/>
    <hyperlink ref="F9" r:id="rId176" display="http://abs.twimg.com/sticky/default_profile_images/default_profile_normal.png"/>
    <hyperlink ref="F10" r:id="rId177" display="http://pbs.twimg.com/profile_images/913685315314966529/zMFTWGQ2_normal.jpg"/>
    <hyperlink ref="F11" r:id="rId178" display="http://pbs.twimg.com/profile_images/479187811690508289/KfaVTz1U_normal.jpeg"/>
    <hyperlink ref="F12" r:id="rId179" display="http://pbs.twimg.com/profile_images/835534810714112001/BjsIZPQH_normal.jpg"/>
    <hyperlink ref="F13" r:id="rId180" display="http://pbs.twimg.com/profile_images/639820185268973568/JgsEz5oV_normal.png"/>
    <hyperlink ref="F14" r:id="rId181" display="http://abs.twimg.com/sticky/default_profile_images/default_profile_normal.png"/>
    <hyperlink ref="F15" r:id="rId182" display="http://pbs.twimg.com/profile_images/1082421947303108613/YwuP2L_S_normal.jpg"/>
    <hyperlink ref="F16" r:id="rId183" display="http://pbs.twimg.com/profile_images/585074885916930048/MJpM_PC7_normal.jpg"/>
    <hyperlink ref="F17" r:id="rId184" display="http://pbs.twimg.com/profile_images/636565318371049472/Yb6leiEK_normal.jpg"/>
    <hyperlink ref="F18" r:id="rId185" display="http://pbs.twimg.com/profile_images/1583513337/255042_10150204588549475_511244474_7321247_4925223_n_normal.jpg"/>
    <hyperlink ref="F19" r:id="rId186" display="http://pbs.twimg.com/profile_images/611453686049411072/aWe_JUSo_normal.jpg"/>
    <hyperlink ref="F20" r:id="rId187" display="http://abs.twimg.com/sticky/default_profile_images/default_profile_normal.png"/>
    <hyperlink ref="F21" r:id="rId188" display="http://pbs.twimg.com/profile_images/1086196118822637568/lTx_cFnB_normal.jpg"/>
    <hyperlink ref="F22" r:id="rId189" display="http://pbs.twimg.com/profile_images/1059674200556822530/xQXiY4A0_normal.jpg"/>
    <hyperlink ref="F23" r:id="rId190" display="http://pbs.twimg.com/profile_images/1095916095419105280/cLCyD7k8_normal.jpg"/>
    <hyperlink ref="F24" r:id="rId191" display="http://pbs.twimg.com/profile_images/1013733778525696000/77jrQ0wq_normal.jpg"/>
    <hyperlink ref="F25" r:id="rId192" display="http://pbs.twimg.com/profile_images/920947224330342400/bbbs8iC-_normal.jpg"/>
    <hyperlink ref="F26" r:id="rId193" display="http://pbs.twimg.com/profile_images/987349679867420673/z8HtcJpS_normal.jpg"/>
    <hyperlink ref="F27" r:id="rId194" display="http://pbs.twimg.com/profile_images/478608982915821568/k9u7RJmk_normal.png"/>
    <hyperlink ref="F28" r:id="rId195" display="http://pbs.twimg.com/profile_images/1047987368274288641/_Qk6tStL_normal.jpg"/>
    <hyperlink ref="F29" r:id="rId196" display="http://pbs.twimg.com/profile_images/1055742183150678016/f5314Ygu_normal.jpg"/>
    <hyperlink ref="F30" r:id="rId197" display="http://pbs.twimg.com/profile_images/954286232900657152/8Npd5hqG_normal.jpg"/>
    <hyperlink ref="F31" r:id="rId198" display="http://pbs.twimg.com/profile_images/895272174923239425/wuokI4OR_normal.jpg"/>
    <hyperlink ref="F32" r:id="rId199" display="http://pbs.twimg.com/profile_images/1055938807474896896/5lbKaHJt_normal.jpg"/>
    <hyperlink ref="F33" r:id="rId200" display="http://pbs.twimg.com/profile_images/1092062848572899329/fv2hcrjG_normal.jpg"/>
    <hyperlink ref="F34" r:id="rId201" display="http://pbs.twimg.com/profile_images/890018086295752705/dzkf4kje_normal.jpg"/>
    <hyperlink ref="F35" r:id="rId202" display="http://pbs.twimg.com/profile_images/971936827543351296/Ju7jlta-_normal.jpg"/>
    <hyperlink ref="F36" r:id="rId203" display="http://pbs.twimg.com/profile_images/1025725831967113217/aJcKeh1q_normal.jpg"/>
    <hyperlink ref="F37" r:id="rId204" display="http://pbs.twimg.com/profile_images/709841010784915456/CZ3Ep0Em_normal.jpg"/>
    <hyperlink ref="F38" r:id="rId205" display="http://pbs.twimg.com/profile_images/1000061293594906624/37u2WEJV_normal.jpg"/>
    <hyperlink ref="F39" r:id="rId206" display="http://pbs.twimg.com/profile_images/3149085723/3a9a267119ef0f64db43f5d367d19c93_normal.jpeg"/>
    <hyperlink ref="F40" r:id="rId207" display="http://pbs.twimg.com/profile_images/562325346792398850/DUXGfdtX_normal.jpeg"/>
    <hyperlink ref="F41" r:id="rId208" display="http://pbs.twimg.com/profile_images/1082419655967428610/9PK8nqmb_normal.jpg"/>
    <hyperlink ref="F42" r:id="rId209" display="http://pbs.twimg.com/profile_images/1052670425287745541/ML6HW5W4_normal.jpg"/>
    <hyperlink ref="F43" r:id="rId210" display="http://pbs.twimg.com/profile_images/1093725133330661377/G540z2M-_normal.jpg"/>
    <hyperlink ref="F44" r:id="rId211" display="http://pbs.twimg.com/profile_images/788855872567074816/9YubLRI-_normal.jpg"/>
    <hyperlink ref="F45" r:id="rId212" display="http://pbs.twimg.com/profile_images/1091004038840270848/OkCBR4te_normal.jpg"/>
    <hyperlink ref="F46" r:id="rId213" display="http://pbs.twimg.com/profile_images/764525272179834881/ePajCYf4_normal.jpg"/>
    <hyperlink ref="F47" r:id="rId214" display="http://pbs.twimg.com/profile_images/954685117984919553/apAKRyuK_normal.jpg"/>
    <hyperlink ref="F48" r:id="rId215" display="http://pbs.twimg.com/profile_images/652074270110171136/8uPz7LBi_normal.jpg"/>
    <hyperlink ref="F49" r:id="rId216" display="http://pbs.twimg.com/profile_images/907708271816998913/khH5zlVX_normal.jpg"/>
    <hyperlink ref="F50" r:id="rId217" display="http://pbs.twimg.com/profile_images/656913559914467328/j7X9I6KT_normal.jpg"/>
    <hyperlink ref="F51" r:id="rId218" display="http://pbs.twimg.com/profile_images/1087279222274617344/scxp7sI1_normal.jpg"/>
    <hyperlink ref="F52" r:id="rId219" display="http://pbs.twimg.com/profile_images/1033620105152876544/rXtQNxtV_normal.jpg"/>
    <hyperlink ref="F53" r:id="rId220" display="http://pbs.twimg.com/profile_images/978408376588820481/dcNx5tzz_normal.jpg"/>
    <hyperlink ref="F54" r:id="rId221" display="http://pbs.twimg.com/profile_images/830163229540282368/atWj66Ng_normal.jpg"/>
    <hyperlink ref="F55" r:id="rId222" display="http://pbs.twimg.com/profile_images/1085782995808804864/pAMwG0Bc_normal.jpg"/>
    <hyperlink ref="F56" r:id="rId223" display="http://pbs.twimg.com/profile_images/1036746541401350144/I5K2nZoT_normal.jpg"/>
    <hyperlink ref="F57" r:id="rId224" display="http://pbs.twimg.com/profile_images/1092339234495619072/rIrWdHpt_normal.jpg"/>
    <hyperlink ref="F58" r:id="rId225" display="http://pbs.twimg.com/profile_images/1023312393567436801/cpOp5sgz_normal.jpg"/>
    <hyperlink ref="F59" r:id="rId226" display="http://pbs.twimg.com/profile_images/1040982946658889730/W6zrxodu_normal.jpg"/>
    <hyperlink ref="F60" r:id="rId227" display="http://pbs.twimg.com/profile_images/715049762786041856/-zYT9VVD_normal.jpg"/>
    <hyperlink ref="F61" r:id="rId228" display="http://pbs.twimg.com/profile_images/1073542700199219200/8udq16xG_normal.jpg"/>
    <hyperlink ref="F62" r:id="rId229" display="http://pbs.twimg.com/profile_images/1083055762761568256/2tLInWLe_normal.jpg"/>
    <hyperlink ref="F63" r:id="rId230" display="http://pbs.twimg.com/profile_images/1078301592624029699/HiRsaOPX_normal.jpg"/>
    <hyperlink ref="F64" r:id="rId231" display="http://pbs.twimg.com/profile_images/1094374278471077888/8SxUYls2_normal.jpg"/>
    <hyperlink ref="F65" r:id="rId232" display="http://pbs.twimg.com/profile_images/1072632912393199617/dLMxN1Z7_normal.jpg"/>
    <hyperlink ref="F66" r:id="rId233" display="http://pbs.twimg.com/profile_images/1091763912222101505/gwEpY-UI_normal.jpg"/>
    <hyperlink ref="F67" r:id="rId234" display="http://pbs.twimg.com/profile_images/1079750940109012992/8nzqjYoe_normal.jpg"/>
    <hyperlink ref="F68" r:id="rId235" display="http://pbs.twimg.com/profile_images/1047165658516148225/MKIGJVy4_normal.jpg"/>
    <hyperlink ref="F69" r:id="rId236" display="http://pbs.twimg.com/profile_images/1094432278653124608/A0CjkTV6_normal.jpg"/>
    <hyperlink ref="F70" r:id="rId237" display="http://pbs.twimg.com/profile_images/631867254401994752/5C99ApqG_normal.jpg"/>
    <hyperlink ref="F71" r:id="rId238" display="http://pbs.twimg.com/profile_images/762773773573554176/OHIfLEj6_normal.jpg"/>
    <hyperlink ref="F72" r:id="rId239" display="http://pbs.twimg.com/profile_images/978055948597153792/mT1kiwdf_normal.jpg"/>
    <hyperlink ref="F73" r:id="rId240" display="http://pbs.twimg.com/profile_images/860190255688929281/w-y3T6Z-_normal.jpg"/>
    <hyperlink ref="F74" r:id="rId241" display="http://pbs.twimg.com/profile_images/1095009462547566592/WOGiblgb_normal.jpg"/>
    <hyperlink ref="F75" r:id="rId242" display="http://pbs.twimg.com/profile_images/1061670145205194752/aqVnhrFu_normal.jpg"/>
    <hyperlink ref="F76" r:id="rId243" display="http://pbs.twimg.com/profile_images/964137642454642689/6y10E8Lv_normal.jpg"/>
    <hyperlink ref="F77" r:id="rId244" display="http://pbs.twimg.com/profile_images/1050098504515899392/h6RzXCGt_normal.jpg"/>
    <hyperlink ref="F78" r:id="rId245" display="http://pbs.twimg.com/profile_images/1095800366585794560/btqBBLzH_normal.jpg"/>
    <hyperlink ref="F79" r:id="rId246" display="http://abs.twimg.com/sticky/default_profile_images/default_profile_normal.png"/>
    <hyperlink ref="F80" r:id="rId247" display="http://pbs.twimg.com/profile_images/1080017756223881216/rl0n0957_normal.jpg"/>
    <hyperlink ref="F81" r:id="rId248" display="http://pbs.twimg.com/profile_images/1091371401565618176/0K8Dhq4X_normal.jpg"/>
    <hyperlink ref="F82" r:id="rId249" display="http://pbs.twimg.com/profile_images/1032283914725937152/xJPnjR1z_normal.jpg"/>
    <hyperlink ref="F83" r:id="rId250" display="http://pbs.twimg.com/profile_images/1053050161050669056/jWNTlLh9_normal.jpg"/>
    <hyperlink ref="F84" r:id="rId251" display="http://pbs.twimg.com/profile_images/1089426037535109120/Sb51eWqW_normal.jpg"/>
    <hyperlink ref="F85" r:id="rId252" display="http://abs.twimg.com/sticky/default_profile_images/default_profile_normal.png"/>
    <hyperlink ref="F86" r:id="rId253" display="http://pbs.twimg.com/profile_images/971088163060965376/HpPw8u5p_normal.jpg"/>
    <hyperlink ref="F87" r:id="rId254" display="http://pbs.twimg.com/profile_images/985682183716294656/dhH-QXWl_normal.jpg"/>
    <hyperlink ref="F88" r:id="rId255" display="http://pbs.twimg.com/profile_images/1080275462499250177/P25NNVPC_normal.jpg"/>
    <hyperlink ref="F89" r:id="rId256" display="http://pbs.twimg.com/profile_images/829745307617525764/7HjaGgeY_normal.jpg"/>
    <hyperlink ref="AX3" r:id="rId257" display="https://twitter.com/rosemarycnn"/>
    <hyperlink ref="AX4" r:id="rId258" display="https://twitter.com/cnn"/>
    <hyperlink ref="AX5" r:id="rId259" display="https://twitter.com/elizabe44177035"/>
    <hyperlink ref="AX6" r:id="rId260" display="https://twitter.com/car_nove"/>
    <hyperlink ref="AX7" r:id="rId261" display="https://twitter.com/stevanoccrp"/>
    <hyperlink ref="AX8" r:id="rId262" display="https://twitter.com/karapandza"/>
    <hyperlink ref="AX9" r:id="rId263" display="https://twitter.com/daniela04120570"/>
    <hyperlink ref="AX10" r:id="rId264" display="https://twitter.com/dvogled"/>
    <hyperlink ref="AX11" r:id="rId265" display="https://twitter.com/nikolamkiric"/>
    <hyperlink ref="AX12" r:id="rId266" display="https://twitter.com/_jelvas"/>
    <hyperlink ref="AX13" r:id="rId267" display="https://twitter.com/krikrs"/>
    <hyperlink ref="AX14" r:id="rId268" display="https://twitter.com/leptiricms"/>
    <hyperlink ref="AX15" r:id="rId269" display="https://twitter.com/darkodumic"/>
    <hyperlink ref="AX16" r:id="rId270" display="https://twitter.com/lillyblu357"/>
    <hyperlink ref="AX17" r:id="rId271" display="https://twitter.com/pajce4"/>
    <hyperlink ref="AX18" r:id="rId272" display="https://twitter.com/nolefp"/>
    <hyperlink ref="AX19" r:id="rId273" display="https://twitter.com/olivera1331"/>
    <hyperlink ref="AX20" r:id="rId274" display="https://twitter.com/lazovicml"/>
    <hyperlink ref="AX21" r:id="rId275" display="https://twitter.com/sundaefire"/>
    <hyperlink ref="AX22" r:id="rId276" display="https://twitter.com/tulhip"/>
    <hyperlink ref="AX23" r:id="rId277" display="https://twitter.com/empyrealarrows"/>
    <hyperlink ref="AX24" r:id="rId278" display="https://twitter.com/dimourgos"/>
    <hyperlink ref="AX25" r:id="rId279" display="https://twitter.com/draganapeco"/>
    <hyperlink ref="AX26" r:id="rId280" display="https://twitter.com/jelradivojevic"/>
    <hyperlink ref="AX27" r:id="rId281" display="https://twitter.com/rockstargames"/>
    <hyperlink ref="AX28" r:id="rId282" display="https://twitter.com/tsg_nove"/>
    <hyperlink ref="AX29" r:id="rId283" display="https://twitter.com/carrara_car"/>
    <hyperlink ref="AX30" r:id="rId284" display="https://twitter.com/mov5stelle"/>
    <hyperlink ref="AX31" r:id="rId285" display="https://twitter.com/davideaiello85"/>
    <hyperlink ref="AX32" r:id="rId286" display="https://twitter.com/iknowuman"/>
    <hyperlink ref="AX33" r:id="rId287" display="https://twitter.com/enenlice"/>
    <hyperlink ref="AX34" r:id="rId288" display="https://twitter.com/nekyua"/>
    <hyperlink ref="AX35" r:id="rId289" display="https://twitter.com/hope_persists"/>
    <hyperlink ref="AX36" r:id="rId290" display="https://twitter.com/kwatkins205"/>
    <hyperlink ref="AX37" r:id="rId291" display="https://twitter.com/everflo_q_opi"/>
    <hyperlink ref="AX38" r:id="rId292" display="https://twitter.com/danbray79"/>
    <hyperlink ref="AX39" r:id="rId293" display="https://twitter.com/ashirsch"/>
    <hyperlink ref="AX40" r:id="rId294" display="https://twitter.com/boobooaloo"/>
    <hyperlink ref="AX41" r:id="rId295" display="https://twitter.com/13th_pig"/>
    <hyperlink ref="AX42" r:id="rId296" display="https://twitter.com/ksenija76o"/>
    <hyperlink ref="AX43" r:id="rId297" display="https://twitter.com/dontwearit0ut"/>
    <hyperlink ref="AX44" r:id="rId298" display="https://twitter.com/diamondgold84"/>
    <hyperlink ref="AX45" r:id="rId299" display="https://twitter.com/datividimslova"/>
    <hyperlink ref="AX46" r:id="rId300" display="https://twitter.com/grofodvaljeva"/>
    <hyperlink ref="AX47" r:id="rId301" display="https://twitter.com/merilinmonro1"/>
    <hyperlink ref="AX48" r:id="rId302" display="https://twitter.com/31astraaa"/>
    <hyperlink ref="AX49" r:id="rId303" display="https://twitter.com/vladvladikus"/>
    <hyperlink ref="AX50" r:id="rId304" display="https://twitter.com/vitkocxi"/>
    <hyperlink ref="AX51" r:id="rId305" display="https://twitter.com/dragcebradic"/>
    <hyperlink ref="AX52" r:id="rId306" display="https://twitter.com/daniluacl"/>
    <hyperlink ref="AX53" r:id="rId307" display="https://twitter.com/thelorddoug"/>
    <hyperlink ref="AX54" r:id="rId308" display="https://twitter.com/mrak"/>
    <hyperlink ref="AX55" r:id="rId309" display="https://twitter.com/damir_car"/>
    <hyperlink ref="AX56" r:id="rId310" display="https://twitter.com/kwilli1046"/>
    <hyperlink ref="AX57" r:id="rId311" display="https://twitter.com/nove_joshan1007"/>
    <hyperlink ref="AX58" r:id="rId312" display="https://twitter.com/dc_vetadvocate"/>
    <hyperlink ref="AX59" r:id="rId313" display="https://twitter.com/jeff_fogle"/>
    <hyperlink ref="AX60" r:id="rId314" display="https://twitter.com/flomp_it"/>
    <hyperlink ref="AX61" r:id="rId315" display="https://twitter.com/aleksandratasi8"/>
    <hyperlink ref="AX62" r:id="rId316" display="https://twitter.com/lernrts"/>
    <hyperlink ref="AX63" r:id="rId317" display="https://twitter.com/iheartradio"/>
    <hyperlink ref="AX64" r:id="rId318" display="https://twitter.com/i_dont_car_x"/>
    <hyperlink ref="AX65" r:id="rId319" display="https://twitter.com/camzzlolo97"/>
    <hyperlink ref="AX66" r:id="rId320" display="https://twitter.com/votes58"/>
    <hyperlink ref="AX67" r:id="rId321" display="https://twitter.com/vernica45837557"/>
    <hyperlink ref="AX68" r:id="rId322" display="https://twitter.com/laurenattack_"/>
    <hyperlink ref="AX69" r:id="rId323" display="https://twitter.com/mafialaurenjbr"/>
    <hyperlink ref="AX70" r:id="rId324" display="https://twitter.com/mahibrihim"/>
    <hyperlink ref="AX71" r:id="rId325" display="https://twitter.com/isabellaacohen"/>
    <hyperlink ref="AX72" r:id="rId326" display="https://twitter.com/gabbybarbini"/>
    <hyperlink ref="AX73" r:id="rId327" display="https://twitter.com/arianaortegaa"/>
    <hyperlink ref="AX74" r:id="rId328" display="https://twitter.com/sighnatasha"/>
    <hyperlink ref="AX75" r:id="rId329" display="https://twitter.com/chad_williams05"/>
    <hyperlink ref="AX76" r:id="rId330" display="https://twitter.com/kingnojames"/>
    <hyperlink ref="AX77" r:id="rId331" display="https://twitter.com/donaldnorcross"/>
    <hyperlink ref="AX78" r:id="rId332" display="https://twitter.com/endguns2019"/>
    <hyperlink ref="AX79" r:id="rId333" display="https://twitter.com/sesaycalvin"/>
    <hyperlink ref="AX80" r:id="rId334" display="https://twitter.com/amarch4ourlives"/>
    <hyperlink ref="AX81" r:id="rId335" display="https://twitter.com/mr_kirpister"/>
    <hyperlink ref="AX82" r:id="rId336" display="https://twitter.com/noellealvernaz"/>
    <hyperlink ref="AX83" r:id="rId337" display="https://twitter.com/shakker__"/>
    <hyperlink ref="AX84" r:id="rId338" display="https://twitter.com/tara_kathryn_"/>
    <hyperlink ref="AX85" r:id="rId339" display="https://twitter.com/b5308bj"/>
    <hyperlink ref="AX86" r:id="rId340" display="https://twitter.com/lesleylupo"/>
    <hyperlink ref="AX87" r:id="rId341" display="https://twitter.com/rrriep"/>
    <hyperlink ref="AX88" r:id="rId342" display="https://twitter.com/codebluebbq"/>
    <hyperlink ref="AX89" r:id="rId343" display="https://twitter.com/manyfeathers514"/>
  </hyperlinks>
  <printOptions/>
  <pageMargins left="0.7" right="0.7" top="0.75" bottom="0.75" header="0.3" footer="0.3"/>
  <pageSetup horizontalDpi="600" verticalDpi="600" orientation="portrait" r:id="rId347"/>
  <legacyDrawing r:id="rId345"/>
  <tableParts>
    <tablePart r:id="rId34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1246</v>
      </c>
      <c r="Z2" s="13" t="s">
        <v>1260</v>
      </c>
      <c r="AA2" s="13" t="s">
        <v>1283</v>
      </c>
      <c r="AB2" s="13" t="s">
        <v>1353</v>
      </c>
      <c r="AC2" s="13" t="s">
        <v>1443</v>
      </c>
      <c r="AD2" s="13" t="s">
        <v>1475</v>
      </c>
      <c r="AE2" s="13" t="s">
        <v>1477</v>
      </c>
      <c r="AF2" s="13" t="s">
        <v>1494</v>
      </c>
      <c r="AG2" s="117" t="s">
        <v>1681</v>
      </c>
      <c r="AH2" s="117" t="s">
        <v>1682</v>
      </c>
      <c r="AI2" s="117" t="s">
        <v>1683</v>
      </c>
      <c r="AJ2" s="117" t="s">
        <v>1684</v>
      </c>
      <c r="AK2" s="117" t="s">
        <v>1685</v>
      </c>
      <c r="AL2" s="117" t="s">
        <v>1686</v>
      </c>
      <c r="AM2" s="117" t="s">
        <v>1687</v>
      </c>
      <c r="AN2" s="117" t="s">
        <v>1688</v>
      </c>
      <c r="AO2" s="117" t="s">
        <v>1691</v>
      </c>
    </row>
    <row r="3" spans="1:41" ht="15">
      <c r="A3" s="87" t="s">
        <v>1186</v>
      </c>
      <c r="B3" s="65" t="s">
        <v>1201</v>
      </c>
      <c r="C3" s="65" t="s">
        <v>56</v>
      </c>
      <c r="D3" s="103"/>
      <c r="E3" s="102"/>
      <c r="F3" s="104" t="s">
        <v>1741</v>
      </c>
      <c r="G3" s="105"/>
      <c r="H3" s="105"/>
      <c r="I3" s="106">
        <v>3</v>
      </c>
      <c r="J3" s="107"/>
      <c r="K3" s="48">
        <v>16</v>
      </c>
      <c r="L3" s="48">
        <v>16</v>
      </c>
      <c r="M3" s="48">
        <v>0</v>
      </c>
      <c r="N3" s="48">
        <v>16</v>
      </c>
      <c r="O3" s="48">
        <v>1</v>
      </c>
      <c r="P3" s="49">
        <v>0</v>
      </c>
      <c r="Q3" s="49">
        <v>0</v>
      </c>
      <c r="R3" s="48">
        <v>1</v>
      </c>
      <c r="S3" s="48">
        <v>0</v>
      </c>
      <c r="T3" s="48">
        <v>16</v>
      </c>
      <c r="U3" s="48">
        <v>16</v>
      </c>
      <c r="V3" s="48">
        <v>2</v>
      </c>
      <c r="W3" s="49">
        <v>1.757813</v>
      </c>
      <c r="X3" s="49">
        <v>0.0625</v>
      </c>
      <c r="Y3" s="78" t="s">
        <v>348</v>
      </c>
      <c r="Z3" s="78" t="s">
        <v>360</v>
      </c>
      <c r="AA3" s="78"/>
      <c r="AB3" s="84" t="s">
        <v>1354</v>
      </c>
      <c r="AC3" s="84" t="s">
        <v>1444</v>
      </c>
      <c r="AD3" s="84"/>
      <c r="AE3" s="84" t="s">
        <v>231</v>
      </c>
      <c r="AF3" s="84" t="s">
        <v>1495</v>
      </c>
      <c r="AG3" s="120">
        <v>0</v>
      </c>
      <c r="AH3" s="123">
        <v>0</v>
      </c>
      <c r="AI3" s="120">
        <v>0</v>
      </c>
      <c r="AJ3" s="123">
        <v>0</v>
      </c>
      <c r="AK3" s="120">
        <v>0</v>
      </c>
      <c r="AL3" s="123">
        <v>0</v>
      </c>
      <c r="AM3" s="120">
        <v>238</v>
      </c>
      <c r="AN3" s="123">
        <v>100</v>
      </c>
      <c r="AO3" s="120">
        <v>238</v>
      </c>
    </row>
    <row r="4" spans="1:41" ht="15">
      <c r="A4" s="87" t="s">
        <v>1187</v>
      </c>
      <c r="B4" s="65" t="s">
        <v>1202</v>
      </c>
      <c r="C4" s="65" t="s">
        <v>56</v>
      </c>
      <c r="D4" s="109"/>
      <c r="E4" s="108"/>
      <c r="F4" s="110" t="s">
        <v>1742</v>
      </c>
      <c r="G4" s="111"/>
      <c r="H4" s="111"/>
      <c r="I4" s="112">
        <v>4</v>
      </c>
      <c r="J4" s="113"/>
      <c r="K4" s="48">
        <v>14</v>
      </c>
      <c r="L4" s="48">
        <v>14</v>
      </c>
      <c r="M4" s="48">
        <v>4</v>
      </c>
      <c r="N4" s="48">
        <v>18</v>
      </c>
      <c r="O4" s="48">
        <v>2</v>
      </c>
      <c r="P4" s="49">
        <v>0</v>
      </c>
      <c r="Q4" s="49">
        <v>0</v>
      </c>
      <c r="R4" s="48">
        <v>1</v>
      </c>
      <c r="S4" s="48">
        <v>0</v>
      </c>
      <c r="T4" s="48">
        <v>14</v>
      </c>
      <c r="U4" s="48">
        <v>18</v>
      </c>
      <c r="V4" s="48">
        <v>4</v>
      </c>
      <c r="W4" s="49">
        <v>2.22449</v>
      </c>
      <c r="X4" s="49">
        <v>0.08241758241758242</v>
      </c>
      <c r="Y4" s="78" t="s">
        <v>1247</v>
      </c>
      <c r="Z4" s="78" t="s">
        <v>1261</v>
      </c>
      <c r="AA4" s="78" t="s">
        <v>1284</v>
      </c>
      <c r="AB4" s="84" t="s">
        <v>1355</v>
      </c>
      <c r="AC4" s="84" t="s">
        <v>1445</v>
      </c>
      <c r="AD4" s="84" t="s">
        <v>286</v>
      </c>
      <c r="AE4" s="84" t="s">
        <v>1478</v>
      </c>
      <c r="AF4" s="84" t="s">
        <v>1496</v>
      </c>
      <c r="AG4" s="120">
        <v>5</v>
      </c>
      <c r="AH4" s="123">
        <v>1.694915254237288</v>
      </c>
      <c r="AI4" s="120">
        <v>2</v>
      </c>
      <c r="AJ4" s="123">
        <v>0.6779661016949152</v>
      </c>
      <c r="AK4" s="120">
        <v>0</v>
      </c>
      <c r="AL4" s="123">
        <v>0</v>
      </c>
      <c r="AM4" s="120">
        <v>288</v>
      </c>
      <c r="AN4" s="123">
        <v>97.62711864406779</v>
      </c>
      <c r="AO4" s="120">
        <v>295</v>
      </c>
    </row>
    <row r="5" spans="1:41" ht="15">
      <c r="A5" s="87" t="s">
        <v>1188</v>
      </c>
      <c r="B5" s="65" t="s">
        <v>1203</v>
      </c>
      <c r="C5" s="65" t="s">
        <v>56</v>
      </c>
      <c r="D5" s="109"/>
      <c r="E5" s="108"/>
      <c r="F5" s="110" t="s">
        <v>1743</v>
      </c>
      <c r="G5" s="111"/>
      <c r="H5" s="111"/>
      <c r="I5" s="112">
        <v>5</v>
      </c>
      <c r="J5" s="113"/>
      <c r="K5" s="48">
        <v>11</v>
      </c>
      <c r="L5" s="48">
        <v>15</v>
      </c>
      <c r="M5" s="48">
        <v>17</v>
      </c>
      <c r="N5" s="48">
        <v>32</v>
      </c>
      <c r="O5" s="48">
        <v>0</v>
      </c>
      <c r="P5" s="49">
        <v>0</v>
      </c>
      <c r="Q5" s="49">
        <v>0</v>
      </c>
      <c r="R5" s="48">
        <v>1</v>
      </c>
      <c r="S5" s="48">
        <v>0</v>
      </c>
      <c r="T5" s="48">
        <v>11</v>
      </c>
      <c r="U5" s="48">
        <v>32</v>
      </c>
      <c r="V5" s="48">
        <v>4</v>
      </c>
      <c r="W5" s="49">
        <v>1.702479</v>
      </c>
      <c r="X5" s="49">
        <v>0.18181818181818182</v>
      </c>
      <c r="Y5" s="78" t="s">
        <v>1248</v>
      </c>
      <c r="Z5" s="78" t="s">
        <v>1262</v>
      </c>
      <c r="AA5" s="78"/>
      <c r="AB5" s="84" t="s">
        <v>1356</v>
      </c>
      <c r="AC5" s="84" t="s">
        <v>1446</v>
      </c>
      <c r="AD5" s="84" t="s">
        <v>1476</v>
      </c>
      <c r="AE5" s="84" t="s">
        <v>1479</v>
      </c>
      <c r="AF5" s="84" t="s">
        <v>1497</v>
      </c>
      <c r="AG5" s="120">
        <v>4</v>
      </c>
      <c r="AH5" s="123">
        <v>2.7210884353741496</v>
      </c>
      <c r="AI5" s="120">
        <v>4</v>
      </c>
      <c r="AJ5" s="123">
        <v>2.7210884353741496</v>
      </c>
      <c r="AK5" s="120">
        <v>0</v>
      </c>
      <c r="AL5" s="123">
        <v>0</v>
      </c>
      <c r="AM5" s="120">
        <v>139</v>
      </c>
      <c r="AN5" s="123">
        <v>94.5578231292517</v>
      </c>
      <c r="AO5" s="120">
        <v>147</v>
      </c>
    </row>
    <row r="6" spans="1:41" ht="15">
      <c r="A6" s="87" t="s">
        <v>1189</v>
      </c>
      <c r="B6" s="65" t="s">
        <v>1204</v>
      </c>
      <c r="C6" s="65" t="s">
        <v>56</v>
      </c>
      <c r="D6" s="109"/>
      <c r="E6" s="108"/>
      <c r="F6" s="110" t="s">
        <v>1744</v>
      </c>
      <c r="G6" s="111"/>
      <c r="H6" s="111"/>
      <c r="I6" s="112">
        <v>6</v>
      </c>
      <c r="J6" s="113"/>
      <c r="K6" s="48">
        <v>9</v>
      </c>
      <c r="L6" s="48">
        <v>16</v>
      </c>
      <c r="M6" s="48">
        <v>0</v>
      </c>
      <c r="N6" s="48">
        <v>16</v>
      </c>
      <c r="O6" s="48">
        <v>0</v>
      </c>
      <c r="P6" s="49">
        <v>0.06666666666666667</v>
      </c>
      <c r="Q6" s="49">
        <v>0.125</v>
      </c>
      <c r="R6" s="48">
        <v>1</v>
      </c>
      <c r="S6" s="48">
        <v>0</v>
      </c>
      <c r="T6" s="48">
        <v>9</v>
      </c>
      <c r="U6" s="48">
        <v>16</v>
      </c>
      <c r="V6" s="48">
        <v>2</v>
      </c>
      <c r="W6" s="49">
        <v>1.407407</v>
      </c>
      <c r="X6" s="49">
        <v>0.2222222222222222</v>
      </c>
      <c r="Y6" s="78"/>
      <c r="Z6" s="78"/>
      <c r="AA6" s="78"/>
      <c r="AB6" s="84" t="s">
        <v>1357</v>
      </c>
      <c r="AC6" s="84" t="s">
        <v>1447</v>
      </c>
      <c r="AD6" s="84" t="s">
        <v>256</v>
      </c>
      <c r="AE6" s="84" t="s">
        <v>1480</v>
      </c>
      <c r="AF6" s="84" t="s">
        <v>1498</v>
      </c>
      <c r="AG6" s="120">
        <v>0</v>
      </c>
      <c r="AH6" s="123">
        <v>0</v>
      </c>
      <c r="AI6" s="120">
        <v>0</v>
      </c>
      <c r="AJ6" s="123">
        <v>0</v>
      </c>
      <c r="AK6" s="120">
        <v>0</v>
      </c>
      <c r="AL6" s="123">
        <v>0</v>
      </c>
      <c r="AM6" s="120">
        <v>236</v>
      </c>
      <c r="AN6" s="123">
        <v>100</v>
      </c>
      <c r="AO6" s="120">
        <v>236</v>
      </c>
    </row>
    <row r="7" spans="1:41" ht="15">
      <c r="A7" s="87" t="s">
        <v>1190</v>
      </c>
      <c r="B7" s="65" t="s">
        <v>1205</v>
      </c>
      <c r="C7" s="65" t="s">
        <v>56</v>
      </c>
      <c r="D7" s="109"/>
      <c r="E7" s="108"/>
      <c r="F7" s="110" t="s">
        <v>1745</v>
      </c>
      <c r="G7" s="111"/>
      <c r="H7" s="111"/>
      <c r="I7" s="112">
        <v>7</v>
      </c>
      <c r="J7" s="113"/>
      <c r="K7" s="48">
        <v>8</v>
      </c>
      <c r="L7" s="48">
        <v>12</v>
      </c>
      <c r="M7" s="48">
        <v>4</v>
      </c>
      <c r="N7" s="48">
        <v>16</v>
      </c>
      <c r="O7" s="48">
        <v>1</v>
      </c>
      <c r="P7" s="49">
        <v>0</v>
      </c>
      <c r="Q7" s="49">
        <v>0</v>
      </c>
      <c r="R7" s="48">
        <v>1</v>
      </c>
      <c r="S7" s="48">
        <v>0</v>
      </c>
      <c r="T7" s="48">
        <v>8</v>
      </c>
      <c r="U7" s="48">
        <v>16</v>
      </c>
      <c r="V7" s="48">
        <v>2</v>
      </c>
      <c r="W7" s="49">
        <v>1.375</v>
      </c>
      <c r="X7" s="49">
        <v>0.21428571428571427</v>
      </c>
      <c r="Y7" s="78"/>
      <c r="Z7" s="78"/>
      <c r="AA7" s="78" t="s">
        <v>366</v>
      </c>
      <c r="AB7" s="84" t="s">
        <v>1358</v>
      </c>
      <c r="AC7" s="84" t="s">
        <v>1448</v>
      </c>
      <c r="AD7" s="84" t="s">
        <v>287</v>
      </c>
      <c r="AE7" s="84" t="s">
        <v>1481</v>
      </c>
      <c r="AF7" s="84" t="s">
        <v>1499</v>
      </c>
      <c r="AG7" s="120">
        <v>0</v>
      </c>
      <c r="AH7" s="123">
        <v>0</v>
      </c>
      <c r="AI7" s="120">
        <v>0</v>
      </c>
      <c r="AJ7" s="123">
        <v>0</v>
      </c>
      <c r="AK7" s="120">
        <v>0</v>
      </c>
      <c r="AL7" s="123">
        <v>0</v>
      </c>
      <c r="AM7" s="120">
        <v>82</v>
      </c>
      <c r="AN7" s="123">
        <v>100</v>
      </c>
      <c r="AO7" s="120">
        <v>82</v>
      </c>
    </row>
    <row r="8" spans="1:41" ht="15">
      <c r="A8" s="87" t="s">
        <v>1191</v>
      </c>
      <c r="B8" s="65" t="s">
        <v>1206</v>
      </c>
      <c r="C8" s="65" t="s">
        <v>56</v>
      </c>
      <c r="D8" s="109"/>
      <c r="E8" s="108"/>
      <c r="F8" s="110" t="s">
        <v>1191</v>
      </c>
      <c r="G8" s="111"/>
      <c r="H8" s="111"/>
      <c r="I8" s="112">
        <v>8</v>
      </c>
      <c r="J8" s="113"/>
      <c r="K8" s="48">
        <v>7</v>
      </c>
      <c r="L8" s="48">
        <v>6</v>
      </c>
      <c r="M8" s="48">
        <v>0</v>
      </c>
      <c r="N8" s="48">
        <v>6</v>
      </c>
      <c r="O8" s="48">
        <v>0</v>
      </c>
      <c r="P8" s="49">
        <v>0</v>
      </c>
      <c r="Q8" s="49">
        <v>0</v>
      </c>
      <c r="R8" s="48">
        <v>1</v>
      </c>
      <c r="S8" s="48">
        <v>0</v>
      </c>
      <c r="T8" s="48">
        <v>7</v>
      </c>
      <c r="U8" s="48">
        <v>6</v>
      </c>
      <c r="V8" s="48">
        <v>2</v>
      </c>
      <c r="W8" s="49">
        <v>1.469388</v>
      </c>
      <c r="X8" s="49">
        <v>0.14285714285714285</v>
      </c>
      <c r="Y8" s="78" t="s">
        <v>350</v>
      </c>
      <c r="Z8" s="78" t="s">
        <v>362</v>
      </c>
      <c r="AA8" s="78"/>
      <c r="AB8" s="84" t="s">
        <v>582</v>
      </c>
      <c r="AC8" s="84" t="s">
        <v>582</v>
      </c>
      <c r="AD8" s="84" t="s">
        <v>294</v>
      </c>
      <c r="AE8" s="84" t="s">
        <v>1482</v>
      </c>
      <c r="AF8" s="84" t="s">
        <v>1500</v>
      </c>
      <c r="AG8" s="120">
        <v>0</v>
      </c>
      <c r="AH8" s="123">
        <v>0</v>
      </c>
      <c r="AI8" s="120">
        <v>0</v>
      </c>
      <c r="AJ8" s="123">
        <v>0</v>
      </c>
      <c r="AK8" s="120">
        <v>0</v>
      </c>
      <c r="AL8" s="123">
        <v>0</v>
      </c>
      <c r="AM8" s="120">
        <v>7</v>
      </c>
      <c r="AN8" s="123">
        <v>100</v>
      </c>
      <c r="AO8" s="120">
        <v>7</v>
      </c>
    </row>
    <row r="9" spans="1:41" ht="15">
      <c r="A9" s="87" t="s">
        <v>1192</v>
      </c>
      <c r="B9" s="65" t="s">
        <v>1207</v>
      </c>
      <c r="C9" s="65" t="s">
        <v>56</v>
      </c>
      <c r="D9" s="109"/>
      <c r="E9" s="108"/>
      <c r="F9" s="110" t="s">
        <v>1746</v>
      </c>
      <c r="G9" s="111"/>
      <c r="H9" s="111"/>
      <c r="I9" s="112">
        <v>9</v>
      </c>
      <c r="J9" s="113"/>
      <c r="K9" s="48">
        <v>5</v>
      </c>
      <c r="L9" s="48">
        <v>5</v>
      </c>
      <c r="M9" s="48">
        <v>0</v>
      </c>
      <c r="N9" s="48">
        <v>5</v>
      </c>
      <c r="O9" s="48">
        <v>1</v>
      </c>
      <c r="P9" s="49">
        <v>0</v>
      </c>
      <c r="Q9" s="49">
        <v>0</v>
      </c>
      <c r="R9" s="48">
        <v>1</v>
      </c>
      <c r="S9" s="48">
        <v>0</v>
      </c>
      <c r="T9" s="48">
        <v>5</v>
      </c>
      <c r="U9" s="48">
        <v>5</v>
      </c>
      <c r="V9" s="48">
        <v>2</v>
      </c>
      <c r="W9" s="49">
        <v>1.28</v>
      </c>
      <c r="X9" s="49">
        <v>0.2</v>
      </c>
      <c r="Y9" s="78"/>
      <c r="Z9" s="78"/>
      <c r="AA9" s="78"/>
      <c r="AB9" s="84" t="s">
        <v>1359</v>
      </c>
      <c r="AC9" s="84" t="s">
        <v>1449</v>
      </c>
      <c r="AD9" s="84"/>
      <c r="AE9" s="84" t="s">
        <v>238</v>
      </c>
      <c r="AF9" s="84" t="s">
        <v>1501</v>
      </c>
      <c r="AG9" s="120">
        <v>5</v>
      </c>
      <c r="AH9" s="123">
        <v>3.875968992248062</v>
      </c>
      <c r="AI9" s="120">
        <v>5</v>
      </c>
      <c r="AJ9" s="123">
        <v>3.875968992248062</v>
      </c>
      <c r="AK9" s="120">
        <v>0</v>
      </c>
      <c r="AL9" s="123">
        <v>0</v>
      </c>
      <c r="AM9" s="120">
        <v>119</v>
      </c>
      <c r="AN9" s="123">
        <v>92.24806201550388</v>
      </c>
      <c r="AO9" s="120">
        <v>129</v>
      </c>
    </row>
    <row r="10" spans="1:41" ht="14.25" customHeight="1">
      <c r="A10" s="87" t="s">
        <v>1193</v>
      </c>
      <c r="B10" s="65" t="s">
        <v>1208</v>
      </c>
      <c r="C10" s="65" t="s">
        <v>56</v>
      </c>
      <c r="D10" s="109"/>
      <c r="E10" s="108"/>
      <c r="F10" s="110" t="s">
        <v>1193</v>
      </c>
      <c r="G10" s="111"/>
      <c r="H10" s="111"/>
      <c r="I10" s="112">
        <v>10</v>
      </c>
      <c r="J10" s="113"/>
      <c r="K10" s="48">
        <v>3</v>
      </c>
      <c r="L10" s="48">
        <v>2</v>
      </c>
      <c r="M10" s="48">
        <v>0</v>
      </c>
      <c r="N10" s="48">
        <v>2</v>
      </c>
      <c r="O10" s="48">
        <v>0</v>
      </c>
      <c r="P10" s="49">
        <v>0</v>
      </c>
      <c r="Q10" s="49">
        <v>0</v>
      </c>
      <c r="R10" s="48">
        <v>1</v>
      </c>
      <c r="S10" s="48">
        <v>0</v>
      </c>
      <c r="T10" s="48">
        <v>3</v>
      </c>
      <c r="U10" s="48">
        <v>2</v>
      </c>
      <c r="V10" s="48">
        <v>2</v>
      </c>
      <c r="W10" s="49">
        <v>0.888889</v>
      </c>
      <c r="X10" s="49">
        <v>0.3333333333333333</v>
      </c>
      <c r="Y10" s="78"/>
      <c r="Z10" s="78"/>
      <c r="AA10" s="78"/>
      <c r="AB10" s="84" t="s">
        <v>582</v>
      </c>
      <c r="AC10" s="84" t="s">
        <v>582</v>
      </c>
      <c r="AD10" s="84" t="s">
        <v>277</v>
      </c>
      <c r="AE10" s="84" t="s">
        <v>276</v>
      </c>
      <c r="AF10" s="84" t="s">
        <v>1502</v>
      </c>
      <c r="AG10" s="120">
        <v>0</v>
      </c>
      <c r="AH10" s="123">
        <v>0</v>
      </c>
      <c r="AI10" s="120">
        <v>0</v>
      </c>
      <c r="AJ10" s="123">
        <v>0</v>
      </c>
      <c r="AK10" s="120">
        <v>0</v>
      </c>
      <c r="AL10" s="123">
        <v>0</v>
      </c>
      <c r="AM10" s="120">
        <v>24</v>
      </c>
      <c r="AN10" s="123">
        <v>100</v>
      </c>
      <c r="AO10" s="120">
        <v>24</v>
      </c>
    </row>
    <row r="11" spans="1:41" ht="15">
      <c r="A11" s="87" t="s">
        <v>1194</v>
      </c>
      <c r="B11" s="65" t="s">
        <v>1209</v>
      </c>
      <c r="C11" s="65" t="s">
        <v>56</v>
      </c>
      <c r="D11" s="109"/>
      <c r="E11" s="108"/>
      <c r="F11" s="110" t="s">
        <v>1747</v>
      </c>
      <c r="G11" s="111"/>
      <c r="H11" s="111"/>
      <c r="I11" s="112">
        <v>11</v>
      </c>
      <c r="J11" s="113"/>
      <c r="K11" s="48">
        <v>2</v>
      </c>
      <c r="L11" s="48">
        <v>2</v>
      </c>
      <c r="M11" s="48">
        <v>0</v>
      </c>
      <c r="N11" s="48">
        <v>2</v>
      </c>
      <c r="O11" s="48">
        <v>1</v>
      </c>
      <c r="P11" s="49">
        <v>0</v>
      </c>
      <c r="Q11" s="49">
        <v>0</v>
      </c>
      <c r="R11" s="48">
        <v>1</v>
      </c>
      <c r="S11" s="48">
        <v>0</v>
      </c>
      <c r="T11" s="48">
        <v>2</v>
      </c>
      <c r="U11" s="48">
        <v>2</v>
      </c>
      <c r="V11" s="48">
        <v>1</v>
      </c>
      <c r="W11" s="49">
        <v>0.5</v>
      </c>
      <c r="X11" s="49">
        <v>0.5</v>
      </c>
      <c r="Y11" s="78" t="s">
        <v>353</v>
      </c>
      <c r="Z11" s="78" t="s">
        <v>362</v>
      </c>
      <c r="AA11" s="78"/>
      <c r="AB11" s="84" t="s">
        <v>1342</v>
      </c>
      <c r="AC11" s="84" t="s">
        <v>582</v>
      </c>
      <c r="AD11" s="84"/>
      <c r="AE11" s="84" t="s">
        <v>269</v>
      </c>
      <c r="AF11" s="84" t="s">
        <v>1503</v>
      </c>
      <c r="AG11" s="120">
        <v>0</v>
      </c>
      <c r="AH11" s="123">
        <v>0</v>
      </c>
      <c r="AI11" s="120">
        <v>0</v>
      </c>
      <c r="AJ11" s="123">
        <v>0</v>
      </c>
      <c r="AK11" s="120">
        <v>0</v>
      </c>
      <c r="AL11" s="123">
        <v>0</v>
      </c>
      <c r="AM11" s="120">
        <v>4</v>
      </c>
      <c r="AN11" s="123">
        <v>100</v>
      </c>
      <c r="AO11" s="120">
        <v>4</v>
      </c>
    </row>
    <row r="12" spans="1:41" ht="15">
      <c r="A12" s="87" t="s">
        <v>1195</v>
      </c>
      <c r="B12" s="65" t="s">
        <v>1210</v>
      </c>
      <c r="C12" s="65" t="s">
        <v>56</v>
      </c>
      <c r="D12" s="109"/>
      <c r="E12" s="108"/>
      <c r="F12" s="110" t="s">
        <v>1748</v>
      </c>
      <c r="G12" s="111"/>
      <c r="H12" s="111"/>
      <c r="I12" s="112">
        <v>12</v>
      </c>
      <c r="J12" s="113"/>
      <c r="K12" s="48">
        <v>2</v>
      </c>
      <c r="L12" s="48">
        <v>2</v>
      </c>
      <c r="M12" s="48">
        <v>0</v>
      </c>
      <c r="N12" s="48">
        <v>2</v>
      </c>
      <c r="O12" s="48">
        <v>1</v>
      </c>
      <c r="P12" s="49">
        <v>0</v>
      </c>
      <c r="Q12" s="49">
        <v>0</v>
      </c>
      <c r="R12" s="48">
        <v>1</v>
      </c>
      <c r="S12" s="48">
        <v>0</v>
      </c>
      <c r="T12" s="48">
        <v>2</v>
      </c>
      <c r="U12" s="48">
        <v>2</v>
      </c>
      <c r="V12" s="48">
        <v>1</v>
      </c>
      <c r="W12" s="49">
        <v>0.5</v>
      </c>
      <c r="X12" s="49">
        <v>0.5</v>
      </c>
      <c r="Y12" s="78"/>
      <c r="Z12" s="78"/>
      <c r="AA12" s="78"/>
      <c r="AB12" s="84" t="s">
        <v>1360</v>
      </c>
      <c r="AC12" s="84" t="s">
        <v>1450</v>
      </c>
      <c r="AD12" s="84"/>
      <c r="AE12" s="84" t="s">
        <v>252</v>
      </c>
      <c r="AF12" s="84" t="s">
        <v>1504</v>
      </c>
      <c r="AG12" s="120">
        <v>0</v>
      </c>
      <c r="AH12" s="123">
        <v>0</v>
      </c>
      <c r="AI12" s="120">
        <v>0</v>
      </c>
      <c r="AJ12" s="123">
        <v>0</v>
      </c>
      <c r="AK12" s="120">
        <v>0</v>
      </c>
      <c r="AL12" s="123">
        <v>0</v>
      </c>
      <c r="AM12" s="120">
        <v>32</v>
      </c>
      <c r="AN12" s="123">
        <v>100</v>
      </c>
      <c r="AO12" s="120">
        <v>32</v>
      </c>
    </row>
    <row r="13" spans="1:41" ht="15">
      <c r="A13" s="87" t="s">
        <v>1196</v>
      </c>
      <c r="B13" s="65" t="s">
        <v>1211</v>
      </c>
      <c r="C13" s="65" t="s">
        <v>56</v>
      </c>
      <c r="D13" s="109"/>
      <c r="E13" s="108"/>
      <c r="F13" s="110" t="s">
        <v>1196</v>
      </c>
      <c r="G13" s="111"/>
      <c r="H13" s="111"/>
      <c r="I13" s="112">
        <v>13</v>
      </c>
      <c r="J13" s="113"/>
      <c r="K13" s="48">
        <v>2</v>
      </c>
      <c r="L13" s="48">
        <v>1</v>
      </c>
      <c r="M13" s="48">
        <v>0</v>
      </c>
      <c r="N13" s="48">
        <v>1</v>
      </c>
      <c r="O13" s="48">
        <v>0</v>
      </c>
      <c r="P13" s="49">
        <v>0</v>
      </c>
      <c r="Q13" s="49">
        <v>0</v>
      </c>
      <c r="R13" s="48">
        <v>1</v>
      </c>
      <c r="S13" s="48">
        <v>0</v>
      </c>
      <c r="T13" s="48">
        <v>2</v>
      </c>
      <c r="U13" s="48">
        <v>1</v>
      </c>
      <c r="V13" s="48">
        <v>1</v>
      </c>
      <c r="W13" s="49">
        <v>0.5</v>
      </c>
      <c r="X13" s="49">
        <v>0.5</v>
      </c>
      <c r="Y13" s="78"/>
      <c r="Z13" s="78"/>
      <c r="AA13" s="78"/>
      <c r="AB13" s="84" t="s">
        <v>582</v>
      </c>
      <c r="AC13" s="84" t="s">
        <v>582</v>
      </c>
      <c r="AD13" s="84" t="s">
        <v>284</v>
      </c>
      <c r="AE13" s="84"/>
      <c r="AF13" s="84" t="s">
        <v>1505</v>
      </c>
      <c r="AG13" s="120">
        <v>0</v>
      </c>
      <c r="AH13" s="123">
        <v>0</v>
      </c>
      <c r="AI13" s="120">
        <v>0</v>
      </c>
      <c r="AJ13" s="123">
        <v>0</v>
      </c>
      <c r="AK13" s="120">
        <v>0</v>
      </c>
      <c r="AL13" s="123">
        <v>0</v>
      </c>
      <c r="AM13" s="120">
        <v>8</v>
      </c>
      <c r="AN13" s="123">
        <v>100</v>
      </c>
      <c r="AO13" s="120">
        <v>8</v>
      </c>
    </row>
    <row r="14" spans="1:41" ht="15">
      <c r="A14" s="87" t="s">
        <v>1197</v>
      </c>
      <c r="B14" s="65" t="s">
        <v>1212</v>
      </c>
      <c r="C14" s="65" t="s">
        <v>56</v>
      </c>
      <c r="D14" s="109"/>
      <c r="E14" s="108"/>
      <c r="F14" s="110" t="s">
        <v>1197</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78"/>
      <c r="Z14" s="78"/>
      <c r="AA14" s="78"/>
      <c r="AB14" s="84" t="s">
        <v>582</v>
      </c>
      <c r="AC14" s="84" t="s">
        <v>582</v>
      </c>
      <c r="AD14" s="84" t="s">
        <v>283</v>
      </c>
      <c r="AE14" s="84"/>
      <c r="AF14" s="84" t="s">
        <v>1506</v>
      </c>
      <c r="AG14" s="120">
        <v>0</v>
      </c>
      <c r="AH14" s="123">
        <v>0</v>
      </c>
      <c r="AI14" s="120">
        <v>0</v>
      </c>
      <c r="AJ14" s="123">
        <v>0</v>
      </c>
      <c r="AK14" s="120">
        <v>0</v>
      </c>
      <c r="AL14" s="123">
        <v>0</v>
      </c>
      <c r="AM14" s="120">
        <v>21</v>
      </c>
      <c r="AN14" s="123">
        <v>100</v>
      </c>
      <c r="AO14" s="120">
        <v>21</v>
      </c>
    </row>
    <row r="15" spans="1:41" ht="15">
      <c r="A15" s="87" t="s">
        <v>1198</v>
      </c>
      <c r="B15" s="65" t="s">
        <v>1201</v>
      </c>
      <c r="C15" s="65" t="s">
        <v>59</v>
      </c>
      <c r="D15" s="109"/>
      <c r="E15" s="108"/>
      <c r="F15" s="110" t="s">
        <v>1749</v>
      </c>
      <c r="G15" s="111"/>
      <c r="H15" s="111"/>
      <c r="I15" s="112">
        <v>15</v>
      </c>
      <c r="J15" s="113"/>
      <c r="K15" s="48">
        <v>2</v>
      </c>
      <c r="L15" s="48">
        <v>1</v>
      </c>
      <c r="M15" s="48">
        <v>0</v>
      </c>
      <c r="N15" s="48">
        <v>1</v>
      </c>
      <c r="O15" s="48">
        <v>0</v>
      </c>
      <c r="P15" s="49">
        <v>0</v>
      </c>
      <c r="Q15" s="49">
        <v>0</v>
      </c>
      <c r="R15" s="48">
        <v>1</v>
      </c>
      <c r="S15" s="48">
        <v>0</v>
      </c>
      <c r="T15" s="48">
        <v>2</v>
      </c>
      <c r="U15" s="48">
        <v>1</v>
      </c>
      <c r="V15" s="48">
        <v>1</v>
      </c>
      <c r="W15" s="49">
        <v>0.5</v>
      </c>
      <c r="X15" s="49">
        <v>0.5</v>
      </c>
      <c r="Y15" s="78"/>
      <c r="Z15" s="78"/>
      <c r="AA15" s="78"/>
      <c r="AB15" s="84" t="s">
        <v>1361</v>
      </c>
      <c r="AC15" s="84" t="s">
        <v>582</v>
      </c>
      <c r="AD15" s="84" t="s">
        <v>282</v>
      </c>
      <c r="AE15" s="84"/>
      <c r="AF15" s="84" t="s">
        <v>1507</v>
      </c>
      <c r="AG15" s="120">
        <v>0</v>
      </c>
      <c r="AH15" s="123">
        <v>0</v>
      </c>
      <c r="AI15" s="120">
        <v>0</v>
      </c>
      <c r="AJ15" s="123">
        <v>0</v>
      </c>
      <c r="AK15" s="120">
        <v>0</v>
      </c>
      <c r="AL15" s="123">
        <v>0</v>
      </c>
      <c r="AM15" s="120">
        <v>22</v>
      </c>
      <c r="AN15" s="123">
        <v>100</v>
      </c>
      <c r="AO15" s="120">
        <v>22</v>
      </c>
    </row>
    <row r="16" spans="1:41" ht="15">
      <c r="A16" s="87" t="s">
        <v>1199</v>
      </c>
      <c r="B16" s="65" t="s">
        <v>1202</v>
      </c>
      <c r="C16" s="65" t="s">
        <v>59</v>
      </c>
      <c r="D16" s="109"/>
      <c r="E16" s="108"/>
      <c r="F16" s="110" t="s">
        <v>1750</v>
      </c>
      <c r="G16" s="111"/>
      <c r="H16" s="111"/>
      <c r="I16" s="112">
        <v>16</v>
      </c>
      <c r="J16" s="113"/>
      <c r="K16" s="48">
        <v>2</v>
      </c>
      <c r="L16" s="48">
        <v>2</v>
      </c>
      <c r="M16" s="48">
        <v>0</v>
      </c>
      <c r="N16" s="48">
        <v>2</v>
      </c>
      <c r="O16" s="48">
        <v>1</v>
      </c>
      <c r="P16" s="49">
        <v>0</v>
      </c>
      <c r="Q16" s="49">
        <v>0</v>
      </c>
      <c r="R16" s="48">
        <v>1</v>
      </c>
      <c r="S16" s="48">
        <v>0</v>
      </c>
      <c r="T16" s="48">
        <v>2</v>
      </c>
      <c r="U16" s="48">
        <v>2</v>
      </c>
      <c r="V16" s="48">
        <v>1</v>
      </c>
      <c r="W16" s="49">
        <v>0.5</v>
      </c>
      <c r="X16" s="49">
        <v>0.5</v>
      </c>
      <c r="Y16" s="78"/>
      <c r="Z16" s="78"/>
      <c r="AA16" s="78"/>
      <c r="AB16" s="84" t="s">
        <v>1362</v>
      </c>
      <c r="AC16" s="84" t="s">
        <v>1451</v>
      </c>
      <c r="AD16" s="84"/>
      <c r="AE16" s="84" t="s">
        <v>236</v>
      </c>
      <c r="AF16" s="84" t="s">
        <v>1508</v>
      </c>
      <c r="AG16" s="120">
        <v>0</v>
      </c>
      <c r="AH16" s="123">
        <v>0</v>
      </c>
      <c r="AI16" s="120">
        <v>0</v>
      </c>
      <c r="AJ16" s="123">
        <v>0</v>
      </c>
      <c r="AK16" s="120">
        <v>0</v>
      </c>
      <c r="AL16" s="123">
        <v>0</v>
      </c>
      <c r="AM16" s="120">
        <v>48</v>
      </c>
      <c r="AN16" s="123">
        <v>100</v>
      </c>
      <c r="AO16" s="120">
        <v>48</v>
      </c>
    </row>
    <row r="17" spans="1:41" ht="15">
      <c r="A17" s="87" t="s">
        <v>1200</v>
      </c>
      <c r="B17" s="65" t="s">
        <v>1203</v>
      </c>
      <c r="C17" s="65" t="s">
        <v>59</v>
      </c>
      <c r="D17" s="109"/>
      <c r="E17" s="108"/>
      <c r="F17" s="110" t="s">
        <v>1751</v>
      </c>
      <c r="G17" s="111"/>
      <c r="H17" s="111"/>
      <c r="I17" s="112">
        <v>17</v>
      </c>
      <c r="J17" s="113"/>
      <c r="K17" s="48">
        <v>2</v>
      </c>
      <c r="L17" s="48">
        <v>2</v>
      </c>
      <c r="M17" s="48">
        <v>0</v>
      </c>
      <c r="N17" s="48">
        <v>2</v>
      </c>
      <c r="O17" s="48">
        <v>1</v>
      </c>
      <c r="P17" s="49">
        <v>0</v>
      </c>
      <c r="Q17" s="49">
        <v>0</v>
      </c>
      <c r="R17" s="48">
        <v>1</v>
      </c>
      <c r="S17" s="48">
        <v>0</v>
      </c>
      <c r="T17" s="48">
        <v>2</v>
      </c>
      <c r="U17" s="48">
        <v>2</v>
      </c>
      <c r="V17" s="48">
        <v>1</v>
      </c>
      <c r="W17" s="49">
        <v>0.5</v>
      </c>
      <c r="X17" s="49">
        <v>0.5</v>
      </c>
      <c r="Y17" s="78" t="s">
        <v>349</v>
      </c>
      <c r="Z17" s="78" t="s">
        <v>361</v>
      </c>
      <c r="AA17" s="78"/>
      <c r="AB17" s="84" t="s">
        <v>1363</v>
      </c>
      <c r="AC17" s="84" t="s">
        <v>1452</v>
      </c>
      <c r="AD17" s="84"/>
      <c r="AE17" s="84" t="s">
        <v>233</v>
      </c>
      <c r="AF17" s="84" t="s">
        <v>1509</v>
      </c>
      <c r="AG17" s="120">
        <v>1</v>
      </c>
      <c r="AH17" s="123">
        <v>1.5384615384615385</v>
      </c>
      <c r="AI17" s="120">
        <v>1</v>
      </c>
      <c r="AJ17" s="123">
        <v>1.5384615384615385</v>
      </c>
      <c r="AK17" s="120">
        <v>0</v>
      </c>
      <c r="AL17" s="123">
        <v>0</v>
      </c>
      <c r="AM17" s="120">
        <v>63</v>
      </c>
      <c r="AN17" s="123">
        <v>96.92307692307692</v>
      </c>
      <c r="AO17" s="120">
        <v>65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1186</v>
      </c>
      <c r="B2" s="84" t="s">
        <v>232</v>
      </c>
      <c r="C2" s="78">
        <f>VLOOKUP(GroupVertices[[#This Row],[Vertex]],Vertices[],MATCH("ID",Vertices[[#Headers],[Vertex]:[Vertex Content Word Count]],0),FALSE)</f>
        <v>26</v>
      </c>
    </row>
    <row r="3" spans="1:3" ht="15">
      <c r="A3" s="78" t="s">
        <v>1186</v>
      </c>
      <c r="B3" s="84" t="s">
        <v>231</v>
      </c>
      <c r="C3" s="78">
        <f>VLOOKUP(GroupVertices[[#This Row],[Vertex]],Vertices[],MATCH("ID",Vertices[[#Headers],[Vertex]:[Vertex Content Word Count]],0),FALSE)</f>
        <v>8</v>
      </c>
    </row>
    <row r="4" spans="1:3" ht="15">
      <c r="A4" s="78" t="s">
        <v>1186</v>
      </c>
      <c r="B4" s="84" t="s">
        <v>230</v>
      </c>
      <c r="C4" s="78">
        <f>VLOOKUP(GroupVertices[[#This Row],[Vertex]],Vertices[],MATCH("ID",Vertices[[#Headers],[Vertex]:[Vertex Content Word Count]],0),FALSE)</f>
        <v>25</v>
      </c>
    </row>
    <row r="5" spans="1:3" ht="15">
      <c r="A5" s="78" t="s">
        <v>1186</v>
      </c>
      <c r="B5" s="84" t="s">
        <v>226</v>
      </c>
      <c r="C5" s="78">
        <f>VLOOKUP(GroupVertices[[#This Row],[Vertex]],Vertices[],MATCH("ID",Vertices[[#Headers],[Vertex]:[Vertex Content Word Count]],0),FALSE)</f>
        <v>20</v>
      </c>
    </row>
    <row r="6" spans="1:3" ht="15">
      <c r="A6" s="78" t="s">
        <v>1186</v>
      </c>
      <c r="B6" s="84" t="s">
        <v>225</v>
      </c>
      <c r="C6" s="78">
        <f>VLOOKUP(GroupVertices[[#This Row],[Vertex]],Vertices[],MATCH("ID",Vertices[[#Headers],[Vertex]:[Vertex Content Word Count]],0),FALSE)</f>
        <v>19</v>
      </c>
    </row>
    <row r="7" spans="1:3" ht="15">
      <c r="A7" s="78" t="s">
        <v>1186</v>
      </c>
      <c r="B7" s="84" t="s">
        <v>224</v>
      </c>
      <c r="C7" s="78">
        <f>VLOOKUP(GroupVertices[[#This Row],[Vertex]],Vertices[],MATCH("ID",Vertices[[#Headers],[Vertex]:[Vertex Content Word Count]],0),FALSE)</f>
        <v>18</v>
      </c>
    </row>
    <row r="8" spans="1:3" ht="15">
      <c r="A8" s="78" t="s">
        <v>1186</v>
      </c>
      <c r="B8" s="84" t="s">
        <v>223</v>
      </c>
      <c r="C8" s="78">
        <f>VLOOKUP(GroupVertices[[#This Row],[Vertex]],Vertices[],MATCH("ID",Vertices[[#Headers],[Vertex]:[Vertex Content Word Count]],0),FALSE)</f>
        <v>17</v>
      </c>
    </row>
    <row r="9" spans="1:3" ht="15">
      <c r="A9" s="78" t="s">
        <v>1186</v>
      </c>
      <c r="B9" s="84" t="s">
        <v>222</v>
      </c>
      <c r="C9" s="78">
        <f>VLOOKUP(GroupVertices[[#This Row],[Vertex]],Vertices[],MATCH("ID",Vertices[[#Headers],[Vertex]:[Vertex Content Word Count]],0),FALSE)</f>
        <v>16</v>
      </c>
    </row>
    <row r="10" spans="1:3" ht="15">
      <c r="A10" s="78" t="s">
        <v>1186</v>
      </c>
      <c r="B10" s="84" t="s">
        <v>221</v>
      </c>
      <c r="C10" s="78">
        <f>VLOOKUP(GroupVertices[[#This Row],[Vertex]],Vertices[],MATCH("ID",Vertices[[#Headers],[Vertex]:[Vertex Content Word Count]],0),FALSE)</f>
        <v>15</v>
      </c>
    </row>
    <row r="11" spans="1:3" ht="15">
      <c r="A11" s="78" t="s">
        <v>1186</v>
      </c>
      <c r="B11" s="84" t="s">
        <v>220</v>
      </c>
      <c r="C11" s="78">
        <f>VLOOKUP(GroupVertices[[#This Row],[Vertex]],Vertices[],MATCH("ID",Vertices[[#Headers],[Vertex]:[Vertex Content Word Count]],0),FALSE)</f>
        <v>14</v>
      </c>
    </row>
    <row r="12" spans="1:3" ht="15">
      <c r="A12" s="78" t="s">
        <v>1186</v>
      </c>
      <c r="B12" s="84" t="s">
        <v>219</v>
      </c>
      <c r="C12" s="78">
        <f>VLOOKUP(GroupVertices[[#This Row],[Vertex]],Vertices[],MATCH("ID",Vertices[[#Headers],[Vertex]:[Vertex Content Word Count]],0),FALSE)</f>
        <v>13</v>
      </c>
    </row>
    <row r="13" spans="1:3" ht="15">
      <c r="A13" s="78" t="s">
        <v>1186</v>
      </c>
      <c r="B13" s="84" t="s">
        <v>218</v>
      </c>
      <c r="C13" s="78">
        <f>VLOOKUP(GroupVertices[[#This Row],[Vertex]],Vertices[],MATCH("ID",Vertices[[#Headers],[Vertex]:[Vertex Content Word Count]],0),FALSE)</f>
        <v>12</v>
      </c>
    </row>
    <row r="14" spans="1:3" ht="15">
      <c r="A14" s="78" t="s">
        <v>1186</v>
      </c>
      <c r="B14" s="84" t="s">
        <v>217</v>
      </c>
      <c r="C14" s="78">
        <f>VLOOKUP(GroupVertices[[#This Row],[Vertex]],Vertices[],MATCH("ID",Vertices[[#Headers],[Vertex]:[Vertex Content Word Count]],0),FALSE)</f>
        <v>11</v>
      </c>
    </row>
    <row r="15" spans="1:3" ht="15">
      <c r="A15" s="78" t="s">
        <v>1186</v>
      </c>
      <c r="B15" s="84" t="s">
        <v>216</v>
      </c>
      <c r="C15" s="78">
        <f>VLOOKUP(GroupVertices[[#This Row],[Vertex]],Vertices[],MATCH("ID",Vertices[[#Headers],[Vertex]:[Vertex Content Word Count]],0),FALSE)</f>
        <v>10</v>
      </c>
    </row>
    <row r="16" spans="1:3" ht="15">
      <c r="A16" s="78" t="s">
        <v>1186</v>
      </c>
      <c r="B16" s="84" t="s">
        <v>215</v>
      </c>
      <c r="C16" s="78">
        <f>VLOOKUP(GroupVertices[[#This Row],[Vertex]],Vertices[],MATCH("ID",Vertices[[#Headers],[Vertex]:[Vertex Content Word Count]],0),FALSE)</f>
        <v>9</v>
      </c>
    </row>
    <row r="17" spans="1:3" ht="15">
      <c r="A17" s="78" t="s">
        <v>1186</v>
      </c>
      <c r="B17" s="84" t="s">
        <v>214</v>
      </c>
      <c r="C17" s="78">
        <f>VLOOKUP(GroupVertices[[#This Row],[Vertex]],Vertices[],MATCH("ID",Vertices[[#Headers],[Vertex]:[Vertex Content Word Count]],0),FALSE)</f>
        <v>7</v>
      </c>
    </row>
    <row r="18" spans="1:3" ht="15">
      <c r="A18" s="78" t="s">
        <v>1187</v>
      </c>
      <c r="B18" s="84" t="s">
        <v>273</v>
      </c>
      <c r="C18" s="78">
        <f>VLOOKUP(GroupVertices[[#This Row],[Vertex]],Vertices[],MATCH("ID",Vertices[[#Headers],[Vertex]:[Vertex Content Word Count]],0),FALSE)</f>
        <v>6</v>
      </c>
    </row>
    <row r="19" spans="1:3" ht="15">
      <c r="A19" s="78" t="s">
        <v>1187</v>
      </c>
      <c r="B19" s="84" t="s">
        <v>271</v>
      </c>
      <c r="C19" s="78">
        <f>VLOOKUP(GroupVertices[[#This Row],[Vertex]],Vertices[],MATCH("ID",Vertices[[#Headers],[Vertex]:[Vertex Content Word Count]],0),FALSE)</f>
        <v>84</v>
      </c>
    </row>
    <row r="20" spans="1:3" ht="15">
      <c r="A20" s="78" t="s">
        <v>1187</v>
      </c>
      <c r="B20" s="84" t="s">
        <v>268</v>
      </c>
      <c r="C20" s="78">
        <f>VLOOKUP(GroupVertices[[#This Row],[Vertex]],Vertices[],MATCH("ID",Vertices[[#Headers],[Vertex]:[Vertex Content Word Count]],0),FALSE)</f>
        <v>81</v>
      </c>
    </row>
    <row r="21" spans="1:3" ht="15">
      <c r="A21" s="78" t="s">
        <v>1187</v>
      </c>
      <c r="B21" s="84" t="s">
        <v>267</v>
      </c>
      <c r="C21" s="78">
        <f>VLOOKUP(GroupVertices[[#This Row],[Vertex]],Vertices[],MATCH("ID",Vertices[[#Headers],[Vertex]:[Vertex Content Word Count]],0),FALSE)</f>
        <v>79</v>
      </c>
    </row>
    <row r="22" spans="1:3" ht="15">
      <c r="A22" s="78" t="s">
        <v>1187</v>
      </c>
      <c r="B22" s="84" t="s">
        <v>295</v>
      </c>
      <c r="C22" s="78">
        <f>VLOOKUP(GroupVertices[[#This Row],[Vertex]],Vertices[],MATCH("ID",Vertices[[#Headers],[Vertex]:[Vertex Content Word Count]],0),FALSE)</f>
        <v>80</v>
      </c>
    </row>
    <row r="23" spans="1:3" ht="15">
      <c r="A23" s="78" t="s">
        <v>1187</v>
      </c>
      <c r="B23" s="84" t="s">
        <v>266</v>
      </c>
      <c r="C23" s="78">
        <f>VLOOKUP(GroupVertices[[#This Row],[Vertex]],Vertices[],MATCH("ID",Vertices[[#Headers],[Vertex]:[Vertex Content Word Count]],0),FALSE)</f>
        <v>78</v>
      </c>
    </row>
    <row r="24" spans="1:3" ht="15">
      <c r="A24" s="78" t="s">
        <v>1187</v>
      </c>
      <c r="B24" s="84" t="s">
        <v>265</v>
      </c>
      <c r="C24" s="78">
        <f>VLOOKUP(GroupVertices[[#This Row],[Vertex]],Vertices[],MATCH("ID",Vertices[[#Headers],[Vertex]:[Vertex Content Word Count]],0),FALSE)</f>
        <v>77</v>
      </c>
    </row>
    <row r="25" spans="1:3" ht="15">
      <c r="A25" s="78" t="s">
        <v>1187</v>
      </c>
      <c r="B25" s="84" t="s">
        <v>254</v>
      </c>
      <c r="C25" s="78">
        <f>VLOOKUP(GroupVertices[[#This Row],[Vertex]],Vertices[],MATCH("ID",Vertices[[#Headers],[Vertex]:[Vertex Content Word Count]],0),FALSE)</f>
        <v>58</v>
      </c>
    </row>
    <row r="26" spans="1:3" ht="15">
      <c r="A26" s="78" t="s">
        <v>1187</v>
      </c>
      <c r="B26" s="84" t="s">
        <v>286</v>
      </c>
      <c r="C26" s="78">
        <f>VLOOKUP(GroupVertices[[#This Row],[Vertex]],Vertices[],MATCH("ID",Vertices[[#Headers],[Vertex]:[Vertex Content Word Count]],0),FALSE)</f>
        <v>60</v>
      </c>
    </row>
    <row r="27" spans="1:3" ht="15">
      <c r="A27" s="78" t="s">
        <v>1187</v>
      </c>
      <c r="B27" s="84" t="s">
        <v>285</v>
      </c>
      <c r="C27" s="78">
        <f>VLOOKUP(GroupVertices[[#This Row],[Vertex]],Vertices[],MATCH("ID",Vertices[[#Headers],[Vertex]:[Vertex Content Word Count]],0),FALSE)</f>
        <v>59</v>
      </c>
    </row>
    <row r="28" spans="1:3" ht="15">
      <c r="A28" s="78" t="s">
        <v>1187</v>
      </c>
      <c r="B28" s="84" t="s">
        <v>243</v>
      </c>
      <c r="C28" s="78">
        <f>VLOOKUP(GroupVertices[[#This Row],[Vertex]],Vertices[],MATCH("ID",Vertices[[#Headers],[Vertex]:[Vertex Content Word Count]],0),FALSE)</f>
        <v>43</v>
      </c>
    </row>
    <row r="29" spans="1:3" ht="15">
      <c r="A29" s="78" t="s">
        <v>1187</v>
      </c>
      <c r="B29" s="84" t="s">
        <v>212</v>
      </c>
      <c r="C29" s="78">
        <f>VLOOKUP(GroupVertices[[#This Row],[Vertex]],Vertices[],MATCH("ID",Vertices[[#Headers],[Vertex]:[Vertex Content Word Count]],0),FALSE)</f>
        <v>3</v>
      </c>
    </row>
    <row r="30" spans="1:3" ht="15">
      <c r="A30" s="78" t="s">
        <v>1187</v>
      </c>
      <c r="B30" s="84" t="s">
        <v>213</v>
      </c>
      <c r="C30" s="78">
        <f>VLOOKUP(GroupVertices[[#This Row],[Vertex]],Vertices[],MATCH("ID",Vertices[[#Headers],[Vertex]:[Vertex Content Word Count]],0),FALSE)</f>
        <v>5</v>
      </c>
    </row>
    <row r="31" spans="1:3" ht="15">
      <c r="A31" s="78" t="s">
        <v>1187</v>
      </c>
      <c r="B31" s="84" t="s">
        <v>275</v>
      </c>
      <c r="C31" s="78">
        <f>VLOOKUP(GroupVertices[[#This Row],[Vertex]],Vertices[],MATCH("ID",Vertices[[#Headers],[Vertex]:[Vertex Content Word Count]],0),FALSE)</f>
        <v>4</v>
      </c>
    </row>
    <row r="32" spans="1:3" ht="15">
      <c r="A32" s="78" t="s">
        <v>1188</v>
      </c>
      <c r="B32" s="84" t="s">
        <v>274</v>
      </c>
      <c r="C32" s="78">
        <f>VLOOKUP(GroupVertices[[#This Row],[Vertex]],Vertices[],MATCH("ID",Vertices[[#Headers],[Vertex]:[Vertex Content Word Count]],0),FALSE)</f>
        <v>88</v>
      </c>
    </row>
    <row r="33" spans="1:3" ht="15">
      <c r="A33" s="78" t="s">
        <v>1188</v>
      </c>
      <c r="B33" s="84" t="s">
        <v>298</v>
      </c>
      <c r="C33" s="78">
        <f>VLOOKUP(GroupVertices[[#This Row],[Vertex]],Vertices[],MATCH("ID",Vertices[[#Headers],[Vertex]:[Vertex Content Word Count]],0),FALSE)</f>
        <v>89</v>
      </c>
    </row>
    <row r="34" spans="1:3" ht="15">
      <c r="A34" s="78" t="s">
        <v>1188</v>
      </c>
      <c r="B34" s="84" t="s">
        <v>240</v>
      </c>
      <c r="C34" s="78">
        <f>VLOOKUP(GroupVertices[[#This Row],[Vertex]],Vertices[],MATCH("ID",Vertices[[#Headers],[Vertex]:[Vertex Content Word Count]],0),FALSE)</f>
        <v>35</v>
      </c>
    </row>
    <row r="35" spans="1:3" ht="15">
      <c r="A35" s="78" t="s">
        <v>1188</v>
      </c>
      <c r="B35" s="84" t="s">
        <v>281</v>
      </c>
      <c r="C35" s="78">
        <f>VLOOKUP(GroupVertices[[#This Row],[Vertex]],Vertices[],MATCH("ID",Vertices[[#Headers],[Vertex]:[Vertex Content Word Count]],0),FALSE)</f>
        <v>40</v>
      </c>
    </row>
    <row r="36" spans="1:3" ht="15">
      <c r="A36" s="78" t="s">
        <v>1188</v>
      </c>
      <c r="B36" s="84" t="s">
        <v>280</v>
      </c>
      <c r="C36" s="78">
        <f>VLOOKUP(GroupVertices[[#This Row],[Vertex]],Vertices[],MATCH("ID",Vertices[[#Headers],[Vertex]:[Vertex Content Word Count]],0),FALSE)</f>
        <v>39</v>
      </c>
    </row>
    <row r="37" spans="1:3" ht="15">
      <c r="A37" s="78" t="s">
        <v>1188</v>
      </c>
      <c r="B37" s="84" t="s">
        <v>279</v>
      </c>
      <c r="C37" s="78">
        <f>VLOOKUP(GroupVertices[[#This Row],[Vertex]],Vertices[],MATCH("ID",Vertices[[#Headers],[Vertex]:[Vertex Content Word Count]],0),FALSE)</f>
        <v>38</v>
      </c>
    </row>
    <row r="38" spans="1:3" ht="15">
      <c r="A38" s="78" t="s">
        <v>1188</v>
      </c>
      <c r="B38" s="84" t="s">
        <v>272</v>
      </c>
      <c r="C38" s="78">
        <f>VLOOKUP(GroupVertices[[#This Row],[Vertex]],Vertices[],MATCH("ID",Vertices[[#Headers],[Vertex]:[Vertex Content Word Count]],0),FALSE)</f>
        <v>85</v>
      </c>
    </row>
    <row r="39" spans="1:3" ht="15">
      <c r="A39" s="78" t="s">
        <v>1188</v>
      </c>
      <c r="B39" s="84" t="s">
        <v>297</v>
      </c>
      <c r="C39" s="78">
        <f>VLOOKUP(GroupVertices[[#This Row],[Vertex]],Vertices[],MATCH("ID",Vertices[[#Headers],[Vertex]:[Vertex Content Word Count]],0),FALSE)</f>
        <v>87</v>
      </c>
    </row>
    <row r="40" spans="1:3" ht="15">
      <c r="A40" s="78" t="s">
        <v>1188</v>
      </c>
      <c r="B40" s="84" t="s">
        <v>296</v>
      </c>
      <c r="C40" s="78">
        <f>VLOOKUP(GroupVertices[[#This Row],[Vertex]],Vertices[],MATCH("ID",Vertices[[#Headers],[Vertex]:[Vertex Content Word Count]],0),FALSE)</f>
        <v>86</v>
      </c>
    </row>
    <row r="41" spans="1:3" ht="15">
      <c r="A41" s="78" t="s">
        <v>1188</v>
      </c>
      <c r="B41" s="84" t="s">
        <v>241</v>
      </c>
      <c r="C41" s="78">
        <f>VLOOKUP(GroupVertices[[#This Row],[Vertex]],Vertices[],MATCH("ID",Vertices[[#Headers],[Vertex]:[Vertex Content Word Count]],0),FALSE)</f>
        <v>37</v>
      </c>
    </row>
    <row r="42" spans="1:3" ht="15">
      <c r="A42" s="78" t="s">
        <v>1188</v>
      </c>
      <c r="B42" s="84" t="s">
        <v>278</v>
      </c>
      <c r="C42" s="78">
        <f>VLOOKUP(GroupVertices[[#This Row],[Vertex]],Vertices[],MATCH("ID",Vertices[[#Headers],[Vertex]:[Vertex Content Word Count]],0),FALSE)</f>
        <v>36</v>
      </c>
    </row>
    <row r="43" spans="1:3" ht="15">
      <c r="A43" s="78" t="s">
        <v>1189</v>
      </c>
      <c r="B43" s="84" t="s">
        <v>257</v>
      </c>
      <c r="C43" s="78">
        <f>VLOOKUP(GroupVertices[[#This Row],[Vertex]],Vertices[],MATCH("ID",Vertices[[#Headers],[Vertex]:[Vertex Content Word Count]],0),FALSE)</f>
        <v>61</v>
      </c>
    </row>
    <row r="44" spans="1:3" ht="15">
      <c r="A44" s="78" t="s">
        <v>1189</v>
      </c>
      <c r="B44" s="84" t="s">
        <v>255</v>
      </c>
      <c r="C44" s="78">
        <f>VLOOKUP(GroupVertices[[#This Row],[Vertex]],Vertices[],MATCH("ID",Vertices[[#Headers],[Vertex]:[Vertex Content Word Count]],0),FALSE)</f>
        <v>46</v>
      </c>
    </row>
    <row r="45" spans="1:3" ht="15">
      <c r="A45" s="78" t="s">
        <v>1189</v>
      </c>
      <c r="B45" s="84" t="s">
        <v>256</v>
      </c>
      <c r="C45" s="78">
        <f>VLOOKUP(GroupVertices[[#This Row],[Vertex]],Vertices[],MATCH("ID",Vertices[[#Headers],[Vertex]:[Vertex Content Word Count]],0),FALSE)</f>
        <v>45</v>
      </c>
    </row>
    <row r="46" spans="1:3" ht="15">
      <c r="A46" s="78" t="s">
        <v>1189</v>
      </c>
      <c r="B46" s="84" t="s">
        <v>249</v>
      </c>
      <c r="C46" s="78">
        <f>VLOOKUP(GroupVertices[[#This Row],[Vertex]],Vertices[],MATCH("ID",Vertices[[#Headers],[Vertex]:[Vertex Content Word Count]],0),FALSE)</f>
        <v>51</v>
      </c>
    </row>
    <row r="47" spans="1:3" ht="15">
      <c r="A47" s="78" t="s">
        <v>1189</v>
      </c>
      <c r="B47" s="84" t="s">
        <v>248</v>
      </c>
      <c r="C47" s="78">
        <f>VLOOKUP(GroupVertices[[#This Row],[Vertex]],Vertices[],MATCH("ID",Vertices[[#Headers],[Vertex]:[Vertex Content Word Count]],0),FALSE)</f>
        <v>50</v>
      </c>
    </row>
    <row r="48" spans="1:3" ht="15">
      <c r="A48" s="78" t="s">
        <v>1189</v>
      </c>
      <c r="B48" s="84" t="s">
        <v>247</v>
      </c>
      <c r="C48" s="78">
        <f>VLOOKUP(GroupVertices[[#This Row],[Vertex]],Vertices[],MATCH("ID",Vertices[[#Headers],[Vertex]:[Vertex Content Word Count]],0),FALSE)</f>
        <v>49</v>
      </c>
    </row>
    <row r="49" spans="1:3" ht="15">
      <c r="A49" s="78" t="s">
        <v>1189</v>
      </c>
      <c r="B49" s="84" t="s">
        <v>246</v>
      </c>
      <c r="C49" s="78">
        <f>VLOOKUP(GroupVertices[[#This Row],[Vertex]],Vertices[],MATCH("ID",Vertices[[#Headers],[Vertex]:[Vertex Content Word Count]],0),FALSE)</f>
        <v>48</v>
      </c>
    </row>
    <row r="50" spans="1:3" ht="15">
      <c r="A50" s="78" t="s">
        <v>1189</v>
      </c>
      <c r="B50" s="84" t="s">
        <v>245</v>
      </c>
      <c r="C50" s="78">
        <f>VLOOKUP(GroupVertices[[#This Row],[Vertex]],Vertices[],MATCH("ID",Vertices[[#Headers],[Vertex]:[Vertex Content Word Count]],0),FALSE)</f>
        <v>47</v>
      </c>
    </row>
    <row r="51" spans="1:3" ht="15">
      <c r="A51" s="78" t="s">
        <v>1189</v>
      </c>
      <c r="B51" s="84" t="s">
        <v>244</v>
      </c>
      <c r="C51" s="78">
        <f>VLOOKUP(GroupVertices[[#This Row],[Vertex]],Vertices[],MATCH("ID",Vertices[[#Headers],[Vertex]:[Vertex Content Word Count]],0),FALSE)</f>
        <v>44</v>
      </c>
    </row>
    <row r="52" spans="1:3" ht="15">
      <c r="A52" s="78" t="s">
        <v>1190</v>
      </c>
      <c r="B52" s="84" t="s">
        <v>259</v>
      </c>
      <c r="C52" s="78">
        <f>VLOOKUP(GroupVertices[[#This Row],[Vertex]],Vertices[],MATCH("ID",Vertices[[#Headers],[Vertex]:[Vertex Content Word Count]],0),FALSE)</f>
        <v>64</v>
      </c>
    </row>
    <row r="53" spans="1:3" ht="15">
      <c r="A53" s="78" t="s">
        <v>1190</v>
      </c>
      <c r="B53" s="84" t="s">
        <v>263</v>
      </c>
      <c r="C53" s="78">
        <f>VLOOKUP(GroupVertices[[#This Row],[Vertex]],Vertices[],MATCH("ID",Vertices[[#Headers],[Vertex]:[Vertex Content Word Count]],0),FALSE)</f>
        <v>69</v>
      </c>
    </row>
    <row r="54" spans="1:3" ht="15">
      <c r="A54" s="78" t="s">
        <v>1190</v>
      </c>
      <c r="B54" s="84" t="s">
        <v>288</v>
      </c>
      <c r="C54" s="78">
        <f>VLOOKUP(GroupVertices[[#This Row],[Vertex]],Vertices[],MATCH("ID",Vertices[[#Headers],[Vertex]:[Vertex Content Word Count]],0),FALSE)</f>
        <v>68</v>
      </c>
    </row>
    <row r="55" spans="1:3" ht="15">
      <c r="A55" s="78" t="s">
        <v>1190</v>
      </c>
      <c r="B55" s="84" t="s">
        <v>262</v>
      </c>
      <c r="C55" s="78">
        <f>VLOOKUP(GroupVertices[[#This Row],[Vertex]],Vertices[],MATCH("ID",Vertices[[#Headers],[Vertex]:[Vertex Content Word Count]],0),FALSE)</f>
        <v>67</v>
      </c>
    </row>
    <row r="56" spans="1:3" ht="15">
      <c r="A56" s="78" t="s">
        <v>1190</v>
      </c>
      <c r="B56" s="84" t="s">
        <v>287</v>
      </c>
      <c r="C56" s="78">
        <f>VLOOKUP(GroupVertices[[#This Row],[Vertex]],Vertices[],MATCH("ID",Vertices[[#Headers],[Vertex]:[Vertex Content Word Count]],0),FALSE)</f>
        <v>63</v>
      </c>
    </row>
    <row r="57" spans="1:3" ht="15">
      <c r="A57" s="78" t="s">
        <v>1190</v>
      </c>
      <c r="B57" s="84" t="s">
        <v>261</v>
      </c>
      <c r="C57" s="78">
        <f>VLOOKUP(GroupVertices[[#This Row],[Vertex]],Vertices[],MATCH("ID",Vertices[[#Headers],[Vertex]:[Vertex Content Word Count]],0),FALSE)</f>
        <v>66</v>
      </c>
    </row>
    <row r="58" spans="1:3" ht="15">
      <c r="A58" s="78" t="s">
        <v>1190</v>
      </c>
      <c r="B58" s="84" t="s">
        <v>260</v>
      </c>
      <c r="C58" s="78">
        <f>VLOOKUP(GroupVertices[[#This Row],[Vertex]],Vertices[],MATCH("ID",Vertices[[#Headers],[Vertex]:[Vertex Content Word Count]],0),FALSE)</f>
        <v>65</v>
      </c>
    </row>
    <row r="59" spans="1:3" ht="15">
      <c r="A59" s="78" t="s">
        <v>1190</v>
      </c>
      <c r="B59" s="84" t="s">
        <v>258</v>
      </c>
      <c r="C59" s="78">
        <f>VLOOKUP(GroupVertices[[#This Row],[Vertex]],Vertices[],MATCH("ID",Vertices[[#Headers],[Vertex]:[Vertex Content Word Count]],0),FALSE)</f>
        <v>62</v>
      </c>
    </row>
    <row r="60" spans="1:3" ht="15">
      <c r="A60" s="78" t="s">
        <v>1191</v>
      </c>
      <c r="B60" s="84" t="s">
        <v>264</v>
      </c>
      <c r="C60" s="78">
        <f>VLOOKUP(GroupVertices[[#This Row],[Vertex]],Vertices[],MATCH("ID",Vertices[[#Headers],[Vertex]:[Vertex Content Word Count]],0),FALSE)</f>
        <v>70</v>
      </c>
    </row>
    <row r="61" spans="1:3" ht="15">
      <c r="A61" s="78" t="s">
        <v>1191</v>
      </c>
      <c r="B61" s="84" t="s">
        <v>294</v>
      </c>
      <c r="C61" s="78">
        <f>VLOOKUP(GroupVertices[[#This Row],[Vertex]],Vertices[],MATCH("ID",Vertices[[#Headers],[Vertex]:[Vertex Content Word Count]],0),FALSE)</f>
        <v>76</v>
      </c>
    </row>
    <row r="62" spans="1:3" ht="15">
      <c r="A62" s="78" t="s">
        <v>1191</v>
      </c>
      <c r="B62" s="84" t="s">
        <v>293</v>
      </c>
      <c r="C62" s="78">
        <f>VLOOKUP(GroupVertices[[#This Row],[Vertex]],Vertices[],MATCH("ID",Vertices[[#Headers],[Vertex]:[Vertex Content Word Count]],0),FALSE)</f>
        <v>75</v>
      </c>
    </row>
    <row r="63" spans="1:3" ht="15">
      <c r="A63" s="78" t="s">
        <v>1191</v>
      </c>
      <c r="B63" s="84" t="s">
        <v>292</v>
      </c>
      <c r="C63" s="78">
        <f>VLOOKUP(GroupVertices[[#This Row],[Vertex]],Vertices[],MATCH("ID",Vertices[[#Headers],[Vertex]:[Vertex Content Word Count]],0),FALSE)</f>
        <v>74</v>
      </c>
    </row>
    <row r="64" spans="1:3" ht="15">
      <c r="A64" s="78" t="s">
        <v>1191</v>
      </c>
      <c r="B64" s="84" t="s">
        <v>291</v>
      </c>
      <c r="C64" s="78">
        <f>VLOOKUP(GroupVertices[[#This Row],[Vertex]],Vertices[],MATCH("ID",Vertices[[#Headers],[Vertex]:[Vertex Content Word Count]],0),FALSE)</f>
        <v>73</v>
      </c>
    </row>
    <row r="65" spans="1:3" ht="15">
      <c r="A65" s="78" t="s">
        <v>1191</v>
      </c>
      <c r="B65" s="84" t="s">
        <v>290</v>
      </c>
      <c r="C65" s="78">
        <f>VLOOKUP(GroupVertices[[#This Row],[Vertex]],Vertices[],MATCH("ID",Vertices[[#Headers],[Vertex]:[Vertex Content Word Count]],0),FALSE)</f>
        <v>72</v>
      </c>
    </row>
    <row r="66" spans="1:3" ht="15">
      <c r="A66" s="78" t="s">
        <v>1191</v>
      </c>
      <c r="B66" s="84" t="s">
        <v>289</v>
      </c>
      <c r="C66" s="78">
        <f>VLOOKUP(GroupVertices[[#This Row],[Vertex]],Vertices[],MATCH("ID",Vertices[[#Headers],[Vertex]:[Vertex Content Word Count]],0),FALSE)</f>
        <v>71</v>
      </c>
    </row>
    <row r="67" spans="1:3" ht="15">
      <c r="A67" s="78" t="s">
        <v>1192</v>
      </c>
      <c r="B67" s="84" t="s">
        <v>239</v>
      </c>
      <c r="C67" s="78">
        <f>VLOOKUP(GroupVertices[[#This Row],[Vertex]],Vertices[],MATCH("ID",Vertices[[#Headers],[Vertex]:[Vertex Content Word Count]],0),FALSE)</f>
        <v>34</v>
      </c>
    </row>
    <row r="68" spans="1:3" ht="15">
      <c r="A68" s="78" t="s">
        <v>1192</v>
      </c>
      <c r="B68" s="84" t="s">
        <v>238</v>
      </c>
      <c r="C68" s="78">
        <f>VLOOKUP(GroupVertices[[#This Row],[Vertex]],Vertices[],MATCH("ID",Vertices[[#Headers],[Vertex]:[Vertex Content Word Count]],0),FALSE)</f>
        <v>22</v>
      </c>
    </row>
    <row r="69" spans="1:3" ht="15">
      <c r="A69" s="78" t="s">
        <v>1192</v>
      </c>
      <c r="B69" s="84" t="s">
        <v>229</v>
      </c>
      <c r="C69" s="78">
        <f>VLOOKUP(GroupVertices[[#This Row],[Vertex]],Vertices[],MATCH("ID",Vertices[[#Headers],[Vertex]:[Vertex Content Word Count]],0),FALSE)</f>
        <v>24</v>
      </c>
    </row>
    <row r="70" spans="1:3" ht="15">
      <c r="A70" s="78" t="s">
        <v>1192</v>
      </c>
      <c r="B70" s="84" t="s">
        <v>228</v>
      </c>
      <c r="C70" s="78">
        <f>VLOOKUP(GroupVertices[[#This Row],[Vertex]],Vertices[],MATCH("ID",Vertices[[#Headers],[Vertex]:[Vertex Content Word Count]],0),FALSE)</f>
        <v>23</v>
      </c>
    </row>
    <row r="71" spans="1:3" ht="15">
      <c r="A71" s="78" t="s">
        <v>1192</v>
      </c>
      <c r="B71" s="84" t="s">
        <v>227</v>
      </c>
      <c r="C71" s="78">
        <f>VLOOKUP(GroupVertices[[#This Row],[Vertex]],Vertices[],MATCH("ID",Vertices[[#Headers],[Vertex]:[Vertex Content Word Count]],0),FALSE)</f>
        <v>21</v>
      </c>
    </row>
    <row r="72" spans="1:3" ht="15">
      <c r="A72" s="78" t="s">
        <v>1193</v>
      </c>
      <c r="B72" s="84" t="s">
        <v>235</v>
      </c>
      <c r="C72" s="78">
        <f>VLOOKUP(GroupVertices[[#This Row],[Vertex]],Vertices[],MATCH("ID",Vertices[[#Headers],[Vertex]:[Vertex Content Word Count]],0),FALSE)</f>
        <v>29</v>
      </c>
    </row>
    <row r="73" spans="1:3" ht="15">
      <c r="A73" s="78" t="s">
        <v>1193</v>
      </c>
      <c r="B73" s="84" t="s">
        <v>277</v>
      </c>
      <c r="C73" s="78">
        <f>VLOOKUP(GroupVertices[[#This Row],[Vertex]],Vertices[],MATCH("ID",Vertices[[#Headers],[Vertex]:[Vertex Content Word Count]],0),FALSE)</f>
        <v>31</v>
      </c>
    </row>
    <row r="74" spans="1:3" ht="15">
      <c r="A74" s="78" t="s">
        <v>1193</v>
      </c>
      <c r="B74" s="84" t="s">
        <v>276</v>
      </c>
      <c r="C74" s="78">
        <f>VLOOKUP(GroupVertices[[#This Row],[Vertex]],Vertices[],MATCH("ID",Vertices[[#Headers],[Vertex]:[Vertex Content Word Count]],0),FALSE)</f>
        <v>30</v>
      </c>
    </row>
    <row r="75" spans="1:3" ht="15">
      <c r="A75" s="78" t="s">
        <v>1194</v>
      </c>
      <c r="B75" s="84" t="s">
        <v>270</v>
      </c>
      <c r="C75" s="78">
        <f>VLOOKUP(GroupVertices[[#This Row],[Vertex]],Vertices[],MATCH("ID",Vertices[[#Headers],[Vertex]:[Vertex Content Word Count]],0),FALSE)</f>
        <v>83</v>
      </c>
    </row>
    <row r="76" spans="1:3" ht="15">
      <c r="A76" s="78" t="s">
        <v>1194</v>
      </c>
      <c r="B76" s="84" t="s">
        <v>269</v>
      </c>
      <c r="C76" s="78">
        <f>VLOOKUP(GroupVertices[[#This Row],[Vertex]],Vertices[],MATCH("ID",Vertices[[#Headers],[Vertex]:[Vertex Content Word Count]],0),FALSE)</f>
        <v>82</v>
      </c>
    </row>
    <row r="77" spans="1:3" ht="15">
      <c r="A77" s="78" t="s">
        <v>1195</v>
      </c>
      <c r="B77" s="84" t="s">
        <v>253</v>
      </c>
      <c r="C77" s="78">
        <f>VLOOKUP(GroupVertices[[#This Row],[Vertex]],Vertices[],MATCH("ID",Vertices[[#Headers],[Vertex]:[Vertex Content Word Count]],0),FALSE)</f>
        <v>57</v>
      </c>
    </row>
    <row r="78" spans="1:3" ht="15">
      <c r="A78" s="78" t="s">
        <v>1195</v>
      </c>
      <c r="B78" s="84" t="s">
        <v>252</v>
      </c>
      <c r="C78" s="78">
        <f>VLOOKUP(GroupVertices[[#This Row],[Vertex]],Vertices[],MATCH("ID",Vertices[[#Headers],[Vertex]:[Vertex Content Word Count]],0),FALSE)</f>
        <v>56</v>
      </c>
    </row>
    <row r="79" spans="1:3" ht="15">
      <c r="A79" s="78" t="s">
        <v>1196</v>
      </c>
      <c r="B79" s="84" t="s">
        <v>251</v>
      </c>
      <c r="C79" s="78">
        <f>VLOOKUP(GroupVertices[[#This Row],[Vertex]],Vertices[],MATCH("ID",Vertices[[#Headers],[Vertex]:[Vertex Content Word Count]],0),FALSE)</f>
        <v>54</v>
      </c>
    </row>
    <row r="80" spans="1:3" ht="15">
      <c r="A80" s="78" t="s">
        <v>1196</v>
      </c>
      <c r="B80" s="84" t="s">
        <v>284</v>
      </c>
      <c r="C80" s="78">
        <f>VLOOKUP(GroupVertices[[#This Row],[Vertex]],Vertices[],MATCH("ID",Vertices[[#Headers],[Vertex]:[Vertex Content Word Count]],0),FALSE)</f>
        <v>55</v>
      </c>
    </row>
    <row r="81" spans="1:3" ht="15">
      <c r="A81" s="78" t="s">
        <v>1197</v>
      </c>
      <c r="B81" s="84" t="s">
        <v>250</v>
      </c>
      <c r="C81" s="78">
        <f>VLOOKUP(GroupVertices[[#This Row],[Vertex]],Vertices[],MATCH("ID",Vertices[[#Headers],[Vertex]:[Vertex Content Word Count]],0),FALSE)</f>
        <v>52</v>
      </c>
    </row>
    <row r="82" spans="1:3" ht="15">
      <c r="A82" s="78" t="s">
        <v>1197</v>
      </c>
      <c r="B82" s="84" t="s">
        <v>283</v>
      </c>
      <c r="C82" s="78">
        <f>VLOOKUP(GroupVertices[[#This Row],[Vertex]],Vertices[],MATCH("ID",Vertices[[#Headers],[Vertex]:[Vertex Content Word Count]],0),FALSE)</f>
        <v>53</v>
      </c>
    </row>
    <row r="83" spans="1:3" ht="15">
      <c r="A83" s="78" t="s">
        <v>1198</v>
      </c>
      <c r="B83" s="84" t="s">
        <v>242</v>
      </c>
      <c r="C83" s="78">
        <f>VLOOKUP(GroupVertices[[#This Row],[Vertex]],Vertices[],MATCH("ID",Vertices[[#Headers],[Vertex]:[Vertex Content Word Count]],0),FALSE)</f>
        <v>41</v>
      </c>
    </row>
    <row r="84" spans="1:3" ht="15">
      <c r="A84" s="78" t="s">
        <v>1198</v>
      </c>
      <c r="B84" s="84" t="s">
        <v>282</v>
      </c>
      <c r="C84" s="78">
        <f>VLOOKUP(GroupVertices[[#This Row],[Vertex]],Vertices[],MATCH("ID",Vertices[[#Headers],[Vertex]:[Vertex Content Word Count]],0),FALSE)</f>
        <v>42</v>
      </c>
    </row>
    <row r="85" spans="1:3" ht="15">
      <c r="A85" s="78" t="s">
        <v>1199</v>
      </c>
      <c r="B85" s="84" t="s">
        <v>237</v>
      </c>
      <c r="C85" s="78">
        <f>VLOOKUP(GroupVertices[[#This Row],[Vertex]],Vertices[],MATCH("ID",Vertices[[#Headers],[Vertex]:[Vertex Content Word Count]],0),FALSE)</f>
        <v>33</v>
      </c>
    </row>
    <row r="86" spans="1:3" ht="15">
      <c r="A86" s="78" t="s">
        <v>1199</v>
      </c>
      <c r="B86" s="84" t="s">
        <v>236</v>
      </c>
      <c r="C86" s="78">
        <f>VLOOKUP(GroupVertices[[#This Row],[Vertex]],Vertices[],MATCH("ID",Vertices[[#Headers],[Vertex]:[Vertex Content Word Count]],0),FALSE)</f>
        <v>32</v>
      </c>
    </row>
    <row r="87" spans="1:3" ht="15">
      <c r="A87" s="78" t="s">
        <v>1200</v>
      </c>
      <c r="B87" s="84" t="s">
        <v>234</v>
      </c>
      <c r="C87" s="78">
        <f>VLOOKUP(GroupVertices[[#This Row],[Vertex]],Vertices[],MATCH("ID",Vertices[[#Headers],[Vertex]:[Vertex Content Word Count]],0),FALSE)</f>
        <v>28</v>
      </c>
    </row>
    <row r="88" spans="1:3" ht="15">
      <c r="A88" s="78" t="s">
        <v>1200</v>
      </c>
      <c r="B88" s="84" t="s">
        <v>233</v>
      </c>
      <c r="C88" s="78">
        <f>VLOOKUP(GroupVertices[[#This Row],[Vertex]],Vertices[],MATCH("ID",Vertices[[#Headers],[Vertex]:[Vertex Content Word Count]],0),FALSE)</f>
        <v>27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1219</v>
      </c>
      <c r="B2" s="34" t="s">
        <v>1147</v>
      </c>
      <c r="D2" s="31">
        <f>MIN(Vertices[Degree])</f>
        <v>0</v>
      </c>
      <c r="E2" s="3">
        <f>COUNTIF(Vertices[Degree],"&gt;= "&amp;D2)-COUNTIF(Vertices[Degree],"&gt;="&amp;D3)</f>
        <v>0</v>
      </c>
      <c r="F2" s="37">
        <f>MIN(Vertices[In-Degree])</f>
        <v>0</v>
      </c>
      <c r="G2" s="38">
        <f>COUNTIF(Vertices[In-Degree],"&gt;= "&amp;F2)-COUNTIF(Vertices[In-Degree],"&gt;="&amp;F3)</f>
        <v>46</v>
      </c>
      <c r="H2" s="37">
        <f>MIN(Vertices[Out-Degree])</f>
        <v>0</v>
      </c>
      <c r="I2" s="38">
        <f>COUNTIF(Vertices[Out-Degree],"&gt;= "&amp;H2)-COUNTIF(Vertices[Out-Degree],"&gt;="&amp;H3)</f>
        <v>24</v>
      </c>
      <c r="J2" s="37">
        <f>MIN(Vertices[Betweenness Centrality])</f>
        <v>0</v>
      </c>
      <c r="K2" s="38">
        <f>COUNTIF(Vertices[Betweenness Centrality],"&gt;= "&amp;J2)-COUNTIF(Vertices[Betweenness Centrality],"&gt;="&amp;J3)</f>
        <v>74</v>
      </c>
      <c r="L2" s="37">
        <f>MIN(Vertices[Closeness Centrality])</f>
        <v>0.009346</v>
      </c>
      <c r="M2" s="38">
        <f>COUNTIF(Vertices[Closeness Centrality],"&gt;= "&amp;L2)-COUNTIF(Vertices[Closeness Centrality],"&gt;="&amp;L3)</f>
        <v>32</v>
      </c>
      <c r="N2" s="37">
        <f>MIN(Vertices[Eigenvector Centrality])</f>
        <v>0</v>
      </c>
      <c r="O2" s="38">
        <f>COUNTIF(Vertices[Eigenvector Centrality],"&gt;= "&amp;N2)-COUNTIF(Vertices[Eigenvector Centrality],"&gt;="&amp;N3)</f>
        <v>55</v>
      </c>
      <c r="P2" s="37">
        <f>MIN(Vertices[PageRank])</f>
        <v>0.381745</v>
      </c>
      <c r="Q2" s="38">
        <f>COUNTIF(Vertices[PageRank],"&gt;= "&amp;P2)-COUNTIF(Vertices[PageRank],"&gt;="&amp;P3)</f>
        <v>6</v>
      </c>
      <c r="R2" s="37">
        <f>MIN(Vertices[Clustering Coefficient])</f>
        <v>0</v>
      </c>
      <c r="S2" s="43">
        <f>COUNTIF(Vertices[Clustering Coefficient],"&gt;= "&amp;R2)-COUNTIF(Vertices[Clustering Coefficient],"&gt;="&amp;R3)</f>
        <v>57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0.2909090909090909</v>
      </c>
      <c r="G3" s="40">
        <f>COUNTIF(Vertices[In-Degree],"&gt;= "&amp;F3)-COUNTIF(Vertices[In-Degree],"&gt;="&amp;F4)</f>
        <v>0</v>
      </c>
      <c r="H3" s="39">
        <f aca="true" t="shared" si="3" ref="H3:H26">H2+($H$57-$H$2)/BinDivisor</f>
        <v>0.12727272727272726</v>
      </c>
      <c r="I3" s="40">
        <f>COUNTIF(Vertices[Out-Degree],"&gt;= "&amp;H3)-COUNTIF(Vertices[Out-Degree],"&gt;="&amp;H4)</f>
        <v>0</v>
      </c>
      <c r="J3" s="39">
        <f aca="true" t="shared" si="4" ref="J3:J26">J2+($J$57-$J$2)/BinDivisor</f>
        <v>13.934545454545454</v>
      </c>
      <c r="K3" s="40">
        <f>COUNTIF(Vertices[Betweenness Centrality],"&gt;= "&amp;J3)-COUNTIF(Vertices[Betweenness Centrality],"&gt;="&amp;J4)</f>
        <v>3</v>
      </c>
      <c r="L3" s="39">
        <f aca="true" t="shared" si="5" ref="L3:L26">L2+($L$57-$L$2)/BinDivisor</f>
        <v>0.02735789090909091</v>
      </c>
      <c r="M3" s="40">
        <f>COUNTIF(Vertices[Closeness Centrality],"&gt;= "&amp;L3)-COUNTIF(Vertices[Closeness Centrality],"&gt;="&amp;L4)</f>
        <v>15</v>
      </c>
      <c r="N3" s="39">
        <f aca="true" t="shared" si="6" ref="N3:N26">N2+($N$57-$N$2)/BinDivisor</f>
        <v>0.002248618181818182</v>
      </c>
      <c r="O3" s="40">
        <f>COUNTIF(Vertices[Eigenvector Centrality],"&gt;= "&amp;N3)-COUNTIF(Vertices[Eigenvector Centrality],"&gt;="&amp;N4)</f>
        <v>3</v>
      </c>
      <c r="P3" s="39">
        <f aca="true" t="shared" si="7" ref="P3:P26">P2+($P$57-$P$2)/BinDivisor</f>
        <v>0.5139337272727272</v>
      </c>
      <c r="Q3" s="40">
        <f>COUNTIF(Vertices[PageRank],"&gt;= "&amp;P3)-COUNTIF(Vertices[PageRank],"&gt;="&amp;P4)</f>
        <v>36</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87</v>
      </c>
      <c r="D4" s="32">
        <f t="shared" si="1"/>
        <v>0</v>
      </c>
      <c r="E4" s="3">
        <f>COUNTIF(Vertices[Degree],"&gt;= "&amp;D4)-COUNTIF(Vertices[Degree],"&gt;="&amp;D5)</f>
        <v>0</v>
      </c>
      <c r="F4" s="37">
        <f t="shared" si="2"/>
        <v>0.5818181818181818</v>
      </c>
      <c r="G4" s="38">
        <f>COUNTIF(Vertices[In-Degree],"&gt;= "&amp;F4)-COUNTIF(Vertices[In-Degree],"&gt;="&amp;F5)</f>
        <v>0</v>
      </c>
      <c r="H4" s="37">
        <f t="shared" si="3"/>
        <v>0.2545454545454545</v>
      </c>
      <c r="I4" s="38">
        <f>COUNTIF(Vertices[Out-Degree],"&gt;= "&amp;H4)-COUNTIF(Vertices[Out-Degree],"&gt;="&amp;H5)</f>
        <v>0</v>
      </c>
      <c r="J4" s="37">
        <f t="shared" si="4"/>
        <v>27.869090909090907</v>
      </c>
      <c r="K4" s="38">
        <f>COUNTIF(Vertices[Betweenness Centrality],"&gt;= "&amp;J4)-COUNTIF(Vertices[Betweenness Centrality],"&gt;="&amp;J5)</f>
        <v>0</v>
      </c>
      <c r="L4" s="37">
        <f t="shared" si="5"/>
        <v>0.04536978181818182</v>
      </c>
      <c r="M4" s="38">
        <f>COUNTIF(Vertices[Closeness Centrality],"&gt;= "&amp;L4)-COUNTIF(Vertices[Closeness Centrality],"&gt;="&amp;L5)</f>
        <v>0</v>
      </c>
      <c r="N4" s="37">
        <f t="shared" si="6"/>
        <v>0.004497236363636364</v>
      </c>
      <c r="O4" s="38">
        <f>COUNTIF(Vertices[Eigenvector Centrality],"&gt;= "&amp;N4)-COUNTIF(Vertices[Eigenvector Centrality],"&gt;="&amp;N5)</f>
        <v>8</v>
      </c>
      <c r="P4" s="37">
        <f t="shared" si="7"/>
        <v>0.6461224545454545</v>
      </c>
      <c r="Q4" s="38">
        <f>COUNTIF(Vertices[PageRank],"&gt;= "&amp;P4)-COUNTIF(Vertices[PageRank],"&gt;="&amp;P5)</f>
        <v>13</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0.8727272727272727</v>
      </c>
      <c r="G5" s="40">
        <f>COUNTIF(Vertices[In-Degree],"&gt;= "&amp;F5)-COUNTIF(Vertices[In-Degree],"&gt;="&amp;F6)</f>
        <v>23</v>
      </c>
      <c r="H5" s="39">
        <f t="shared" si="3"/>
        <v>0.3818181818181818</v>
      </c>
      <c r="I5" s="40">
        <f>COUNTIF(Vertices[Out-Degree],"&gt;= "&amp;H5)-COUNTIF(Vertices[Out-Degree],"&gt;="&amp;H6)</f>
        <v>0</v>
      </c>
      <c r="J5" s="39">
        <f t="shared" si="4"/>
        <v>41.80363636363636</v>
      </c>
      <c r="K5" s="40">
        <f>COUNTIF(Vertices[Betweenness Centrality],"&gt;= "&amp;J5)-COUNTIF(Vertices[Betweenness Centrality],"&gt;="&amp;J6)</f>
        <v>0</v>
      </c>
      <c r="L5" s="39">
        <f t="shared" si="5"/>
        <v>0.06338167272727273</v>
      </c>
      <c r="M5" s="40">
        <f>COUNTIF(Vertices[Closeness Centrality],"&gt;= "&amp;L5)-COUNTIF(Vertices[Closeness Centrality],"&gt;="&amp;L6)</f>
        <v>9</v>
      </c>
      <c r="N5" s="39">
        <f t="shared" si="6"/>
        <v>0.006745854545454546</v>
      </c>
      <c r="O5" s="40">
        <f>COUNTIF(Vertices[Eigenvector Centrality],"&gt;= "&amp;N5)-COUNTIF(Vertices[Eigenvector Centrality],"&gt;="&amp;N6)</f>
        <v>0</v>
      </c>
      <c r="P5" s="39">
        <f t="shared" si="7"/>
        <v>0.7783111818181817</v>
      </c>
      <c r="Q5" s="40">
        <f>COUNTIF(Vertices[PageRank],"&gt;= "&amp;P5)-COUNTIF(Vertices[PageRank],"&gt;="&amp;P6)</f>
        <v>3</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101</v>
      </c>
      <c r="D6" s="32">
        <f t="shared" si="1"/>
        <v>0</v>
      </c>
      <c r="E6" s="3">
        <f>COUNTIF(Vertices[Degree],"&gt;= "&amp;D6)-COUNTIF(Vertices[Degree],"&gt;="&amp;D7)</f>
        <v>0</v>
      </c>
      <c r="F6" s="37">
        <f t="shared" si="2"/>
        <v>1.1636363636363636</v>
      </c>
      <c r="G6" s="38">
        <f>COUNTIF(Vertices[In-Degree],"&gt;= "&amp;F6)-COUNTIF(Vertices[In-Degree],"&gt;="&amp;F7)</f>
        <v>0</v>
      </c>
      <c r="H6" s="37">
        <f t="shared" si="3"/>
        <v>0.509090909090909</v>
      </c>
      <c r="I6" s="38">
        <f>COUNTIF(Vertices[Out-Degree],"&gt;= "&amp;H6)-COUNTIF(Vertices[Out-Degree],"&gt;="&amp;H7)</f>
        <v>0</v>
      </c>
      <c r="J6" s="37">
        <f t="shared" si="4"/>
        <v>55.738181818181815</v>
      </c>
      <c r="K6" s="38">
        <f>COUNTIF(Vertices[Betweenness Centrality],"&gt;= "&amp;J6)-COUNTIF(Vertices[Betweenness Centrality],"&gt;="&amp;J7)</f>
        <v>2</v>
      </c>
      <c r="L6" s="37">
        <f t="shared" si="5"/>
        <v>0.08139356363636363</v>
      </c>
      <c r="M6" s="38">
        <f>COUNTIF(Vertices[Closeness Centrality],"&gt;= "&amp;L6)-COUNTIF(Vertices[Closeness Centrality],"&gt;="&amp;L7)</f>
        <v>5</v>
      </c>
      <c r="N6" s="37">
        <f t="shared" si="6"/>
        <v>0.008994472727272728</v>
      </c>
      <c r="O6" s="38">
        <f>COUNTIF(Vertices[Eigenvector Centrality],"&gt;= "&amp;N6)-COUNTIF(Vertices[Eigenvector Centrality],"&gt;="&amp;N7)</f>
        <v>0</v>
      </c>
      <c r="P6" s="37">
        <f t="shared" si="7"/>
        <v>0.9104999090909089</v>
      </c>
      <c r="Q6" s="38">
        <f>COUNTIF(Vertices[PageRank],"&gt;= "&amp;P6)-COUNTIF(Vertices[PageRank],"&gt;="&amp;P7)</f>
        <v>7</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29</v>
      </c>
      <c r="D7" s="32">
        <f t="shared" si="1"/>
        <v>0</v>
      </c>
      <c r="E7" s="3">
        <f>COUNTIF(Vertices[Degree],"&gt;= "&amp;D7)-COUNTIF(Vertices[Degree],"&gt;="&amp;D8)</f>
        <v>0</v>
      </c>
      <c r="F7" s="39">
        <f t="shared" si="2"/>
        <v>1.4545454545454546</v>
      </c>
      <c r="G7" s="40">
        <f>COUNTIF(Vertices[In-Degree],"&gt;= "&amp;F7)-COUNTIF(Vertices[In-Degree],"&gt;="&amp;F8)</f>
        <v>0</v>
      </c>
      <c r="H7" s="39">
        <f t="shared" si="3"/>
        <v>0.6363636363636362</v>
      </c>
      <c r="I7" s="40">
        <f>COUNTIF(Vertices[Out-Degree],"&gt;= "&amp;H7)-COUNTIF(Vertices[Out-Degree],"&gt;="&amp;H8)</f>
        <v>0</v>
      </c>
      <c r="J7" s="39">
        <f t="shared" si="4"/>
        <v>69.67272727272727</v>
      </c>
      <c r="K7" s="40">
        <f>COUNTIF(Vertices[Betweenness Centrality],"&gt;= "&amp;J7)-COUNTIF(Vertices[Betweenness Centrality],"&gt;="&amp;J8)</f>
        <v>1</v>
      </c>
      <c r="L7" s="39">
        <f t="shared" si="5"/>
        <v>0.09940545454545455</v>
      </c>
      <c r="M7" s="40">
        <f>COUNTIF(Vertices[Closeness Centrality],"&gt;= "&amp;L7)-COUNTIF(Vertices[Closeness Centrality],"&gt;="&amp;L8)</f>
        <v>1</v>
      </c>
      <c r="N7" s="39">
        <f t="shared" si="6"/>
        <v>0.011243090909090911</v>
      </c>
      <c r="O7" s="40">
        <f>COUNTIF(Vertices[Eigenvector Centrality],"&gt;= "&amp;N7)-COUNTIF(Vertices[Eigenvector Centrality],"&gt;="&amp;N8)</f>
        <v>0</v>
      </c>
      <c r="P7" s="39">
        <f t="shared" si="7"/>
        <v>1.0426886363636363</v>
      </c>
      <c r="Q7" s="40">
        <f>COUNTIF(Vertices[PageRank],"&gt;= "&amp;P7)-COUNTIF(Vertices[PageRank],"&gt;="&amp;P8)</f>
        <v>4</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130</v>
      </c>
      <c r="D8" s="32">
        <f t="shared" si="1"/>
        <v>0</v>
      </c>
      <c r="E8" s="3">
        <f>COUNTIF(Vertices[Degree],"&gt;= "&amp;D8)-COUNTIF(Vertices[Degree],"&gt;="&amp;D9)</f>
        <v>0</v>
      </c>
      <c r="F8" s="37">
        <f t="shared" si="2"/>
        <v>1.7454545454545456</v>
      </c>
      <c r="G8" s="38">
        <f>COUNTIF(Vertices[In-Degree],"&gt;= "&amp;F8)-COUNTIF(Vertices[In-Degree],"&gt;="&amp;F9)</f>
        <v>8</v>
      </c>
      <c r="H8" s="37">
        <f t="shared" si="3"/>
        <v>0.7636363636363634</v>
      </c>
      <c r="I8" s="38">
        <f>COUNTIF(Vertices[Out-Degree],"&gt;= "&amp;H8)-COUNTIF(Vertices[Out-Degree],"&gt;="&amp;H9)</f>
        <v>0</v>
      </c>
      <c r="J8" s="37">
        <f t="shared" si="4"/>
        <v>83.60727272727273</v>
      </c>
      <c r="K8" s="38">
        <f>COUNTIF(Vertices[Betweenness Centrality],"&gt;= "&amp;J8)-COUNTIF(Vertices[Betweenness Centrality],"&gt;="&amp;J9)</f>
        <v>1</v>
      </c>
      <c r="L8" s="37">
        <f t="shared" si="5"/>
        <v>0.11741734545454546</v>
      </c>
      <c r="M8" s="38">
        <f>COUNTIF(Vertices[Closeness Centrality],"&gt;= "&amp;L8)-COUNTIF(Vertices[Closeness Centrality],"&gt;="&amp;L9)</f>
        <v>2</v>
      </c>
      <c r="N8" s="37">
        <f t="shared" si="6"/>
        <v>0.013491709090909094</v>
      </c>
      <c r="O8" s="38">
        <f>COUNTIF(Vertices[Eigenvector Centrality],"&gt;= "&amp;N8)-COUNTIF(Vertices[Eigenvector Centrality],"&gt;="&amp;N9)</f>
        <v>3</v>
      </c>
      <c r="P8" s="37">
        <f t="shared" si="7"/>
        <v>1.1748773636363636</v>
      </c>
      <c r="Q8" s="38">
        <f>COUNTIF(Vertices[PageRank],"&gt;= "&amp;P8)-COUNTIF(Vertices[PageRank],"&gt;="&amp;P9)</f>
        <v>5</v>
      </c>
      <c r="R8" s="37">
        <f t="shared" si="8"/>
        <v>0.1090909090909091</v>
      </c>
      <c r="S8" s="43">
        <f>COUNTIF(Vertices[Clustering Coefficient],"&gt;= "&amp;R8)-COUNTIF(Vertices[Clustering Coefficient],"&gt;="&amp;R9)</f>
        <v>3</v>
      </c>
      <c r="T8" s="37" t="e">
        <f ca="1" t="shared" si="9"/>
        <v>#REF!</v>
      </c>
      <c r="U8" s="38" t="e">
        <f ca="1" t="shared" si="0"/>
        <v>#REF!</v>
      </c>
    </row>
    <row r="9" spans="1:21" ht="15">
      <c r="A9" s="118"/>
      <c r="B9" s="118"/>
      <c r="D9" s="32">
        <f t="shared" si="1"/>
        <v>0</v>
      </c>
      <c r="E9" s="3">
        <f>COUNTIF(Vertices[Degree],"&gt;= "&amp;D9)-COUNTIF(Vertices[Degree],"&gt;="&amp;D10)</f>
        <v>0</v>
      </c>
      <c r="F9" s="39">
        <f t="shared" si="2"/>
        <v>2.0363636363636366</v>
      </c>
      <c r="G9" s="40">
        <f>COUNTIF(Vertices[In-Degree],"&gt;= "&amp;F9)-COUNTIF(Vertices[In-Degree],"&gt;="&amp;F10)</f>
        <v>0</v>
      </c>
      <c r="H9" s="39">
        <f t="shared" si="3"/>
        <v>0.8909090909090907</v>
      </c>
      <c r="I9" s="40">
        <f>COUNTIF(Vertices[Out-Degree],"&gt;= "&amp;H9)-COUNTIF(Vertices[Out-Degree],"&gt;="&amp;H10)</f>
        <v>43</v>
      </c>
      <c r="J9" s="39">
        <f t="shared" si="4"/>
        <v>97.54181818181819</v>
      </c>
      <c r="K9" s="40">
        <f>COUNTIF(Vertices[Betweenness Centrality],"&gt;= "&amp;J9)-COUNTIF(Vertices[Betweenness Centrality],"&gt;="&amp;J10)</f>
        <v>0</v>
      </c>
      <c r="L9" s="39">
        <f t="shared" si="5"/>
        <v>0.13542923636363638</v>
      </c>
      <c r="M9" s="40">
        <f>COUNTIF(Vertices[Closeness Centrality],"&gt;= "&amp;L9)-COUNTIF(Vertices[Closeness Centrality],"&gt;="&amp;L10)</f>
        <v>5</v>
      </c>
      <c r="N9" s="39">
        <f t="shared" si="6"/>
        <v>0.015740327272727277</v>
      </c>
      <c r="O9" s="40">
        <f>COUNTIF(Vertices[Eigenvector Centrality],"&gt;= "&amp;N9)-COUNTIF(Vertices[Eigenvector Centrality],"&gt;="&amp;N10)</f>
        <v>0</v>
      </c>
      <c r="P9" s="39">
        <f t="shared" si="7"/>
        <v>1.307066090909091</v>
      </c>
      <c r="Q9" s="40">
        <f>COUNTIF(Vertices[PageRank],"&gt;= "&amp;P9)-COUNTIF(Vertices[PageRank],"&gt;="&amp;P10)</f>
        <v>0</v>
      </c>
      <c r="R9" s="39">
        <f t="shared" si="8"/>
        <v>0.1272727272727273</v>
      </c>
      <c r="S9" s="44">
        <f>COUNTIF(Vertices[Clustering Coefficient],"&gt;= "&amp;R9)-COUNTIF(Vertices[Clustering Coefficient],"&gt;="&amp;R10)</f>
        <v>1</v>
      </c>
      <c r="T9" s="39" t="e">
        <f ca="1" t="shared" si="9"/>
        <v>#REF!</v>
      </c>
      <c r="U9" s="40" t="e">
        <f ca="1" t="shared" si="0"/>
        <v>#REF!</v>
      </c>
    </row>
    <row r="10" spans="1:21" ht="15">
      <c r="A10" s="34" t="s">
        <v>1220</v>
      </c>
      <c r="B10" s="34">
        <v>3</v>
      </c>
      <c r="D10" s="32">
        <f t="shared" si="1"/>
        <v>0</v>
      </c>
      <c r="E10" s="3">
        <f>COUNTIF(Vertices[Degree],"&gt;= "&amp;D10)-COUNTIF(Vertices[Degree],"&gt;="&amp;D11)</f>
        <v>0</v>
      </c>
      <c r="F10" s="37">
        <f t="shared" si="2"/>
        <v>2.3272727272727276</v>
      </c>
      <c r="G10" s="38">
        <f>COUNTIF(Vertices[In-Degree],"&gt;= "&amp;F10)-COUNTIF(Vertices[In-Degree],"&gt;="&amp;F11)</f>
        <v>0</v>
      </c>
      <c r="H10" s="37">
        <f t="shared" si="3"/>
        <v>1.0181818181818179</v>
      </c>
      <c r="I10" s="38">
        <f>COUNTIF(Vertices[Out-Degree],"&gt;= "&amp;H10)-COUNTIF(Vertices[Out-Degree],"&gt;="&amp;H11)</f>
        <v>0</v>
      </c>
      <c r="J10" s="37">
        <f t="shared" si="4"/>
        <v>111.47636363636364</v>
      </c>
      <c r="K10" s="38">
        <f>COUNTIF(Vertices[Betweenness Centrality],"&gt;= "&amp;J10)-COUNTIF(Vertices[Betweenness Centrality],"&gt;="&amp;J11)</f>
        <v>2</v>
      </c>
      <c r="L10" s="37">
        <f t="shared" si="5"/>
        <v>0.1534411272727273</v>
      </c>
      <c r="M10" s="38">
        <f>COUNTIF(Vertices[Closeness Centrality],"&gt;= "&amp;L10)-COUNTIF(Vertices[Closeness Centrality],"&gt;="&amp;L11)</f>
        <v>0</v>
      </c>
      <c r="N10" s="37">
        <f t="shared" si="6"/>
        <v>0.01798894545454546</v>
      </c>
      <c r="O10" s="38">
        <f>COUNTIF(Vertices[Eigenvector Centrality],"&gt;= "&amp;N10)-COUNTIF(Vertices[Eigenvector Centrality],"&gt;="&amp;N11)</f>
        <v>0</v>
      </c>
      <c r="P10" s="37">
        <f t="shared" si="7"/>
        <v>1.4392548181818183</v>
      </c>
      <c r="Q10" s="38">
        <f>COUNTIF(Vertices[PageRank],"&gt;= "&amp;P10)-COUNTIF(Vertices[PageRank],"&gt;="&amp;P11)</f>
        <v>3</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2.6181818181818186</v>
      </c>
      <c r="G11" s="40">
        <f>COUNTIF(Vertices[In-Degree],"&gt;= "&amp;F11)-COUNTIF(Vertices[In-Degree],"&gt;="&amp;F12)</f>
        <v>0</v>
      </c>
      <c r="H11" s="39">
        <f t="shared" si="3"/>
        <v>1.145454545454545</v>
      </c>
      <c r="I11" s="40">
        <f>COUNTIF(Vertices[Out-Degree],"&gt;= "&amp;H11)-COUNTIF(Vertices[Out-Degree],"&gt;="&amp;H12)</f>
        <v>0</v>
      </c>
      <c r="J11" s="39">
        <f t="shared" si="4"/>
        <v>125.4109090909091</v>
      </c>
      <c r="K11" s="40">
        <f>COUNTIF(Vertices[Betweenness Centrality],"&gt;= "&amp;J11)-COUNTIF(Vertices[Betweenness Centrality],"&gt;="&amp;J12)</f>
        <v>0</v>
      </c>
      <c r="L11" s="39">
        <f t="shared" si="5"/>
        <v>0.1714530181818182</v>
      </c>
      <c r="M11" s="40">
        <f>COUNTIF(Vertices[Closeness Centrality],"&gt;= "&amp;L11)-COUNTIF(Vertices[Closeness Centrality],"&gt;="&amp;L12)</f>
        <v>0</v>
      </c>
      <c r="N11" s="39">
        <f t="shared" si="6"/>
        <v>0.020237563636363642</v>
      </c>
      <c r="O11" s="40">
        <f>COUNTIF(Vertices[Eigenvector Centrality],"&gt;= "&amp;N11)-COUNTIF(Vertices[Eigenvector Centrality],"&gt;="&amp;N12)</f>
        <v>3</v>
      </c>
      <c r="P11" s="39">
        <f t="shared" si="7"/>
        <v>1.5714435454545457</v>
      </c>
      <c r="Q11" s="40">
        <f>COUNTIF(Vertices[PageRank],"&gt;= "&amp;P11)-COUNTIF(Vertices[PageRank],"&gt;="&amp;P12)</f>
        <v>1</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299</v>
      </c>
      <c r="B12" s="34">
        <v>104</v>
      </c>
      <c r="D12" s="32">
        <f t="shared" si="1"/>
        <v>0</v>
      </c>
      <c r="E12" s="3">
        <f>COUNTIF(Vertices[Degree],"&gt;= "&amp;D12)-COUNTIF(Vertices[Degree],"&gt;="&amp;D13)</f>
        <v>0</v>
      </c>
      <c r="F12" s="37">
        <f t="shared" si="2"/>
        <v>2.9090909090909096</v>
      </c>
      <c r="G12" s="38">
        <f>COUNTIF(Vertices[In-Degree],"&gt;= "&amp;F12)-COUNTIF(Vertices[In-Degree],"&gt;="&amp;F13)</f>
        <v>1</v>
      </c>
      <c r="H12" s="37">
        <f t="shared" si="3"/>
        <v>1.2727272727272723</v>
      </c>
      <c r="I12" s="38">
        <f>COUNTIF(Vertices[Out-Degree],"&gt;= "&amp;H12)-COUNTIF(Vertices[Out-Degree],"&gt;="&amp;H13)</f>
        <v>0</v>
      </c>
      <c r="J12" s="37">
        <f t="shared" si="4"/>
        <v>139.34545454545454</v>
      </c>
      <c r="K12" s="38">
        <f>COUNTIF(Vertices[Betweenness Centrality],"&gt;= "&amp;J12)-COUNTIF(Vertices[Betweenness Centrality],"&gt;="&amp;J13)</f>
        <v>1</v>
      </c>
      <c r="L12" s="37">
        <f t="shared" si="5"/>
        <v>0.18946490909090913</v>
      </c>
      <c r="M12" s="38">
        <f>COUNTIF(Vertices[Closeness Centrality],"&gt;= "&amp;L12)-COUNTIF(Vertices[Closeness Centrality],"&gt;="&amp;L13)</f>
        <v>0</v>
      </c>
      <c r="N12" s="37">
        <f t="shared" si="6"/>
        <v>0.022486181818181825</v>
      </c>
      <c r="O12" s="38">
        <f>COUNTIF(Vertices[Eigenvector Centrality],"&gt;= "&amp;N12)-COUNTIF(Vertices[Eigenvector Centrality],"&gt;="&amp;N13)</f>
        <v>3</v>
      </c>
      <c r="P12" s="37">
        <f t="shared" si="7"/>
        <v>1.703632272727273</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300</v>
      </c>
      <c r="B13" s="34">
        <v>17</v>
      </c>
      <c r="D13" s="32">
        <f t="shared" si="1"/>
        <v>0</v>
      </c>
      <c r="E13" s="3">
        <f>COUNTIF(Vertices[Degree],"&gt;= "&amp;D13)-COUNTIF(Vertices[Degree],"&gt;="&amp;D14)</f>
        <v>0</v>
      </c>
      <c r="F13" s="39">
        <f t="shared" si="2"/>
        <v>3.2000000000000006</v>
      </c>
      <c r="G13" s="40">
        <f>COUNTIF(Vertices[In-Degree],"&gt;= "&amp;F13)-COUNTIF(Vertices[In-Degree],"&gt;="&amp;F14)</f>
        <v>0</v>
      </c>
      <c r="H13" s="39">
        <f t="shared" si="3"/>
        <v>1.3999999999999995</v>
      </c>
      <c r="I13" s="40">
        <f>COUNTIF(Vertices[Out-Degree],"&gt;= "&amp;H13)-COUNTIF(Vertices[Out-Degree],"&gt;="&amp;H14)</f>
        <v>0</v>
      </c>
      <c r="J13" s="39">
        <f t="shared" si="4"/>
        <v>153.28</v>
      </c>
      <c r="K13" s="40">
        <f>COUNTIF(Vertices[Betweenness Centrality],"&gt;= "&amp;J13)-COUNTIF(Vertices[Betweenness Centrality],"&gt;="&amp;J14)</f>
        <v>0</v>
      </c>
      <c r="L13" s="39">
        <f t="shared" si="5"/>
        <v>0.20747680000000004</v>
      </c>
      <c r="M13" s="40">
        <f>COUNTIF(Vertices[Closeness Centrality],"&gt;= "&amp;L13)-COUNTIF(Vertices[Closeness Centrality],"&gt;="&amp;L14)</f>
        <v>0</v>
      </c>
      <c r="N13" s="39">
        <f t="shared" si="6"/>
        <v>0.024734800000000008</v>
      </c>
      <c r="O13" s="40">
        <f>COUNTIF(Vertices[Eigenvector Centrality],"&gt;= "&amp;N13)-COUNTIF(Vertices[Eigenvector Centrality],"&gt;="&amp;N14)</f>
        <v>0</v>
      </c>
      <c r="P13" s="39">
        <f t="shared" si="7"/>
        <v>1.8358210000000004</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176</v>
      </c>
      <c r="B14" s="34">
        <v>9</v>
      </c>
      <c r="D14" s="32">
        <f t="shared" si="1"/>
        <v>0</v>
      </c>
      <c r="E14" s="3">
        <f>COUNTIF(Vertices[Degree],"&gt;= "&amp;D14)-COUNTIF(Vertices[Degree],"&gt;="&amp;D15)</f>
        <v>0</v>
      </c>
      <c r="F14" s="37">
        <f t="shared" si="2"/>
        <v>3.4909090909090916</v>
      </c>
      <c r="G14" s="38">
        <f>COUNTIF(Vertices[In-Degree],"&gt;= "&amp;F14)-COUNTIF(Vertices[In-Degree],"&gt;="&amp;F15)</f>
        <v>0</v>
      </c>
      <c r="H14" s="37">
        <f t="shared" si="3"/>
        <v>1.5272727272727267</v>
      </c>
      <c r="I14" s="38">
        <f>COUNTIF(Vertices[Out-Degree],"&gt;= "&amp;H14)-COUNTIF(Vertices[Out-Degree],"&gt;="&amp;H15)</f>
        <v>0</v>
      </c>
      <c r="J14" s="37">
        <f t="shared" si="4"/>
        <v>167.21454545454546</v>
      </c>
      <c r="K14" s="38">
        <f>COUNTIF(Vertices[Betweenness Centrality],"&gt;= "&amp;J14)-COUNTIF(Vertices[Betweenness Centrality],"&gt;="&amp;J15)</f>
        <v>0</v>
      </c>
      <c r="L14" s="37">
        <f t="shared" si="5"/>
        <v>0.22548869090909096</v>
      </c>
      <c r="M14" s="38">
        <f>COUNTIF(Vertices[Closeness Centrality],"&gt;= "&amp;L14)-COUNTIF(Vertices[Closeness Centrality],"&gt;="&amp;L15)</f>
        <v>0</v>
      </c>
      <c r="N14" s="37">
        <f t="shared" si="6"/>
        <v>0.02698341818181819</v>
      </c>
      <c r="O14" s="38">
        <f>COUNTIF(Vertices[Eigenvector Centrality],"&gt;= "&amp;N14)-COUNTIF(Vertices[Eigenvector Centrality],"&gt;="&amp;N15)</f>
        <v>3</v>
      </c>
      <c r="P14" s="37">
        <f t="shared" si="7"/>
        <v>1.9680097272727277</v>
      </c>
      <c r="Q14" s="38">
        <f>COUNTIF(Vertices[PageRank],"&gt;= "&amp;P14)-COUNTIF(Vertices[PageRank],"&gt;="&amp;P15)</f>
        <v>2</v>
      </c>
      <c r="R14" s="37">
        <f t="shared" si="8"/>
        <v>0.21818181818181823</v>
      </c>
      <c r="S14" s="43">
        <f>COUNTIF(Vertices[Clustering Coefficient],"&gt;= "&amp;R14)-COUNTIF(Vertices[Clustering Coefficient],"&gt;="&amp;R15)</f>
        <v>1</v>
      </c>
      <c r="T14" s="37" t="e">
        <f ca="1" t="shared" si="9"/>
        <v>#REF!</v>
      </c>
      <c r="U14" s="38" t="e">
        <f ca="1" t="shared" si="0"/>
        <v>#REF!</v>
      </c>
    </row>
    <row r="15" spans="1:21" ht="15">
      <c r="A15" s="118"/>
      <c r="B15" s="118"/>
      <c r="D15" s="32">
        <f t="shared" si="1"/>
        <v>0</v>
      </c>
      <c r="E15" s="3">
        <f>COUNTIF(Vertices[Degree],"&gt;= "&amp;D15)-COUNTIF(Vertices[Degree],"&gt;="&amp;D16)</f>
        <v>0</v>
      </c>
      <c r="F15" s="39">
        <f t="shared" si="2"/>
        <v>3.7818181818181826</v>
      </c>
      <c r="G15" s="40">
        <f>COUNTIF(Vertices[In-Degree],"&gt;= "&amp;F15)-COUNTIF(Vertices[In-Degree],"&gt;="&amp;F16)</f>
        <v>3</v>
      </c>
      <c r="H15" s="39">
        <f t="shared" si="3"/>
        <v>1.6545454545454539</v>
      </c>
      <c r="I15" s="40">
        <f>COUNTIF(Vertices[Out-Degree],"&gt;= "&amp;H15)-COUNTIF(Vertices[Out-Degree],"&gt;="&amp;H16)</f>
        <v>0</v>
      </c>
      <c r="J15" s="39">
        <f t="shared" si="4"/>
        <v>181.14909090909092</v>
      </c>
      <c r="K15" s="40">
        <f>COUNTIF(Vertices[Betweenness Centrality],"&gt;= "&amp;J15)-COUNTIF(Vertices[Betweenness Centrality],"&gt;="&amp;J16)</f>
        <v>0</v>
      </c>
      <c r="L15" s="39">
        <f t="shared" si="5"/>
        <v>0.24350058181818188</v>
      </c>
      <c r="M15" s="40">
        <f>COUNTIF(Vertices[Closeness Centrality],"&gt;= "&amp;L15)-COUNTIF(Vertices[Closeness Centrality],"&gt;="&amp;L16)</f>
        <v>1</v>
      </c>
      <c r="N15" s="39">
        <f t="shared" si="6"/>
        <v>0.029232036363636374</v>
      </c>
      <c r="O15" s="40">
        <f>COUNTIF(Vertices[Eigenvector Centrality],"&gt;= "&amp;N15)-COUNTIF(Vertices[Eigenvector Centrality],"&gt;="&amp;N16)</f>
        <v>0</v>
      </c>
      <c r="P15" s="39">
        <f t="shared" si="7"/>
        <v>2.100198454545455</v>
      </c>
      <c r="Q15" s="40">
        <f>COUNTIF(Vertices[PageRank],"&gt;= "&amp;P15)-COUNTIF(Vertices[PageRank],"&gt;="&amp;P16)</f>
        <v>1</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9</v>
      </c>
      <c r="D16" s="32">
        <f t="shared" si="1"/>
        <v>0</v>
      </c>
      <c r="E16" s="3">
        <f>COUNTIF(Vertices[Degree],"&gt;= "&amp;D16)-COUNTIF(Vertices[Degree],"&gt;="&amp;D17)</f>
        <v>0</v>
      </c>
      <c r="F16" s="37">
        <f t="shared" si="2"/>
        <v>4.072727272727273</v>
      </c>
      <c r="G16" s="38">
        <f>COUNTIF(Vertices[In-Degree],"&gt;= "&amp;F16)-COUNTIF(Vertices[In-Degree],"&gt;="&amp;F17)</f>
        <v>0</v>
      </c>
      <c r="H16" s="37">
        <f t="shared" si="3"/>
        <v>1.781818181818181</v>
      </c>
      <c r="I16" s="38">
        <f>COUNTIF(Vertices[Out-Degree],"&gt;= "&amp;H16)-COUNTIF(Vertices[Out-Degree],"&gt;="&amp;H17)</f>
        <v>0</v>
      </c>
      <c r="J16" s="37">
        <f t="shared" si="4"/>
        <v>195.08363636363637</v>
      </c>
      <c r="K16" s="38">
        <f>COUNTIF(Vertices[Betweenness Centrality],"&gt;= "&amp;J16)-COUNTIF(Vertices[Betweenness Centrality],"&gt;="&amp;J17)</f>
        <v>0</v>
      </c>
      <c r="L16" s="37">
        <f t="shared" si="5"/>
        <v>0.2615124727272728</v>
      </c>
      <c r="M16" s="38">
        <f>COUNTIF(Vertices[Closeness Centrality],"&gt;= "&amp;L16)-COUNTIF(Vertices[Closeness Centrality],"&gt;="&amp;L17)</f>
        <v>0</v>
      </c>
      <c r="N16" s="37">
        <f t="shared" si="6"/>
        <v>0.03148065454545455</v>
      </c>
      <c r="O16" s="38">
        <f>COUNTIF(Vertices[Eigenvector Centrality],"&gt;= "&amp;N16)-COUNTIF(Vertices[Eigenvector Centrality],"&gt;="&amp;N17)</f>
        <v>1</v>
      </c>
      <c r="P16" s="37">
        <f t="shared" si="7"/>
        <v>2.232387181818182</v>
      </c>
      <c r="Q16" s="38">
        <f>COUNTIF(Vertices[PageRank],"&gt;= "&amp;P16)-COUNTIF(Vertices[PageRank],"&gt;="&amp;P17)</f>
        <v>2</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4.363636363636364</v>
      </c>
      <c r="G17" s="40">
        <f>COUNTIF(Vertices[In-Degree],"&gt;= "&amp;F17)-COUNTIF(Vertices[In-Degree],"&gt;="&amp;F18)</f>
        <v>0</v>
      </c>
      <c r="H17" s="39">
        <f t="shared" si="3"/>
        <v>1.9090909090909083</v>
      </c>
      <c r="I17" s="40">
        <f>COUNTIF(Vertices[Out-Degree],"&gt;= "&amp;H17)-COUNTIF(Vertices[Out-Degree],"&gt;="&amp;H18)</f>
        <v>13</v>
      </c>
      <c r="J17" s="39">
        <f t="shared" si="4"/>
        <v>209.01818181818183</v>
      </c>
      <c r="K17" s="40">
        <f>COUNTIF(Vertices[Betweenness Centrality],"&gt;= "&amp;J17)-COUNTIF(Vertices[Betweenness Centrality],"&gt;="&amp;J18)</f>
        <v>1</v>
      </c>
      <c r="L17" s="39">
        <f t="shared" si="5"/>
        <v>0.2795243636363637</v>
      </c>
      <c r="M17" s="40">
        <f>COUNTIF(Vertices[Closeness Centrality],"&gt;= "&amp;L17)-COUNTIF(Vertices[Closeness Centrality],"&gt;="&amp;L18)</f>
        <v>0</v>
      </c>
      <c r="N17" s="39">
        <f t="shared" si="6"/>
        <v>0.03372927272727273</v>
      </c>
      <c r="O17" s="40">
        <f>COUNTIF(Vertices[Eigenvector Centrality],"&gt;= "&amp;N17)-COUNTIF(Vertices[Eigenvector Centrality],"&gt;="&amp;N18)</f>
        <v>0</v>
      </c>
      <c r="P17" s="39">
        <f t="shared" si="7"/>
        <v>2.364575909090909</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0.009900990099009901</v>
      </c>
      <c r="D18" s="32">
        <f t="shared" si="1"/>
        <v>0</v>
      </c>
      <c r="E18" s="3">
        <f>COUNTIF(Vertices[Degree],"&gt;= "&amp;D18)-COUNTIF(Vertices[Degree],"&gt;="&amp;D19)</f>
        <v>0</v>
      </c>
      <c r="F18" s="37">
        <f t="shared" si="2"/>
        <v>4.654545454545455</v>
      </c>
      <c r="G18" s="38">
        <f>COUNTIF(Vertices[In-Degree],"&gt;= "&amp;F18)-COUNTIF(Vertices[In-Degree],"&gt;="&amp;F19)</f>
        <v>0</v>
      </c>
      <c r="H18" s="37">
        <f t="shared" si="3"/>
        <v>2.0363636363636357</v>
      </c>
      <c r="I18" s="38">
        <f>COUNTIF(Vertices[Out-Degree],"&gt;= "&amp;H18)-COUNTIF(Vertices[Out-Degree],"&gt;="&amp;H19)</f>
        <v>0</v>
      </c>
      <c r="J18" s="37">
        <f t="shared" si="4"/>
        <v>222.9527272727273</v>
      </c>
      <c r="K18" s="38">
        <f>COUNTIF(Vertices[Betweenness Centrality],"&gt;= "&amp;J18)-COUNTIF(Vertices[Betweenness Centrality],"&gt;="&amp;J19)</f>
        <v>0</v>
      </c>
      <c r="L18" s="37">
        <f t="shared" si="5"/>
        <v>0.29753625454545457</v>
      </c>
      <c r="M18" s="38">
        <f>COUNTIF(Vertices[Closeness Centrality],"&gt;= "&amp;L18)-COUNTIF(Vertices[Closeness Centrality],"&gt;="&amp;L19)</f>
        <v>0</v>
      </c>
      <c r="N18" s="37">
        <f t="shared" si="6"/>
        <v>0.03597789090909091</v>
      </c>
      <c r="O18" s="38">
        <f>COUNTIF(Vertices[Eigenvector Centrality],"&gt;= "&amp;N18)-COUNTIF(Vertices[Eigenvector Centrality],"&gt;="&amp;N19)</f>
        <v>0</v>
      </c>
      <c r="P18" s="37">
        <f t="shared" si="7"/>
        <v>2.496764636363636</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0.0196078431372549</v>
      </c>
      <c r="D19" s="32">
        <f t="shared" si="1"/>
        <v>0</v>
      </c>
      <c r="E19" s="3">
        <f>COUNTIF(Vertices[Degree],"&gt;= "&amp;D19)-COUNTIF(Vertices[Degree],"&gt;="&amp;D20)</f>
        <v>0</v>
      </c>
      <c r="F19" s="39">
        <f t="shared" si="2"/>
        <v>4.945454545454546</v>
      </c>
      <c r="G19" s="40">
        <f>COUNTIF(Vertices[In-Degree],"&gt;= "&amp;F19)-COUNTIF(Vertices[In-Degree],"&gt;="&amp;F20)</f>
        <v>2</v>
      </c>
      <c r="H19" s="39">
        <f t="shared" si="3"/>
        <v>2.163636363636363</v>
      </c>
      <c r="I19" s="40">
        <f>COUNTIF(Vertices[Out-Degree],"&gt;= "&amp;H19)-COUNTIF(Vertices[Out-Degree],"&gt;="&amp;H20)</f>
        <v>0</v>
      </c>
      <c r="J19" s="39">
        <f t="shared" si="4"/>
        <v>236.88727272727274</v>
      </c>
      <c r="K19" s="40">
        <f>COUNTIF(Vertices[Betweenness Centrality],"&gt;= "&amp;J19)-COUNTIF(Vertices[Betweenness Centrality],"&gt;="&amp;J20)</f>
        <v>0</v>
      </c>
      <c r="L19" s="39">
        <f t="shared" si="5"/>
        <v>0.31554814545454546</v>
      </c>
      <c r="M19" s="40">
        <f>COUNTIF(Vertices[Closeness Centrality],"&gt;= "&amp;L19)-COUNTIF(Vertices[Closeness Centrality],"&gt;="&amp;L20)</f>
        <v>2</v>
      </c>
      <c r="N19" s="39">
        <f t="shared" si="6"/>
        <v>0.03822650909090909</v>
      </c>
      <c r="O19" s="40">
        <f>COUNTIF(Vertices[Eigenvector Centrality],"&gt;= "&amp;N19)-COUNTIF(Vertices[Eigenvector Centrality],"&gt;="&amp;N20)</f>
        <v>0</v>
      </c>
      <c r="P19" s="39">
        <f t="shared" si="7"/>
        <v>2.6289533636363633</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5.236363636363637</v>
      </c>
      <c r="G20" s="38">
        <f>COUNTIF(Vertices[In-Degree],"&gt;= "&amp;F20)-COUNTIF(Vertices[In-Degree],"&gt;="&amp;F21)</f>
        <v>0</v>
      </c>
      <c r="H20" s="37">
        <f t="shared" si="3"/>
        <v>2.2909090909090906</v>
      </c>
      <c r="I20" s="38">
        <f>COUNTIF(Vertices[Out-Degree],"&gt;= "&amp;H20)-COUNTIF(Vertices[Out-Degree],"&gt;="&amp;H21)</f>
        <v>0</v>
      </c>
      <c r="J20" s="37">
        <f t="shared" si="4"/>
        <v>250.8218181818182</v>
      </c>
      <c r="K20" s="38">
        <f>COUNTIF(Vertices[Betweenness Centrality],"&gt;= "&amp;J20)-COUNTIF(Vertices[Betweenness Centrality],"&gt;="&amp;J21)</f>
        <v>0</v>
      </c>
      <c r="L20" s="37">
        <f t="shared" si="5"/>
        <v>0.33356003636363635</v>
      </c>
      <c r="M20" s="38">
        <f>COUNTIF(Vertices[Closeness Centrality],"&gt;= "&amp;L20)-COUNTIF(Vertices[Closeness Centrality],"&gt;="&amp;L21)</f>
        <v>0</v>
      </c>
      <c r="N20" s="37">
        <f t="shared" si="6"/>
        <v>0.04047512727272727</v>
      </c>
      <c r="O20" s="38">
        <f>COUNTIF(Vertices[Eigenvector Centrality],"&gt;= "&amp;N20)-COUNTIF(Vertices[Eigenvector Centrality],"&gt;="&amp;N21)</f>
        <v>0</v>
      </c>
      <c r="P20" s="37">
        <f t="shared" si="7"/>
        <v>2.7611420909090905</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152</v>
      </c>
      <c r="B21" s="34">
        <v>13</v>
      </c>
      <c r="D21" s="32">
        <f t="shared" si="1"/>
        <v>0</v>
      </c>
      <c r="E21" s="3">
        <f>COUNTIF(Vertices[Degree],"&gt;= "&amp;D21)-COUNTIF(Vertices[Degree],"&gt;="&amp;D22)</f>
        <v>0</v>
      </c>
      <c r="F21" s="39">
        <f t="shared" si="2"/>
        <v>5.527272727272728</v>
      </c>
      <c r="G21" s="40">
        <f>COUNTIF(Vertices[In-Degree],"&gt;= "&amp;F21)-COUNTIF(Vertices[In-Degree],"&gt;="&amp;F22)</f>
        <v>0</v>
      </c>
      <c r="H21" s="39">
        <f t="shared" si="3"/>
        <v>2.418181818181818</v>
      </c>
      <c r="I21" s="40">
        <f>COUNTIF(Vertices[Out-Degree],"&gt;= "&amp;H21)-COUNTIF(Vertices[Out-Degree],"&gt;="&amp;H22)</f>
        <v>0</v>
      </c>
      <c r="J21" s="39">
        <f t="shared" si="4"/>
        <v>264.75636363636363</v>
      </c>
      <c r="K21" s="40">
        <f>COUNTIF(Vertices[Betweenness Centrality],"&gt;= "&amp;J21)-COUNTIF(Vertices[Betweenness Centrality],"&gt;="&amp;J22)</f>
        <v>0</v>
      </c>
      <c r="L21" s="39">
        <f t="shared" si="5"/>
        <v>0.35157192727272724</v>
      </c>
      <c r="M21" s="40">
        <f>COUNTIF(Vertices[Closeness Centrality],"&gt;= "&amp;L21)-COUNTIF(Vertices[Closeness Centrality],"&gt;="&amp;L22)</f>
        <v>0</v>
      </c>
      <c r="N21" s="39">
        <f t="shared" si="6"/>
        <v>0.04272374545454545</v>
      </c>
      <c r="O21" s="40">
        <f>COUNTIF(Vertices[Eigenvector Centrality],"&gt;= "&amp;N21)-COUNTIF(Vertices[Eigenvector Centrality],"&gt;="&amp;N22)</f>
        <v>0</v>
      </c>
      <c r="P21" s="39">
        <f t="shared" si="7"/>
        <v>2.8933308181818176</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0</v>
      </c>
      <c r="D22" s="32">
        <f t="shared" si="1"/>
        <v>0</v>
      </c>
      <c r="E22" s="3">
        <f>COUNTIF(Vertices[Degree],"&gt;= "&amp;D22)-COUNTIF(Vertices[Degree],"&gt;="&amp;D23)</f>
        <v>0</v>
      </c>
      <c r="F22" s="37">
        <f t="shared" si="2"/>
        <v>5.818181818181819</v>
      </c>
      <c r="G22" s="38">
        <f>COUNTIF(Vertices[In-Degree],"&gt;= "&amp;F22)-COUNTIF(Vertices[In-Degree],"&gt;="&amp;F23)</f>
        <v>0</v>
      </c>
      <c r="H22" s="37">
        <f t="shared" si="3"/>
        <v>2.5454545454545454</v>
      </c>
      <c r="I22" s="38">
        <f>COUNTIF(Vertices[Out-Degree],"&gt;= "&amp;H22)-COUNTIF(Vertices[Out-Degree],"&gt;="&amp;H23)</f>
        <v>0</v>
      </c>
      <c r="J22" s="37">
        <f t="shared" si="4"/>
        <v>278.6909090909091</v>
      </c>
      <c r="K22" s="38">
        <f>COUNTIF(Vertices[Betweenness Centrality],"&gt;= "&amp;J22)-COUNTIF(Vertices[Betweenness Centrality],"&gt;="&amp;J23)</f>
        <v>0</v>
      </c>
      <c r="L22" s="37">
        <f t="shared" si="5"/>
        <v>0.3695838181818181</v>
      </c>
      <c r="M22" s="38">
        <f>COUNTIF(Vertices[Closeness Centrality],"&gt;= "&amp;L22)-COUNTIF(Vertices[Closeness Centrality],"&gt;="&amp;L23)</f>
        <v>0</v>
      </c>
      <c r="N22" s="37">
        <f t="shared" si="6"/>
        <v>0.04497236363636363</v>
      </c>
      <c r="O22" s="38">
        <f>COUNTIF(Vertices[Eigenvector Centrality],"&gt;= "&amp;N22)-COUNTIF(Vertices[Eigenvector Centrality],"&gt;="&amp;N23)</f>
        <v>0</v>
      </c>
      <c r="P22" s="37">
        <f t="shared" si="7"/>
        <v>3.0255195454545447</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32</v>
      </c>
      <c r="D23" s="32">
        <f t="shared" si="1"/>
        <v>0</v>
      </c>
      <c r="E23" s="3">
        <f>COUNTIF(Vertices[Degree],"&gt;= "&amp;D23)-COUNTIF(Vertices[Degree],"&gt;="&amp;D24)</f>
        <v>0</v>
      </c>
      <c r="F23" s="39">
        <f t="shared" si="2"/>
        <v>6.10909090909091</v>
      </c>
      <c r="G23" s="40">
        <f>COUNTIF(Vertices[In-Degree],"&gt;= "&amp;F23)-COUNTIF(Vertices[In-Degree],"&gt;="&amp;F24)</f>
        <v>0</v>
      </c>
      <c r="H23" s="39">
        <f t="shared" si="3"/>
        <v>2.672727272727273</v>
      </c>
      <c r="I23" s="40">
        <f>COUNTIF(Vertices[Out-Degree],"&gt;= "&amp;H23)-COUNTIF(Vertices[Out-Degree],"&gt;="&amp;H24)</f>
        <v>0</v>
      </c>
      <c r="J23" s="39">
        <f t="shared" si="4"/>
        <v>292.62545454545455</v>
      </c>
      <c r="K23" s="40">
        <f>COUNTIF(Vertices[Betweenness Centrality],"&gt;= "&amp;J23)-COUNTIF(Vertices[Betweenness Centrality],"&gt;="&amp;J24)</f>
        <v>0</v>
      </c>
      <c r="L23" s="39">
        <f t="shared" si="5"/>
        <v>0.387595709090909</v>
      </c>
      <c r="M23" s="40">
        <f>COUNTIF(Vertices[Closeness Centrality],"&gt;= "&amp;L23)-COUNTIF(Vertices[Closeness Centrality],"&gt;="&amp;L24)</f>
        <v>0</v>
      </c>
      <c r="N23" s="39">
        <f t="shared" si="6"/>
        <v>0.04722098181818181</v>
      </c>
      <c r="O23" s="40">
        <f>COUNTIF(Vertices[Eigenvector Centrality],"&gt;= "&amp;N23)-COUNTIF(Vertices[Eigenvector Centrality],"&gt;="&amp;N24)</f>
        <v>0</v>
      </c>
      <c r="P23" s="39">
        <f t="shared" si="7"/>
        <v>3.157708272727272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64</v>
      </c>
      <c r="D24" s="32">
        <f t="shared" si="1"/>
        <v>0</v>
      </c>
      <c r="E24" s="3">
        <f>COUNTIF(Vertices[Degree],"&gt;= "&amp;D24)-COUNTIF(Vertices[Degree],"&gt;="&amp;D25)</f>
        <v>0</v>
      </c>
      <c r="F24" s="37">
        <f t="shared" si="2"/>
        <v>6.400000000000001</v>
      </c>
      <c r="G24" s="38">
        <f>COUNTIF(Vertices[In-Degree],"&gt;= "&amp;F24)-COUNTIF(Vertices[In-Degree],"&gt;="&amp;F25)</f>
        <v>0</v>
      </c>
      <c r="H24" s="37">
        <f t="shared" si="3"/>
        <v>2.8000000000000003</v>
      </c>
      <c r="I24" s="38">
        <f>COUNTIF(Vertices[Out-Degree],"&gt;= "&amp;H24)-COUNTIF(Vertices[Out-Degree],"&gt;="&amp;H25)</f>
        <v>0</v>
      </c>
      <c r="J24" s="37">
        <f t="shared" si="4"/>
        <v>306.56</v>
      </c>
      <c r="K24" s="38">
        <f>COUNTIF(Vertices[Betweenness Centrality],"&gt;= "&amp;J24)-COUNTIF(Vertices[Betweenness Centrality],"&gt;="&amp;J25)</f>
        <v>0</v>
      </c>
      <c r="L24" s="37">
        <f t="shared" si="5"/>
        <v>0.4056075999999999</v>
      </c>
      <c r="M24" s="38">
        <f>COUNTIF(Vertices[Closeness Centrality],"&gt;= "&amp;L24)-COUNTIF(Vertices[Closeness Centrality],"&gt;="&amp;L25)</f>
        <v>0</v>
      </c>
      <c r="N24" s="37">
        <f t="shared" si="6"/>
        <v>0.04946959999999999</v>
      </c>
      <c r="O24" s="38">
        <f>COUNTIF(Vertices[Eigenvector Centrality],"&gt;= "&amp;N24)-COUNTIF(Vertices[Eigenvector Centrality],"&gt;="&amp;N25)</f>
        <v>0</v>
      </c>
      <c r="P24" s="37">
        <f t="shared" si="7"/>
        <v>3.289896999999999</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6.690909090909092</v>
      </c>
      <c r="G25" s="40">
        <f>COUNTIF(Vertices[In-Degree],"&gt;= "&amp;F25)-COUNTIF(Vertices[In-Degree],"&gt;="&amp;F26)</f>
        <v>0</v>
      </c>
      <c r="H25" s="39">
        <f t="shared" si="3"/>
        <v>2.9272727272727277</v>
      </c>
      <c r="I25" s="40">
        <f>COUNTIF(Vertices[Out-Degree],"&gt;= "&amp;H25)-COUNTIF(Vertices[Out-Degree],"&gt;="&amp;H26)</f>
        <v>1</v>
      </c>
      <c r="J25" s="39">
        <f t="shared" si="4"/>
        <v>320.49454545454546</v>
      </c>
      <c r="K25" s="40">
        <f>COUNTIF(Vertices[Betweenness Centrality],"&gt;= "&amp;J25)-COUNTIF(Vertices[Betweenness Centrality],"&gt;="&amp;J26)</f>
        <v>1</v>
      </c>
      <c r="L25" s="39">
        <f t="shared" si="5"/>
        <v>0.4236194909090908</v>
      </c>
      <c r="M25" s="40">
        <f>COUNTIF(Vertices[Closeness Centrality],"&gt;= "&amp;L25)-COUNTIF(Vertices[Closeness Centrality],"&gt;="&amp;L26)</f>
        <v>0</v>
      </c>
      <c r="N25" s="39">
        <f t="shared" si="6"/>
        <v>0.05171821818181817</v>
      </c>
      <c r="O25" s="40">
        <f>COUNTIF(Vertices[Eigenvector Centrality],"&gt;= "&amp;N25)-COUNTIF(Vertices[Eigenvector Centrality],"&gt;="&amp;N26)</f>
        <v>0</v>
      </c>
      <c r="P25" s="39">
        <f t="shared" si="7"/>
        <v>3.422085727272726</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6.981818181818183</v>
      </c>
      <c r="G26" s="38">
        <f>COUNTIF(Vertices[In-Degree],"&gt;= "&amp;F26)-COUNTIF(Vertices[In-Degree],"&gt;="&amp;F28)</f>
        <v>0</v>
      </c>
      <c r="H26" s="37">
        <f t="shared" si="3"/>
        <v>3.054545454545455</v>
      </c>
      <c r="I26" s="38">
        <f>COUNTIF(Vertices[Out-Degree],"&gt;= "&amp;H26)-COUNTIF(Vertices[Out-Degree],"&gt;="&amp;H28)</f>
        <v>0</v>
      </c>
      <c r="J26" s="37">
        <f t="shared" si="4"/>
        <v>334.4290909090909</v>
      </c>
      <c r="K26" s="38">
        <f>COUNTIF(Vertices[Betweenness Centrality],"&gt;= "&amp;J26)-COUNTIF(Vertices[Betweenness Centrality],"&gt;="&amp;J28)</f>
        <v>0</v>
      </c>
      <c r="L26" s="37">
        <f t="shared" si="5"/>
        <v>0.4416313818181817</v>
      </c>
      <c r="M26" s="38">
        <f>COUNTIF(Vertices[Closeness Centrality],"&gt;= "&amp;L26)-COUNTIF(Vertices[Closeness Centrality],"&gt;="&amp;L28)</f>
        <v>0</v>
      </c>
      <c r="N26" s="37">
        <f t="shared" si="6"/>
        <v>0.05396683636363635</v>
      </c>
      <c r="O26" s="38">
        <f>COUNTIF(Vertices[Eigenvector Centrality],"&gt;= "&amp;N26)-COUNTIF(Vertices[Eigenvector Centrality],"&gt;="&amp;N28)</f>
        <v>0</v>
      </c>
      <c r="P26" s="37">
        <f t="shared" si="7"/>
        <v>3.554274454545453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2.336247</v>
      </c>
      <c r="D27" s="32"/>
      <c r="E27" s="3">
        <f>COUNTIF(Vertices[Degree],"&gt;= "&amp;D27)-COUNTIF(Vertices[Degree],"&gt;="&amp;D28)</f>
        <v>0</v>
      </c>
      <c r="F27" s="61"/>
      <c r="G27" s="62">
        <f>COUNTIF(Vertices[In-Degree],"&gt;= "&amp;F27)-COUNTIF(Vertices[In-Degree],"&gt;="&amp;F28)</f>
        <v>-4</v>
      </c>
      <c r="H27" s="61"/>
      <c r="I27" s="62">
        <f>COUNTIF(Vertices[Out-Degree],"&gt;= "&amp;H27)-COUNTIF(Vertices[Out-Degree],"&gt;="&amp;H28)</f>
        <v>-6</v>
      </c>
      <c r="J27" s="61"/>
      <c r="K27" s="62">
        <f>COUNTIF(Vertices[Betweenness Centrality],"&gt;= "&amp;J27)-COUNTIF(Vertices[Betweenness Centrality],"&gt;="&amp;J28)</f>
        <v>-1</v>
      </c>
      <c r="L27" s="61"/>
      <c r="M27" s="62">
        <f>COUNTIF(Vertices[Closeness Centrality],"&gt;= "&amp;L27)-COUNTIF(Vertices[Closeness Centrality],"&gt;="&amp;L28)</f>
        <v>-15</v>
      </c>
      <c r="N27" s="61"/>
      <c r="O27" s="62">
        <f>COUNTIF(Vertices[Eigenvector Centrality],"&gt;= "&amp;N27)-COUNTIF(Vertices[Eigenvector Centrality],"&gt;="&amp;N28)</f>
        <v>-8</v>
      </c>
      <c r="P27" s="61"/>
      <c r="Q27" s="62">
        <f>COUNTIF(Vertices[Eigenvector Centrality],"&gt;= "&amp;P27)-COUNTIF(Vertices[Eigenvector Centrality],"&gt;="&amp;P28)</f>
        <v>0</v>
      </c>
      <c r="R27" s="61"/>
      <c r="S27" s="63">
        <f>COUNTIF(Vertices[Clustering Coefficient],"&gt;= "&amp;R27)-COUNTIF(Vertices[Clustering Coefficient],"&gt;="&amp;R28)</f>
        <v>-16</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7.272727272727274</v>
      </c>
      <c r="G28" s="40">
        <f>COUNTIF(Vertices[In-Degree],"&gt;= "&amp;F28)-COUNTIF(Vertices[In-Degree],"&gt;="&amp;F40)</f>
        <v>0</v>
      </c>
      <c r="H28" s="39">
        <f>H26+($H$57-$H$2)/BinDivisor</f>
        <v>3.1818181818181825</v>
      </c>
      <c r="I28" s="40">
        <f>COUNTIF(Vertices[Out-Degree],"&gt;= "&amp;H28)-COUNTIF(Vertices[Out-Degree],"&gt;="&amp;H40)</f>
        <v>0</v>
      </c>
      <c r="J28" s="39">
        <f>J26+($J$57-$J$2)/BinDivisor</f>
        <v>348.3636363636364</v>
      </c>
      <c r="K28" s="40">
        <f>COUNTIF(Vertices[Betweenness Centrality],"&gt;= "&amp;J28)-COUNTIF(Vertices[Betweenness Centrality],"&gt;="&amp;J40)</f>
        <v>0</v>
      </c>
      <c r="L28" s="39">
        <f>L26+($L$57-$L$2)/BinDivisor</f>
        <v>0.45964327272727257</v>
      </c>
      <c r="M28" s="40">
        <f>COUNTIF(Vertices[Closeness Centrality],"&gt;= "&amp;L28)-COUNTIF(Vertices[Closeness Centrality],"&gt;="&amp;L40)</f>
        <v>0</v>
      </c>
      <c r="N28" s="39">
        <f>N26+($N$57-$N$2)/BinDivisor</f>
        <v>0.05621545454545453</v>
      </c>
      <c r="O28" s="40">
        <f>COUNTIF(Vertices[Eigenvector Centrality],"&gt;= "&amp;N28)-COUNTIF(Vertices[Eigenvector Centrality],"&gt;="&amp;N40)</f>
        <v>0</v>
      </c>
      <c r="P28" s="39">
        <f>P26+($P$57-$P$2)/BinDivisor</f>
        <v>3.6864631818181803</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0.0136327185244587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1221</v>
      </c>
      <c r="B30" s="34">
        <v>0.68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1222</v>
      </c>
      <c r="B32" s="34" t="s">
        <v>1223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-4</v>
      </c>
      <c r="H38" s="61"/>
      <c r="I38" s="62">
        <f>COUNTIF(Vertices[Out-Degree],"&gt;= "&amp;H38)-COUNTIF(Vertices[Out-Degree],"&gt;="&amp;H40)</f>
        <v>-6</v>
      </c>
      <c r="J38" s="61"/>
      <c r="K38" s="62">
        <f>COUNTIF(Vertices[Betweenness Centrality],"&gt;= "&amp;J38)-COUNTIF(Vertices[Betweenness Centrality],"&gt;="&amp;J40)</f>
        <v>-1</v>
      </c>
      <c r="L38" s="61"/>
      <c r="M38" s="62">
        <f>COUNTIF(Vertices[Closeness Centrality],"&gt;= "&amp;L38)-COUNTIF(Vertices[Closeness Centrality],"&gt;="&amp;L40)</f>
        <v>-15</v>
      </c>
      <c r="N38" s="61"/>
      <c r="O38" s="62">
        <f>COUNTIF(Vertices[Eigenvector Centrality],"&gt;= "&amp;N38)-COUNTIF(Vertices[Eigenvector Centrality],"&gt;="&amp;N40)</f>
        <v>-8</v>
      </c>
      <c r="P38" s="61"/>
      <c r="Q38" s="62">
        <f>COUNTIF(Vertices[Eigenvector Centrality],"&gt;= "&amp;P38)-COUNTIF(Vertices[Eigenvector Centrality],"&gt;="&amp;P40)</f>
        <v>0</v>
      </c>
      <c r="R38" s="61"/>
      <c r="S38" s="63">
        <f>COUNTIF(Vertices[Clustering Coefficient],"&gt;= "&amp;R38)-COUNTIF(Vertices[Clustering Coefficient],"&gt;="&amp;R40)</f>
        <v>-16</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-4</v>
      </c>
      <c r="H39" s="61"/>
      <c r="I39" s="62">
        <f>COUNTIF(Vertices[Out-Degree],"&gt;= "&amp;H39)-COUNTIF(Vertices[Out-Degree],"&gt;="&amp;H40)</f>
        <v>-6</v>
      </c>
      <c r="J39" s="61"/>
      <c r="K39" s="62">
        <f>COUNTIF(Vertices[Betweenness Centrality],"&gt;= "&amp;J39)-COUNTIF(Vertices[Betweenness Centrality],"&gt;="&amp;J40)</f>
        <v>-1</v>
      </c>
      <c r="L39" s="61"/>
      <c r="M39" s="62">
        <f>COUNTIF(Vertices[Closeness Centrality],"&gt;= "&amp;L39)-COUNTIF(Vertices[Closeness Centrality],"&gt;="&amp;L40)</f>
        <v>-15</v>
      </c>
      <c r="N39" s="61"/>
      <c r="O39" s="62">
        <f>COUNTIF(Vertices[Eigenvector Centrality],"&gt;= "&amp;N39)-COUNTIF(Vertices[Eigenvector Centrality],"&gt;="&amp;N40)</f>
        <v>-8</v>
      </c>
      <c r="P39" s="61"/>
      <c r="Q39" s="62">
        <f>COUNTIF(Vertices[Eigenvector Centrality],"&gt;= "&amp;P39)-COUNTIF(Vertices[Eigenvector Centrality],"&gt;="&amp;P40)</f>
        <v>0</v>
      </c>
      <c r="R39" s="61"/>
      <c r="S39" s="63">
        <f>COUNTIF(Vertices[Clustering Coefficient],"&gt;= "&amp;R39)-COUNTIF(Vertices[Clustering Coefficient],"&gt;="&amp;R40)</f>
        <v>-16</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7.563636363636365</v>
      </c>
      <c r="G40" s="38">
        <f>COUNTIF(Vertices[In-Degree],"&gt;= "&amp;F40)-COUNTIF(Vertices[In-Degree],"&gt;="&amp;F41)</f>
        <v>0</v>
      </c>
      <c r="H40" s="37">
        <f>H28+($H$57-$H$2)/BinDivisor</f>
        <v>3.30909090909091</v>
      </c>
      <c r="I40" s="38">
        <f>COUNTIF(Vertices[Out-Degree],"&gt;= "&amp;H40)-COUNTIF(Vertices[Out-Degree],"&gt;="&amp;H41)</f>
        <v>0</v>
      </c>
      <c r="J40" s="37">
        <f>J28+($J$57-$J$2)/BinDivisor</f>
        <v>362.29818181818183</v>
      </c>
      <c r="K40" s="38">
        <f>COUNTIF(Vertices[Betweenness Centrality],"&gt;= "&amp;J40)-COUNTIF(Vertices[Betweenness Centrality],"&gt;="&amp;J41)</f>
        <v>0</v>
      </c>
      <c r="L40" s="37">
        <f>L28+($L$57-$L$2)/BinDivisor</f>
        <v>0.47765516363636346</v>
      </c>
      <c r="M40" s="38">
        <f>COUNTIF(Vertices[Closeness Centrality],"&gt;= "&amp;L40)-COUNTIF(Vertices[Closeness Centrality],"&gt;="&amp;L41)</f>
        <v>0</v>
      </c>
      <c r="N40" s="37">
        <f>N28+($N$57-$N$2)/BinDivisor</f>
        <v>0.058464072727272706</v>
      </c>
      <c r="O40" s="38">
        <f>COUNTIF(Vertices[Eigenvector Centrality],"&gt;= "&amp;N40)-COUNTIF(Vertices[Eigenvector Centrality],"&gt;="&amp;N41)</f>
        <v>0</v>
      </c>
      <c r="P40" s="37">
        <f>P28+($P$57-$P$2)/BinDivisor</f>
        <v>3.8186519090909075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7.854545454545456</v>
      </c>
      <c r="G41" s="40">
        <f>COUNTIF(Vertices[In-Degree],"&gt;= "&amp;F41)-COUNTIF(Vertices[In-Degree],"&gt;="&amp;F42)</f>
        <v>2</v>
      </c>
      <c r="H41" s="39">
        <f aca="true" t="shared" si="12" ref="H41:H56">H40+($H$57-$H$2)/BinDivisor</f>
        <v>3.4363636363636374</v>
      </c>
      <c r="I41" s="40">
        <f>COUNTIF(Vertices[Out-Degree],"&gt;= "&amp;H41)-COUNTIF(Vertices[Out-Degree],"&gt;="&amp;H42)</f>
        <v>0</v>
      </c>
      <c r="J41" s="39">
        <f aca="true" t="shared" si="13" ref="J41:J56">J40+($J$57-$J$2)/BinDivisor</f>
        <v>376.2327272727273</v>
      </c>
      <c r="K41" s="40">
        <f>COUNTIF(Vertices[Betweenness Centrality],"&gt;= "&amp;J41)-COUNTIF(Vertices[Betweenness Centrality],"&gt;="&amp;J42)</f>
        <v>0</v>
      </c>
      <c r="L41" s="39">
        <f aca="true" t="shared" si="14" ref="L41:L56">L40+($L$57-$L$2)/BinDivisor</f>
        <v>0.49566705454545434</v>
      </c>
      <c r="M41" s="40">
        <f>COUNTIF(Vertices[Closeness Centrality],"&gt;= "&amp;L41)-COUNTIF(Vertices[Closeness Centrality],"&gt;="&amp;L42)</f>
        <v>1</v>
      </c>
      <c r="N41" s="39">
        <f aca="true" t="shared" si="15" ref="N41:N56">N40+($N$57-$N$2)/BinDivisor</f>
        <v>0.060712690909090886</v>
      </c>
      <c r="O41" s="40">
        <f>COUNTIF(Vertices[Eigenvector Centrality],"&gt;= "&amp;N41)-COUNTIF(Vertices[Eigenvector Centrality],"&gt;="&amp;N42)</f>
        <v>3</v>
      </c>
      <c r="P41" s="39">
        <f aca="true" t="shared" si="16" ref="P41:P56">P40+($P$57-$P$2)/BinDivisor</f>
        <v>3.9508406363636346</v>
      </c>
      <c r="Q41" s="40">
        <f>COUNTIF(Vertices[PageRank],"&gt;= "&amp;P41)-COUNTIF(Vertices[PageRank],"&gt;="&amp;P42)</f>
        <v>0</v>
      </c>
      <c r="R41" s="39">
        <f aca="true" t="shared" si="17" ref="R41:R56">R40+($R$57-$R$2)/BinDivisor</f>
        <v>0.490909090909091</v>
      </c>
      <c r="S41" s="44">
        <f>COUNTIF(Vertices[Clustering Coefficient],"&gt;= "&amp;R41)-COUNTIF(Vertices[Clustering Coefficient],"&gt;="&amp;R42)</f>
        <v>9</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8.145454545454546</v>
      </c>
      <c r="G42" s="38">
        <f>COUNTIF(Vertices[In-Degree],"&gt;= "&amp;F42)-COUNTIF(Vertices[In-Degree],"&gt;="&amp;F43)</f>
        <v>0</v>
      </c>
      <c r="H42" s="37">
        <f t="shared" si="12"/>
        <v>3.563636363636365</v>
      </c>
      <c r="I42" s="38">
        <f>COUNTIF(Vertices[Out-Degree],"&gt;= "&amp;H42)-COUNTIF(Vertices[Out-Degree],"&gt;="&amp;H43)</f>
        <v>0</v>
      </c>
      <c r="J42" s="37">
        <f t="shared" si="13"/>
        <v>390.16727272727275</v>
      </c>
      <c r="K42" s="38">
        <f>COUNTIF(Vertices[Betweenness Centrality],"&gt;= "&amp;J42)-COUNTIF(Vertices[Betweenness Centrality],"&gt;="&amp;J43)</f>
        <v>0</v>
      </c>
      <c r="L42" s="37">
        <f t="shared" si="14"/>
        <v>0.5136789454545453</v>
      </c>
      <c r="M42" s="38">
        <f>COUNTIF(Vertices[Closeness Centrality],"&gt;= "&amp;L42)-COUNTIF(Vertices[Closeness Centrality],"&gt;="&amp;L43)</f>
        <v>0</v>
      </c>
      <c r="N42" s="37">
        <f t="shared" si="15"/>
        <v>0.06296130909090907</v>
      </c>
      <c r="O42" s="38">
        <f>COUNTIF(Vertices[Eigenvector Centrality],"&gt;= "&amp;N42)-COUNTIF(Vertices[Eigenvector Centrality],"&gt;="&amp;N43)</f>
        <v>0</v>
      </c>
      <c r="P42" s="37">
        <f t="shared" si="16"/>
        <v>4.083029363636362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8.436363636363637</v>
      </c>
      <c r="G43" s="40">
        <f>COUNTIF(Vertices[In-Degree],"&gt;= "&amp;F43)-COUNTIF(Vertices[In-Degree],"&gt;="&amp;F44)</f>
        <v>0</v>
      </c>
      <c r="H43" s="39">
        <f t="shared" si="12"/>
        <v>3.6909090909090922</v>
      </c>
      <c r="I43" s="40">
        <f>COUNTIF(Vertices[Out-Degree],"&gt;= "&amp;H43)-COUNTIF(Vertices[Out-Degree],"&gt;="&amp;H44)</f>
        <v>0</v>
      </c>
      <c r="J43" s="39">
        <f t="shared" si="13"/>
        <v>404.1018181818182</v>
      </c>
      <c r="K43" s="40">
        <f>COUNTIF(Vertices[Betweenness Centrality],"&gt;= "&amp;J43)-COUNTIF(Vertices[Betweenness Centrality],"&gt;="&amp;J44)</f>
        <v>0</v>
      </c>
      <c r="L43" s="39">
        <f t="shared" si="14"/>
        <v>0.5316908363636362</v>
      </c>
      <c r="M43" s="40">
        <f>COUNTIF(Vertices[Closeness Centrality],"&gt;= "&amp;L43)-COUNTIF(Vertices[Closeness Centrality],"&gt;="&amp;L44)</f>
        <v>0</v>
      </c>
      <c r="N43" s="39">
        <f t="shared" si="15"/>
        <v>0.06520992727272724</v>
      </c>
      <c r="O43" s="40">
        <f>COUNTIF(Vertices[Eigenvector Centrality],"&gt;= "&amp;N43)-COUNTIF(Vertices[Eigenvector Centrality],"&gt;="&amp;N44)</f>
        <v>0</v>
      </c>
      <c r="P43" s="39">
        <f t="shared" si="16"/>
        <v>4.215218090909089</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8.727272727272728</v>
      </c>
      <c r="G44" s="38">
        <f>COUNTIF(Vertices[In-Degree],"&gt;= "&amp;F44)-COUNTIF(Vertices[In-Degree],"&gt;="&amp;F45)</f>
        <v>0</v>
      </c>
      <c r="H44" s="37">
        <f t="shared" si="12"/>
        <v>3.8181818181818197</v>
      </c>
      <c r="I44" s="38">
        <f>COUNTIF(Vertices[Out-Degree],"&gt;= "&amp;H44)-COUNTIF(Vertices[Out-Degree],"&gt;="&amp;H45)</f>
        <v>0</v>
      </c>
      <c r="J44" s="37">
        <f t="shared" si="13"/>
        <v>418.03636363636366</v>
      </c>
      <c r="K44" s="38">
        <f>COUNTIF(Vertices[Betweenness Centrality],"&gt;= "&amp;J44)-COUNTIF(Vertices[Betweenness Centrality],"&gt;="&amp;J45)</f>
        <v>0</v>
      </c>
      <c r="L44" s="37">
        <f t="shared" si="14"/>
        <v>0.5497027272727272</v>
      </c>
      <c r="M44" s="38">
        <f>COUNTIF(Vertices[Closeness Centrality],"&gt;= "&amp;L44)-COUNTIF(Vertices[Closeness Centrality],"&gt;="&amp;L45)</f>
        <v>0</v>
      </c>
      <c r="N44" s="37">
        <f t="shared" si="15"/>
        <v>0.06745854545454542</v>
      </c>
      <c r="O44" s="38">
        <f>COUNTIF(Vertices[Eigenvector Centrality],"&gt;= "&amp;N44)-COUNTIF(Vertices[Eigenvector Centrality],"&gt;="&amp;N45)</f>
        <v>0</v>
      </c>
      <c r="P44" s="37">
        <f t="shared" si="16"/>
        <v>4.347406818181817</v>
      </c>
      <c r="Q44" s="38">
        <f>COUNTIF(Vertices[PageRank],"&gt;= "&amp;P44)-COUNTIF(Vertices[PageRank],"&gt;="&amp;P45)</f>
        <v>1</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9.01818181818182</v>
      </c>
      <c r="G45" s="40">
        <f>COUNTIF(Vertices[In-Degree],"&gt;= "&amp;F45)-COUNTIF(Vertices[In-Degree],"&gt;="&amp;F46)</f>
        <v>0</v>
      </c>
      <c r="H45" s="39">
        <f t="shared" si="12"/>
        <v>3.945454545454547</v>
      </c>
      <c r="I45" s="40">
        <f>COUNTIF(Vertices[Out-Degree],"&gt;= "&amp;H45)-COUNTIF(Vertices[Out-Degree],"&gt;="&amp;H46)</f>
        <v>0</v>
      </c>
      <c r="J45" s="39">
        <f t="shared" si="13"/>
        <v>431.9709090909091</v>
      </c>
      <c r="K45" s="40">
        <f>COUNTIF(Vertices[Betweenness Centrality],"&gt;= "&amp;J45)-COUNTIF(Vertices[Betweenness Centrality],"&gt;="&amp;J46)</f>
        <v>0</v>
      </c>
      <c r="L45" s="39">
        <f t="shared" si="14"/>
        <v>0.5677146181818181</v>
      </c>
      <c r="M45" s="40">
        <f>COUNTIF(Vertices[Closeness Centrality],"&gt;= "&amp;L45)-COUNTIF(Vertices[Closeness Centrality],"&gt;="&amp;L46)</f>
        <v>0</v>
      </c>
      <c r="N45" s="39">
        <f t="shared" si="15"/>
        <v>0.0697071636363636</v>
      </c>
      <c r="O45" s="40">
        <f>COUNTIF(Vertices[Eigenvector Centrality],"&gt;= "&amp;N45)-COUNTIF(Vertices[Eigenvector Centrality],"&gt;="&amp;N46)</f>
        <v>0</v>
      </c>
      <c r="P45" s="39">
        <f t="shared" si="16"/>
        <v>4.479595545454544</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9.30909090909091</v>
      </c>
      <c r="G46" s="38">
        <f>COUNTIF(Vertices[In-Degree],"&gt;= "&amp;F46)-COUNTIF(Vertices[In-Degree],"&gt;="&amp;F47)</f>
        <v>0</v>
      </c>
      <c r="H46" s="37">
        <f t="shared" si="12"/>
        <v>4.072727272727274</v>
      </c>
      <c r="I46" s="38">
        <f>COUNTIF(Vertices[Out-Degree],"&gt;= "&amp;H46)-COUNTIF(Vertices[Out-Degree],"&gt;="&amp;H47)</f>
        <v>0</v>
      </c>
      <c r="J46" s="37">
        <f t="shared" si="13"/>
        <v>445.9054545454546</v>
      </c>
      <c r="K46" s="38">
        <f>COUNTIF(Vertices[Betweenness Centrality],"&gt;= "&amp;J46)-COUNTIF(Vertices[Betweenness Centrality],"&gt;="&amp;J47)</f>
        <v>0</v>
      </c>
      <c r="L46" s="37">
        <f t="shared" si="14"/>
        <v>0.5857265090909091</v>
      </c>
      <c r="M46" s="38">
        <f>COUNTIF(Vertices[Closeness Centrality],"&gt;= "&amp;L46)-COUNTIF(Vertices[Closeness Centrality],"&gt;="&amp;L47)</f>
        <v>0</v>
      </c>
      <c r="N46" s="37">
        <f t="shared" si="15"/>
        <v>0.07195578181818178</v>
      </c>
      <c r="O46" s="38">
        <f>COUNTIF(Vertices[Eigenvector Centrality],"&gt;= "&amp;N46)-COUNTIF(Vertices[Eigenvector Centrality],"&gt;="&amp;N47)</f>
        <v>0</v>
      </c>
      <c r="P46" s="37">
        <f t="shared" si="16"/>
        <v>4.611784272727272</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9.600000000000001</v>
      </c>
      <c r="G47" s="40">
        <f>COUNTIF(Vertices[In-Degree],"&gt;= "&amp;F47)-COUNTIF(Vertices[In-Degree],"&gt;="&amp;F48)</f>
        <v>0</v>
      </c>
      <c r="H47" s="39">
        <f t="shared" si="12"/>
        <v>4.200000000000001</v>
      </c>
      <c r="I47" s="40">
        <f>COUNTIF(Vertices[Out-Degree],"&gt;= "&amp;H47)-COUNTIF(Vertices[Out-Degree],"&gt;="&amp;H48)</f>
        <v>0</v>
      </c>
      <c r="J47" s="39">
        <f t="shared" si="13"/>
        <v>459.84000000000003</v>
      </c>
      <c r="K47" s="40">
        <f>COUNTIF(Vertices[Betweenness Centrality],"&gt;= "&amp;J47)-COUNTIF(Vertices[Betweenness Centrality],"&gt;="&amp;J48)</f>
        <v>0</v>
      </c>
      <c r="L47" s="39">
        <f t="shared" si="14"/>
        <v>0.6037384</v>
      </c>
      <c r="M47" s="40">
        <f>COUNTIF(Vertices[Closeness Centrality],"&gt;= "&amp;L47)-COUNTIF(Vertices[Closeness Centrality],"&gt;="&amp;L48)</f>
        <v>0</v>
      </c>
      <c r="N47" s="39">
        <f t="shared" si="15"/>
        <v>0.07420439999999996</v>
      </c>
      <c r="O47" s="40">
        <f>COUNTIF(Vertices[Eigenvector Centrality],"&gt;= "&amp;N47)-COUNTIF(Vertices[Eigenvector Centrality],"&gt;="&amp;N48)</f>
        <v>0</v>
      </c>
      <c r="P47" s="39">
        <f t="shared" si="16"/>
        <v>4.7439729999999996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9.890909090909092</v>
      </c>
      <c r="G48" s="38">
        <f>COUNTIF(Vertices[In-Degree],"&gt;= "&amp;F48)-COUNTIF(Vertices[In-Degree],"&gt;="&amp;F49)</f>
        <v>0</v>
      </c>
      <c r="H48" s="37">
        <f t="shared" si="12"/>
        <v>4.327272727272728</v>
      </c>
      <c r="I48" s="38">
        <f>COUNTIF(Vertices[Out-Degree],"&gt;= "&amp;H48)-COUNTIF(Vertices[Out-Degree],"&gt;="&amp;H49)</f>
        <v>0</v>
      </c>
      <c r="J48" s="37">
        <f t="shared" si="13"/>
        <v>473.7745454545455</v>
      </c>
      <c r="K48" s="38">
        <f>COUNTIF(Vertices[Betweenness Centrality],"&gt;= "&amp;J48)-COUNTIF(Vertices[Betweenness Centrality],"&gt;="&amp;J49)</f>
        <v>0</v>
      </c>
      <c r="L48" s="37">
        <f t="shared" si="14"/>
        <v>0.621750290909091</v>
      </c>
      <c r="M48" s="38">
        <f>COUNTIF(Vertices[Closeness Centrality],"&gt;= "&amp;L48)-COUNTIF(Vertices[Closeness Centrality],"&gt;="&amp;L49)</f>
        <v>0</v>
      </c>
      <c r="N48" s="37">
        <f t="shared" si="15"/>
        <v>0.07645301818181814</v>
      </c>
      <c r="O48" s="38">
        <f>COUNTIF(Vertices[Eigenvector Centrality],"&gt;= "&amp;N48)-COUNTIF(Vertices[Eigenvector Centrality],"&gt;="&amp;N49)</f>
        <v>1</v>
      </c>
      <c r="P48" s="37">
        <f t="shared" si="16"/>
        <v>4.876161727272727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10.181818181818183</v>
      </c>
      <c r="G49" s="40">
        <f>COUNTIF(Vertices[In-Degree],"&gt;= "&amp;F49)-COUNTIF(Vertices[In-Degree],"&gt;="&amp;F50)</f>
        <v>0</v>
      </c>
      <c r="H49" s="39">
        <f t="shared" si="12"/>
        <v>4.454545454545455</v>
      </c>
      <c r="I49" s="40">
        <f>COUNTIF(Vertices[Out-Degree],"&gt;= "&amp;H49)-COUNTIF(Vertices[Out-Degree],"&gt;="&amp;H50)</f>
        <v>0</v>
      </c>
      <c r="J49" s="39">
        <f t="shared" si="13"/>
        <v>487.70909090909095</v>
      </c>
      <c r="K49" s="40">
        <f>COUNTIF(Vertices[Betweenness Centrality],"&gt;= "&amp;J49)-COUNTIF(Vertices[Betweenness Centrality],"&gt;="&amp;J50)</f>
        <v>0</v>
      </c>
      <c r="L49" s="39">
        <f t="shared" si="14"/>
        <v>0.6397621818181819</v>
      </c>
      <c r="M49" s="40">
        <f>COUNTIF(Vertices[Closeness Centrality],"&gt;= "&amp;L49)-COUNTIF(Vertices[Closeness Centrality],"&gt;="&amp;L50)</f>
        <v>0</v>
      </c>
      <c r="N49" s="39">
        <f t="shared" si="15"/>
        <v>0.07870163636363632</v>
      </c>
      <c r="O49" s="40">
        <f>COUNTIF(Vertices[Eigenvector Centrality],"&gt;= "&amp;N49)-COUNTIF(Vertices[Eigenvector Centrality],"&gt;="&amp;N50)</f>
        <v>2</v>
      </c>
      <c r="P49" s="39">
        <f t="shared" si="16"/>
        <v>5.008350454545455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10.472727272727274</v>
      </c>
      <c r="G50" s="38">
        <f>COUNTIF(Vertices[In-Degree],"&gt;= "&amp;F50)-COUNTIF(Vertices[In-Degree],"&gt;="&amp;F51)</f>
        <v>0</v>
      </c>
      <c r="H50" s="37">
        <f t="shared" si="12"/>
        <v>4.581818181818182</v>
      </c>
      <c r="I50" s="38">
        <f>COUNTIF(Vertices[Out-Degree],"&gt;= "&amp;H50)-COUNTIF(Vertices[Out-Degree],"&gt;="&amp;H51)</f>
        <v>0</v>
      </c>
      <c r="J50" s="37">
        <f t="shared" si="13"/>
        <v>501.6436363636364</v>
      </c>
      <c r="K50" s="38">
        <f>COUNTIF(Vertices[Betweenness Centrality],"&gt;= "&amp;J50)-COUNTIF(Vertices[Betweenness Centrality],"&gt;="&amp;J51)</f>
        <v>0</v>
      </c>
      <c r="L50" s="37">
        <f t="shared" si="14"/>
        <v>0.6577740727272728</v>
      </c>
      <c r="M50" s="38">
        <f>COUNTIF(Vertices[Closeness Centrality],"&gt;= "&amp;L50)-COUNTIF(Vertices[Closeness Centrality],"&gt;="&amp;L51)</f>
        <v>0</v>
      </c>
      <c r="N50" s="37">
        <f t="shared" si="15"/>
        <v>0.0809502545454545</v>
      </c>
      <c r="O50" s="38">
        <f>COUNTIF(Vertices[Eigenvector Centrality],"&gt;= "&amp;N50)-COUNTIF(Vertices[Eigenvector Centrality],"&gt;="&amp;N51)</f>
        <v>0</v>
      </c>
      <c r="P50" s="37">
        <f t="shared" si="16"/>
        <v>5.140539181818182</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10.763636363636365</v>
      </c>
      <c r="G51" s="40">
        <f>COUNTIF(Vertices[In-Degree],"&gt;= "&amp;F51)-COUNTIF(Vertices[In-Degree],"&gt;="&amp;F52)</f>
        <v>0</v>
      </c>
      <c r="H51" s="39">
        <f t="shared" si="12"/>
        <v>4.709090909090909</v>
      </c>
      <c r="I51" s="40">
        <f>COUNTIF(Vertices[Out-Degree],"&gt;= "&amp;H51)-COUNTIF(Vertices[Out-Degree],"&gt;="&amp;H52)</f>
        <v>0</v>
      </c>
      <c r="J51" s="39">
        <f t="shared" si="13"/>
        <v>515.5781818181819</v>
      </c>
      <c r="K51" s="40">
        <f>COUNTIF(Vertices[Betweenness Centrality],"&gt;= "&amp;J51)-COUNTIF(Vertices[Betweenness Centrality],"&gt;="&amp;J52)</f>
        <v>0</v>
      </c>
      <c r="L51" s="39">
        <f t="shared" si="14"/>
        <v>0.6757859636363638</v>
      </c>
      <c r="M51" s="40">
        <f>COUNTIF(Vertices[Closeness Centrality],"&gt;= "&amp;L51)-COUNTIF(Vertices[Closeness Centrality],"&gt;="&amp;L52)</f>
        <v>0</v>
      </c>
      <c r="N51" s="39">
        <f t="shared" si="15"/>
        <v>0.08319887272727268</v>
      </c>
      <c r="O51" s="40">
        <f>COUNTIF(Vertices[Eigenvector Centrality],"&gt;= "&amp;N51)-COUNTIF(Vertices[Eigenvector Centrality],"&gt;="&amp;N52)</f>
        <v>0</v>
      </c>
      <c r="P51" s="39">
        <f t="shared" si="16"/>
        <v>5.27272790909091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11.054545454545456</v>
      </c>
      <c r="G52" s="38">
        <f>COUNTIF(Vertices[In-Degree],"&gt;= "&amp;F52)-COUNTIF(Vertices[In-Degree],"&gt;="&amp;F53)</f>
        <v>0</v>
      </c>
      <c r="H52" s="37">
        <f t="shared" si="12"/>
        <v>4.836363636363636</v>
      </c>
      <c r="I52" s="38">
        <f>COUNTIF(Vertices[Out-Degree],"&gt;= "&amp;H52)-COUNTIF(Vertices[Out-Degree],"&gt;="&amp;H53)</f>
        <v>0</v>
      </c>
      <c r="J52" s="37">
        <f t="shared" si="13"/>
        <v>529.5127272727273</v>
      </c>
      <c r="K52" s="38">
        <f>COUNTIF(Vertices[Betweenness Centrality],"&gt;= "&amp;J52)-COUNTIF(Vertices[Betweenness Centrality],"&gt;="&amp;J53)</f>
        <v>0</v>
      </c>
      <c r="L52" s="37">
        <f t="shared" si="14"/>
        <v>0.6937978545454547</v>
      </c>
      <c r="M52" s="38">
        <f>COUNTIF(Vertices[Closeness Centrality],"&gt;= "&amp;L52)-COUNTIF(Vertices[Closeness Centrality],"&gt;="&amp;L53)</f>
        <v>0</v>
      </c>
      <c r="N52" s="37">
        <f t="shared" si="15"/>
        <v>0.08544749090909086</v>
      </c>
      <c r="O52" s="38">
        <f>COUNTIF(Vertices[Eigenvector Centrality],"&gt;= "&amp;N52)-COUNTIF(Vertices[Eigenvector Centrality],"&gt;="&amp;N53)</f>
        <v>0</v>
      </c>
      <c r="P52" s="37">
        <f t="shared" si="16"/>
        <v>5.404916636363637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11.345454545454547</v>
      </c>
      <c r="G53" s="40">
        <f>COUNTIF(Vertices[In-Degree],"&gt;= "&amp;F53)-COUNTIF(Vertices[In-Degree],"&gt;="&amp;F54)</f>
        <v>0</v>
      </c>
      <c r="H53" s="39">
        <f t="shared" si="12"/>
        <v>4.963636363636363</v>
      </c>
      <c r="I53" s="40">
        <f>COUNTIF(Vertices[Out-Degree],"&gt;= "&amp;H53)-COUNTIF(Vertices[Out-Degree],"&gt;="&amp;H54)</f>
        <v>1</v>
      </c>
      <c r="J53" s="39">
        <f t="shared" si="13"/>
        <v>543.4472727272727</v>
      </c>
      <c r="K53" s="40">
        <f>COUNTIF(Vertices[Betweenness Centrality],"&gt;= "&amp;J53)-COUNTIF(Vertices[Betweenness Centrality],"&gt;="&amp;J54)</f>
        <v>0</v>
      </c>
      <c r="L53" s="39">
        <f t="shared" si="14"/>
        <v>0.7118097454545457</v>
      </c>
      <c r="M53" s="40">
        <f>COUNTIF(Vertices[Closeness Centrality],"&gt;= "&amp;L53)-COUNTIF(Vertices[Closeness Centrality],"&gt;="&amp;L54)</f>
        <v>0</v>
      </c>
      <c r="N53" s="39">
        <f t="shared" si="15"/>
        <v>0.08769610909090904</v>
      </c>
      <c r="O53" s="40">
        <f>COUNTIF(Vertices[Eigenvector Centrality],"&gt;= "&amp;N53)-COUNTIF(Vertices[Eigenvector Centrality],"&gt;="&amp;N54)</f>
        <v>0</v>
      </c>
      <c r="P53" s="39">
        <f t="shared" si="16"/>
        <v>5.537105363636365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11.636363636363638</v>
      </c>
      <c r="G54" s="38">
        <f>COUNTIF(Vertices[In-Degree],"&gt;= "&amp;F54)-COUNTIF(Vertices[In-Degree],"&gt;="&amp;F55)</f>
        <v>0</v>
      </c>
      <c r="H54" s="37">
        <f t="shared" si="12"/>
        <v>5.09090909090909</v>
      </c>
      <c r="I54" s="38">
        <f>COUNTIF(Vertices[Out-Degree],"&gt;= "&amp;H54)-COUNTIF(Vertices[Out-Degree],"&gt;="&amp;H55)</f>
        <v>0</v>
      </c>
      <c r="J54" s="37">
        <f t="shared" si="13"/>
        <v>557.3818181818181</v>
      </c>
      <c r="K54" s="38">
        <f>COUNTIF(Vertices[Betweenness Centrality],"&gt;= "&amp;J54)-COUNTIF(Vertices[Betweenness Centrality],"&gt;="&amp;J55)</f>
        <v>0</v>
      </c>
      <c r="L54" s="37">
        <f t="shared" si="14"/>
        <v>0.7298216363636366</v>
      </c>
      <c r="M54" s="38">
        <f>COUNTIF(Vertices[Closeness Centrality],"&gt;= "&amp;L54)-COUNTIF(Vertices[Closeness Centrality],"&gt;="&amp;L55)</f>
        <v>0</v>
      </c>
      <c r="N54" s="37">
        <f t="shared" si="15"/>
        <v>0.08994472727272722</v>
      </c>
      <c r="O54" s="38">
        <f>COUNTIF(Vertices[Eigenvector Centrality],"&gt;= "&amp;N54)-COUNTIF(Vertices[Eigenvector Centrality],"&gt;="&amp;N55)</f>
        <v>0</v>
      </c>
      <c r="P54" s="37">
        <f t="shared" si="16"/>
        <v>5.6692940909090925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11.92727272727273</v>
      </c>
      <c r="G55" s="40">
        <f>COUNTIF(Vertices[In-Degree],"&gt;= "&amp;F55)-COUNTIF(Vertices[In-Degree],"&gt;="&amp;F56)</f>
        <v>0</v>
      </c>
      <c r="H55" s="39">
        <f t="shared" si="12"/>
        <v>5.218181818181817</v>
      </c>
      <c r="I55" s="40">
        <f>COUNTIF(Vertices[Out-Degree],"&gt;= "&amp;H55)-COUNTIF(Vertices[Out-Degree],"&gt;="&amp;H56)</f>
        <v>0</v>
      </c>
      <c r="J55" s="39">
        <f t="shared" si="13"/>
        <v>571.3163636363635</v>
      </c>
      <c r="K55" s="40">
        <f>COUNTIF(Vertices[Betweenness Centrality],"&gt;= "&amp;J55)-COUNTIF(Vertices[Betweenness Centrality],"&gt;="&amp;J56)</f>
        <v>0</v>
      </c>
      <c r="L55" s="39">
        <f t="shared" si="14"/>
        <v>0.7478335272727276</v>
      </c>
      <c r="M55" s="40">
        <f>COUNTIF(Vertices[Closeness Centrality],"&gt;= "&amp;L55)-COUNTIF(Vertices[Closeness Centrality],"&gt;="&amp;L56)</f>
        <v>0</v>
      </c>
      <c r="N55" s="39">
        <f t="shared" si="15"/>
        <v>0.0921933454545454</v>
      </c>
      <c r="O55" s="40">
        <f>COUNTIF(Vertices[Eigenvector Centrality],"&gt;= "&amp;N55)-COUNTIF(Vertices[Eigenvector Centrality],"&gt;="&amp;N56)</f>
        <v>0</v>
      </c>
      <c r="P55" s="39">
        <f t="shared" si="16"/>
        <v>5.80148281818182</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12.21818181818182</v>
      </c>
      <c r="G56" s="38">
        <f>COUNTIF(Vertices[In-Degree],"&gt;= "&amp;F56)-COUNTIF(Vertices[In-Degree],"&gt;="&amp;F57)</f>
        <v>1</v>
      </c>
      <c r="H56" s="37">
        <f t="shared" si="12"/>
        <v>5.345454545454544</v>
      </c>
      <c r="I56" s="38">
        <f>COUNTIF(Vertices[Out-Degree],"&gt;= "&amp;H56)-COUNTIF(Vertices[Out-Degree],"&gt;="&amp;H57)</f>
        <v>2</v>
      </c>
      <c r="J56" s="37">
        <f t="shared" si="13"/>
        <v>585.2509090909089</v>
      </c>
      <c r="K56" s="38">
        <f>COUNTIF(Vertices[Betweenness Centrality],"&gt;= "&amp;J56)-COUNTIF(Vertices[Betweenness Centrality],"&gt;="&amp;J57)</f>
        <v>0</v>
      </c>
      <c r="L56" s="37">
        <f t="shared" si="14"/>
        <v>0.7658454181818185</v>
      </c>
      <c r="M56" s="38">
        <f>COUNTIF(Vertices[Closeness Centrality],"&gt;= "&amp;L56)-COUNTIF(Vertices[Closeness Centrality],"&gt;="&amp;L57)</f>
        <v>0</v>
      </c>
      <c r="N56" s="37">
        <f t="shared" si="15"/>
        <v>0.09444196363636358</v>
      </c>
      <c r="O56" s="38">
        <f>COUNTIF(Vertices[Eigenvector Centrality],"&gt;= "&amp;N56)-COUNTIF(Vertices[Eigenvector Centrality],"&gt;="&amp;N57)</f>
        <v>1</v>
      </c>
      <c r="P56" s="37">
        <f t="shared" si="16"/>
        <v>5.933671545454548</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16</v>
      </c>
      <c r="G57" s="42">
        <f>COUNTIF(Vertices[In-Degree],"&gt;= "&amp;F57)-COUNTIF(Vertices[In-Degree],"&gt;="&amp;F58)</f>
        <v>1</v>
      </c>
      <c r="H57" s="41">
        <f>MAX(Vertices[Out-Degree])</f>
        <v>7</v>
      </c>
      <c r="I57" s="42">
        <f>COUNTIF(Vertices[Out-Degree],"&gt;= "&amp;H57)-COUNTIF(Vertices[Out-Degree],"&gt;="&amp;H58)</f>
        <v>3</v>
      </c>
      <c r="J57" s="41">
        <f>MAX(Vertices[Betweenness Centrality])</f>
        <v>766.4</v>
      </c>
      <c r="K57" s="42">
        <f>COUNTIF(Vertices[Betweenness Centrality],"&gt;= "&amp;J57)-COUNTIF(Vertices[Betweenness Centrality],"&gt;="&amp;J58)</f>
        <v>1</v>
      </c>
      <c r="L57" s="41">
        <f>MAX(Vertices[Closeness Centrality])</f>
        <v>1</v>
      </c>
      <c r="M57" s="42">
        <f>COUNTIF(Vertices[Closeness Centrality],"&gt;= "&amp;L57)-COUNTIF(Vertices[Closeness Centrality],"&gt;="&amp;L58)</f>
        <v>14</v>
      </c>
      <c r="N57" s="41">
        <f>MAX(Vertices[Eigenvector Centrality])</f>
        <v>0.123674</v>
      </c>
      <c r="O57" s="42">
        <f>COUNTIF(Vertices[Eigenvector Centrality],"&gt;= "&amp;N57)-COUNTIF(Vertices[Eigenvector Centrality],"&gt;="&amp;N58)</f>
        <v>1</v>
      </c>
      <c r="P57" s="41">
        <f>MAX(Vertices[PageRank])</f>
        <v>7.652125</v>
      </c>
      <c r="Q57" s="42">
        <f>COUNTIF(Vertices[PageRank],"&gt;= "&amp;P57)-COUNTIF(Vertices[PageRank],"&gt;="&amp;P58)</f>
        <v>1</v>
      </c>
      <c r="R57" s="41">
        <f>MAX(Vertices[Clustering Coefficient])</f>
        <v>1</v>
      </c>
      <c r="S57" s="45">
        <f>COUNTIF(Vertices[Clustering Coefficient],"&gt;= "&amp;R57)-COUNTIF(Vertices[Clustering Coefficient],"&gt;="&amp;R58)</f>
        <v>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16</v>
      </c>
    </row>
    <row r="71" spans="1:2" ht="15">
      <c r="A71" s="33" t="s">
        <v>90</v>
      </c>
      <c r="B71" s="47">
        <f>_xlfn.IFERROR(AVERAGE(Vertices[In-Degree]),NoMetricMessage)</f>
        <v>1.264367816091954</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7</v>
      </c>
    </row>
    <row r="85" spans="1:2" ht="15">
      <c r="A85" s="33" t="s">
        <v>96</v>
      </c>
      <c r="B85" s="47">
        <f>_xlfn.IFERROR(AVERAGE(Vertices[Out-Degree]),NoMetricMessage)</f>
        <v>1.264367816091954</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766.4</v>
      </c>
    </row>
    <row r="99" spans="1:2" ht="15">
      <c r="A99" s="33" t="s">
        <v>102</v>
      </c>
      <c r="B99" s="47">
        <f>_xlfn.IFERROR(AVERAGE(Vertices[Betweenness Centrality]),NoMetricMessage)</f>
        <v>23.83908045977012</v>
      </c>
    </row>
    <row r="100" spans="1:2" ht="15">
      <c r="A100" s="33" t="s">
        <v>103</v>
      </c>
      <c r="B100" s="47">
        <f>_xlfn.IFERROR(MEDIAN(Vertices[Betweenness Centrality]),NoMetricMessage)</f>
        <v>0</v>
      </c>
    </row>
    <row r="111" spans="1:2" ht="15">
      <c r="A111" s="33" t="s">
        <v>106</v>
      </c>
      <c r="B111" s="47">
        <f>IF(COUNT(Vertices[Closeness Centrality])&gt;0,L2,NoMetricMessage)</f>
        <v>0.009346</v>
      </c>
    </row>
    <row r="112" spans="1:2" ht="15">
      <c r="A112" s="33" t="s">
        <v>107</v>
      </c>
      <c r="B112" s="47">
        <f>IF(COUNT(Vertices[Closeness Centrality])&gt;0,L57,NoMetricMessage)</f>
        <v>1</v>
      </c>
    </row>
    <row r="113" spans="1:2" ht="15">
      <c r="A113" s="33" t="s">
        <v>108</v>
      </c>
      <c r="B113" s="47">
        <f>_xlfn.IFERROR(AVERAGE(Vertices[Closeness Centrality]),NoMetricMessage)</f>
        <v>0.21217672413793096</v>
      </c>
    </row>
    <row r="114" spans="1:2" ht="15">
      <c r="A114" s="33" t="s">
        <v>109</v>
      </c>
      <c r="B114" s="47">
        <f>_xlfn.IFERROR(MEDIAN(Vertices[Closeness Centrality]),NoMetricMessage)</f>
        <v>0.034483</v>
      </c>
    </row>
    <row r="125" spans="1:2" ht="15">
      <c r="A125" s="33" t="s">
        <v>112</v>
      </c>
      <c r="B125" s="47">
        <f>IF(COUNT(Vertices[Eigenvector Centrality])&gt;0,N2,NoMetricMessage)</f>
        <v>0</v>
      </c>
    </row>
    <row r="126" spans="1:2" ht="15">
      <c r="A126" s="33" t="s">
        <v>113</v>
      </c>
      <c r="B126" s="47">
        <f>IF(COUNT(Vertices[Eigenvector Centrality])&gt;0,N57,NoMetricMessage)</f>
        <v>0.123674</v>
      </c>
    </row>
    <row r="127" spans="1:2" ht="15">
      <c r="A127" s="33" t="s">
        <v>114</v>
      </c>
      <c r="B127" s="47">
        <f>_xlfn.IFERROR(AVERAGE(Vertices[Eigenvector Centrality]),NoMetricMessage)</f>
        <v>0.011494206896551723</v>
      </c>
    </row>
    <row r="128" spans="1:2" ht="15">
      <c r="A128" s="33" t="s">
        <v>115</v>
      </c>
      <c r="B128" s="47">
        <f>_xlfn.IFERROR(MEDIAN(Vertices[Eigenvector Centrality]),NoMetricMessage)</f>
        <v>0</v>
      </c>
    </row>
    <row r="139" spans="1:2" ht="15">
      <c r="A139" s="33" t="s">
        <v>140</v>
      </c>
      <c r="B139" s="47">
        <f>IF(COUNT(Vertices[PageRank])&gt;0,P2,NoMetricMessage)</f>
        <v>0.381745</v>
      </c>
    </row>
    <row r="140" spans="1:2" ht="15">
      <c r="A140" s="33" t="s">
        <v>141</v>
      </c>
      <c r="B140" s="47">
        <f>IF(COUNT(Vertices[PageRank])&gt;0,P57,NoMetricMessage)</f>
        <v>7.652125</v>
      </c>
    </row>
    <row r="141" spans="1:2" ht="15">
      <c r="A141" s="33" t="s">
        <v>142</v>
      </c>
      <c r="B141" s="47">
        <f>_xlfn.IFERROR(AVERAGE(Vertices[PageRank]),NoMetricMessage)</f>
        <v>0.9999941494252877</v>
      </c>
    </row>
    <row r="142" spans="1:2" ht="15">
      <c r="A142" s="33" t="s">
        <v>143</v>
      </c>
      <c r="B142" s="47">
        <f>_xlfn.IFERROR(MEDIAN(Vertices[PageRank]),NoMetricMessage)</f>
        <v>0.667835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0.16059850111574248</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1147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1148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1149</v>
      </c>
      <c r="K7" s="13" t="s">
        <v>1150</v>
      </c>
    </row>
    <row r="8" spans="1:11" ht="409.5">
      <c r="A8"/>
      <c r="B8">
        <v>2</v>
      </c>
      <c r="C8">
        <v>2</v>
      </c>
      <c r="D8" t="s">
        <v>61</v>
      </c>
      <c r="E8" t="s">
        <v>61</v>
      </c>
      <c r="H8" t="s">
        <v>73</v>
      </c>
      <c r="J8" t="s">
        <v>1151</v>
      </c>
      <c r="K8" s="13" t="s">
        <v>1152</v>
      </c>
    </row>
    <row r="9" spans="1:11" ht="409.5">
      <c r="A9"/>
      <c r="B9">
        <v>3</v>
      </c>
      <c r="C9">
        <v>4</v>
      </c>
      <c r="D9" t="s">
        <v>62</v>
      </c>
      <c r="E9" t="s">
        <v>62</v>
      </c>
      <c r="H9" t="s">
        <v>74</v>
      </c>
      <c r="J9" t="s">
        <v>1153</v>
      </c>
      <c r="K9" s="13" t="s">
        <v>1154</v>
      </c>
    </row>
    <row r="10" spans="1:11" ht="409.5">
      <c r="A10"/>
      <c r="B10">
        <v>4</v>
      </c>
      <c r="D10" t="s">
        <v>63</v>
      </c>
      <c r="E10" t="s">
        <v>63</v>
      </c>
      <c r="H10" t="s">
        <v>75</v>
      </c>
      <c r="J10" t="s">
        <v>1155</v>
      </c>
      <c r="K10" s="13" t="s">
        <v>1156</v>
      </c>
    </row>
    <row r="11" spans="1:11" ht="15">
      <c r="A11"/>
      <c r="B11">
        <v>5</v>
      </c>
      <c r="D11" t="s">
        <v>46</v>
      </c>
      <c r="E11">
        <v>1</v>
      </c>
      <c r="H11" t="s">
        <v>76</v>
      </c>
      <c r="J11" t="s">
        <v>1157</v>
      </c>
      <c r="K11" t="s">
        <v>1158</v>
      </c>
    </row>
    <row r="12" spans="1:11" ht="15">
      <c r="A12"/>
      <c r="B12"/>
      <c r="D12" t="s">
        <v>64</v>
      </c>
      <c r="E12">
        <v>2</v>
      </c>
      <c r="H12">
        <v>0</v>
      </c>
      <c r="J12" t="s">
        <v>1159</v>
      </c>
      <c r="K12" t="s">
        <v>1160</v>
      </c>
    </row>
    <row r="13" spans="1:11" ht="15">
      <c r="A13"/>
      <c r="B13"/>
      <c r="D13">
        <v>1</v>
      </c>
      <c r="E13">
        <v>3</v>
      </c>
      <c r="H13">
        <v>1</v>
      </c>
      <c r="J13" t="s">
        <v>1161</v>
      </c>
      <c r="K13" t="s">
        <v>1162</v>
      </c>
    </row>
    <row r="14" spans="4:11" ht="15">
      <c r="D14">
        <v>2</v>
      </c>
      <c r="E14">
        <v>4</v>
      </c>
      <c r="H14">
        <v>2</v>
      </c>
      <c r="J14" t="s">
        <v>1163</v>
      </c>
      <c r="K14" t="s">
        <v>1164</v>
      </c>
    </row>
    <row r="15" spans="4:11" ht="15">
      <c r="D15">
        <v>3</v>
      </c>
      <c r="E15">
        <v>5</v>
      </c>
      <c r="H15">
        <v>3</v>
      </c>
      <c r="J15" t="s">
        <v>1165</v>
      </c>
      <c r="K15" t="s">
        <v>1166</v>
      </c>
    </row>
    <row r="16" spans="4:11" ht="15">
      <c r="D16">
        <v>4</v>
      </c>
      <c r="E16">
        <v>6</v>
      </c>
      <c r="H16">
        <v>4</v>
      </c>
      <c r="J16" t="s">
        <v>1167</v>
      </c>
      <c r="K16" t="s">
        <v>1168</v>
      </c>
    </row>
    <row r="17" spans="4:11" ht="15">
      <c r="D17">
        <v>5</v>
      </c>
      <c r="E17">
        <v>7</v>
      </c>
      <c r="H17">
        <v>5</v>
      </c>
      <c r="J17" t="s">
        <v>1169</v>
      </c>
      <c r="K17" t="s">
        <v>1170</v>
      </c>
    </row>
    <row r="18" spans="4:11" ht="15">
      <c r="D18">
        <v>6</v>
      </c>
      <c r="E18">
        <v>8</v>
      </c>
      <c r="H18">
        <v>6</v>
      </c>
      <c r="J18" t="s">
        <v>1171</v>
      </c>
      <c r="K18" t="s">
        <v>1172</v>
      </c>
    </row>
    <row r="19" spans="4:11" ht="15">
      <c r="D19">
        <v>7</v>
      </c>
      <c r="E19">
        <v>9</v>
      </c>
      <c r="H19">
        <v>7</v>
      </c>
      <c r="J19" t="s">
        <v>1173</v>
      </c>
      <c r="K19" t="s">
        <v>1174</v>
      </c>
    </row>
    <row r="20" spans="4:11" ht="15">
      <c r="D20">
        <v>8</v>
      </c>
      <c r="H20">
        <v>8</v>
      </c>
      <c r="J20" t="s">
        <v>1175</v>
      </c>
      <c r="K20" t="s">
        <v>1176</v>
      </c>
    </row>
    <row r="21" spans="4:11" ht="409.5">
      <c r="D21">
        <v>9</v>
      </c>
      <c r="H21">
        <v>9</v>
      </c>
      <c r="J21" t="s">
        <v>1177</v>
      </c>
      <c r="K21" s="13" t="s">
        <v>1178</v>
      </c>
    </row>
    <row r="22" spans="4:11" ht="409.5">
      <c r="D22">
        <v>10</v>
      </c>
      <c r="J22" t="s">
        <v>1179</v>
      </c>
      <c r="K22" s="13" t="s">
        <v>1180</v>
      </c>
    </row>
    <row r="23" spans="4:11" ht="409.5">
      <c r="D23">
        <v>11</v>
      </c>
      <c r="J23" t="s">
        <v>1181</v>
      </c>
      <c r="K23" s="13" t="s">
        <v>1182</v>
      </c>
    </row>
    <row r="24" spans="10:11" ht="409.5">
      <c r="J24" t="s">
        <v>1183</v>
      </c>
      <c r="K24" s="13" t="s">
        <v>1754</v>
      </c>
    </row>
    <row r="25" spans="10:11" ht="15">
      <c r="J25" t="s">
        <v>1184</v>
      </c>
      <c r="K25" t="b">
        <v>0</v>
      </c>
    </row>
    <row r="26" spans="10:11" ht="15">
      <c r="J26" t="s">
        <v>1752</v>
      </c>
      <c r="K26" t="s">
        <v>1753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1216</v>
      </c>
      <c r="B2" s="116" t="s">
        <v>1217</v>
      </c>
      <c r="C2" s="117" t="s">
        <v>1218</v>
      </c>
    </row>
    <row r="3" spans="1:3" ht="15">
      <c r="A3" s="115" t="s">
        <v>1186</v>
      </c>
      <c r="B3" s="115" t="s">
        <v>1186</v>
      </c>
      <c r="C3" s="34">
        <v>16</v>
      </c>
    </row>
    <row r="4" spans="1:3" ht="15">
      <c r="A4" s="115" t="s">
        <v>1187</v>
      </c>
      <c r="B4" s="115" t="s">
        <v>1187</v>
      </c>
      <c r="C4" s="34">
        <v>18</v>
      </c>
    </row>
    <row r="5" spans="1:3" ht="15">
      <c r="A5" s="115" t="s">
        <v>1188</v>
      </c>
      <c r="B5" s="115" t="s">
        <v>1187</v>
      </c>
      <c r="C5" s="34">
        <v>7</v>
      </c>
    </row>
    <row r="6" spans="1:3" ht="15">
      <c r="A6" s="115" t="s">
        <v>1188</v>
      </c>
      <c r="B6" s="115" t="s">
        <v>1188</v>
      </c>
      <c r="C6" s="34">
        <v>32</v>
      </c>
    </row>
    <row r="7" spans="1:3" ht="15">
      <c r="A7" s="115" t="s">
        <v>1189</v>
      </c>
      <c r="B7" s="115" t="s">
        <v>1189</v>
      </c>
      <c r="C7" s="34">
        <v>16</v>
      </c>
    </row>
    <row r="8" spans="1:3" ht="15">
      <c r="A8" s="115" t="s">
        <v>1190</v>
      </c>
      <c r="B8" s="115" t="s">
        <v>1190</v>
      </c>
      <c r="C8" s="34">
        <v>16</v>
      </c>
    </row>
    <row r="9" spans="1:3" ht="15">
      <c r="A9" s="115" t="s">
        <v>1191</v>
      </c>
      <c r="B9" s="115" t="s">
        <v>1187</v>
      </c>
      <c r="C9" s="34">
        <v>1</v>
      </c>
    </row>
    <row r="10" spans="1:3" ht="15">
      <c r="A10" s="115" t="s">
        <v>1191</v>
      </c>
      <c r="B10" s="115" t="s">
        <v>1191</v>
      </c>
      <c r="C10" s="34">
        <v>6</v>
      </c>
    </row>
    <row r="11" spans="1:3" ht="15">
      <c r="A11" s="115" t="s">
        <v>1192</v>
      </c>
      <c r="B11" s="115" t="s">
        <v>1192</v>
      </c>
      <c r="C11" s="34">
        <v>5</v>
      </c>
    </row>
    <row r="12" spans="1:3" ht="15">
      <c r="A12" s="115" t="s">
        <v>1193</v>
      </c>
      <c r="B12" s="115" t="s">
        <v>1193</v>
      </c>
      <c r="C12" s="34">
        <v>2</v>
      </c>
    </row>
    <row r="13" spans="1:3" ht="15">
      <c r="A13" s="115" t="s">
        <v>1194</v>
      </c>
      <c r="B13" s="115" t="s">
        <v>1194</v>
      </c>
      <c r="C13" s="34">
        <v>2</v>
      </c>
    </row>
    <row r="14" spans="1:3" ht="15">
      <c r="A14" s="115" t="s">
        <v>1195</v>
      </c>
      <c r="B14" s="115" t="s">
        <v>1195</v>
      </c>
      <c r="C14" s="34">
        <v>2</v>
      </c>
    </row>
    <row r="15" spans="1:3" ht="15">
      <c r="A15" s="115" t="s">
        <v>1196</v>
      </c>
      <c r="B15" s="115" t="s">
        <v>1196</v>
      </c>
      <c r="C15" s="34">
        <v>1</v>
      </c>
    </row>
    <row r="16" spans="1:3" ht="15">
      <c r="A16" s="115" t="s">
        <v>1197</v>
      </c>
      <c r="B16" s="115" t="s">
        <v>1197</v>
      </c>
      <c r="C16" s="34">
        <v>1</v>
      </c>
    </row>
    <row r="17" spans="1:3" ht="15">
      <c r="A17" s="115" t="s">
        <v>1198</v>
      </c>
      <c r="B17" s="115" t="s">
        <v>1198</v>
      </c>
      <c r="C17" s="34">
        <v>1</v>
      </c>
    </row>
    <row r="18" spans="1:3" ht="15">
      <c r="A18" s="115" t="s">
        <v>1199</v>
      </c>
      <c r="B18" s="115" t="s">
        <v>1199</v>
      </c>
      <c r="C18" s="34">
        <v>2</v>
      </c>
    </row>
    <row r="19" spans="1:3" ht="15">
      <c r="A19" s="115" t="s">
        <v>1200</v>
      </c>
      <c r="B19" s="115" t="s">
        <v>1200</v>
      </c>
      <c r="C19"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1224</v>
      </c>
      <c r="B1" s="13" t="s">
        <v>1225</v>
      </c>
      <c r="C1" s="13" t="s">
        <v>1226</v>
      </c>
      <c r="D1" s="13" t="s">
        <v>1228</v>
      </c>
      <c r="E1" s="13" t="s">
        <v>1227</v>
      </c>
      <c r="F1" s="13" t="s">
        <v>1230</v>
      </c>
      <c r="G1" s="13" t="s">
        <v>1229</v>
      </c>
      <c r="H1" s="13" t="s">
        <v>1232</v>
      </c>
      <c r="I1" s="78" t="s">
        <v>1231</v>
      </c>
      <c r="J1" s="78" t="s">
        <v>1234</v>
      </c>
      <c r="K1" s="78" t="s">
        <v>1233</v>
      </c>
      <c r="L1" s="78" t="s">
        <v>1236</v>
      </c>
      <c r="M1" s="13" t="s">
        <v>1235</v>
      </c>
      <c r="N1" s="13" t="s">
        <v>1238</v>
      </c>
      <c r="O1" s="78" t="s">
        <v>1237</v>
      </c>
      <c r="P1" s="78" t="s">
        <v>1240</v>
      </c>
      <c r="Q1" s="78" t="s">
        <v>1239</v>
      </c>
      <c r="R1" s="78" t="s">
        <v>1242</v>
      </c>
      <c r="S1" s="13" t="s">
        <v>1241</v>
      </c>
      <c r="T1" s="13" t="s">
        <v>1244</v>
      </c>
      <c r="U1" s="78" t="s">
        <v>1243</v>
      </c>
      <c r="V1" s="78" t="s">
        <v>1245</v>
      </c>
    </row>
    <row r="2" spans="1:22" ht="15">
      <c r="A2" s="82" t="s">
        <v>348</v>
      </c>
      <c r="B2" s="78">
        <v>16</v>
      </c>
      <c r="C2" s="82" t="s">
        <v>348</v>
      </c>
      <c r="D2" s="78">
        <v>16</v>
      </c>
      <c r="E2" s="82" t="s">
        <v>357</v>
      </c>
      <c r="F2" s="78">
        <v>1</v>
      </c>
      <c r="G2" s="82" t="s">
        <v>358</v>
      </c>
      <c r="H2" s="78">
        <v>1</v>
      </c>
      <c r="I2" s="78"/>
      <c r="J2" s="78"/>
      <c r="K2" s="78"/>
      <c r="L2" s="78"/>
      <c r="M2" s="82" t="s">
        <v>350</v>
      </c>
      <c r="N2" s="78">
        <v>1</v>
      </c>
      <c r="O2" s="78"/>
      <c r="P2" s="78"/>
      <c r="Q2" s="78"/>
      <c r="R2" s="78"/>
      <c r="S2" s="82" t="s">
        <v>353</v>
      </c>
      <c r="T2" s="78">
        <v>2</v>
      </c>
      <c r="U2" s="78"/>
      <c r="V2" s="78"/>
    </row>
    <row r="3" spans="1:22" ht="15">
      <c r="A3" s="82" t="s">
        <v>353</v>
      </c>
      <c r="B3" s="78">
        <v>2</v>
      </c>
      <c r="C3" s="78"/>
      <c r="D3" s="78"/>
      <c r="E3" s="82" t="s">
        <v>352</v>
      </c>
      <c r="F3" s="78">
        <v>1</v>
      </c>
      <c r="G3" s="82" t="s">
        <v>356</v>
      </c>
      <c r="H3" s="78">
        <v>1</v>
      </c>
      <c r="I3" s="78"/>
      <c r="J3" s="78"/>
      <c r="K3" s="78"/>
      <c r="L3" s="78"/>
      <c r="M3" s="78"/>
      <c r="N3" s="78"/>
      <c r="O3" s="78"/>
      <c r="P3" s="78"/>
      <c r="Q3" s="78"/>
      <c r="R3" s="78"/>
      <c r="S3" s="78"/>
      <c r="T3" s="78"/>
      <c r="U3" s="78"/>
      <c r="V3" s="78"/>
    </row>
    <row r="4" spans="1:22" ht="15">
      <c r="A4" s="82" t="s">
        <v>358</v>
      </c>
      <c r="B4" s="78">
        <v>1</v>
      </c>
      <c r="C4" s="78"/>
      <c r="D4" s="78"/>
      <c r="E4" s="82" t="s">
        <v>351</v>
      </c>
      <c r="F4" s="78">
        <v>1</v>
      </c>
      <c r="G4" s="82" t="s">
        <v>354</v>
      </c>
      <c r="H4" s="78">
        <v>1</v>
      </c>
      <c r="I4" s="78"/>
      <c r="J4" s="78"/>
      <c r="K4" s="78"/>
      <c r="L4" s="78"/>
      <c r="M4" s="78"/>
      <c r="N4" s="78"/>
      <c r="O4" s="78"/>
      <c r="P4" s="78"/>
      <c r="Q4" s="78"/>
      <c r="R4" s="78"/>
      <c r="S4" s="78"/>
      <c r="T4" s="78"/>
      <c r="U4" s="78"/>
      <c r="V4" s="78"/>
    </row>
    <row r="5" spans="1:22" ht="15">
      <c r="A5" s="82" t="s">
        <v>356</v>
      </c>
      <c r="B5" s="78">
        <v>1</v>
      </c>
      <c r="C5" s="78"/>
      <c r="D5" s="78"/>
      <c r="E5" s="82" t="s">
        <v>347</v>
      </c>
      <c r="F5" s="78">
        <v>1</v>
      </c>
      <c r="G5" s="82" t="s">
        <v>355</v>
      </c>
      <c r="H5" s="78">
        <v>1</v>
      </c>
      <c r="I5" s="78"/>
      <c r="J5" s="78"/>
      <c r="K5" s="78"/>
      <c r="L5" s="78"/>
      <c r="M5" s="78"/>
      <c r="N5" s="78"/>
      <c r="O5" s="78"/>
      <c r="P5" s="78"/>
      <c r="Q5" s="78"/>
      <c r="R5" s="78"/>
      <c r="S5" s="78"/>
      <c r="T5" s="78"/>
      <c r="U5" s="78"/>
      <c r="V5" s="78"/>
    </row>
    <row r="6" spans="1:22" ht="15">
      <c r="A6" s="82" t="s">
        <v>355</v>
      </c>
      <c r="B6" s="78">
        <v>1</v>
      </c>
      <c r="C6" s="78"/>
      <c r="D6" s="78"/>
      <c r="E6" s="78"/>
      <c r="F6" s="78"/>
      <c r="G6" s="78"/>
      <c r="H6" s="78"/>
      <c r="I6" s="78"/>
      <c r="J6" s="78"/>
      <c r="K6" s="78"/>
      <c r="L6" s="78"/>
      <c r="M6" s="78"/>
      <c r="N6" s="78"/>
      <c r="O6" s="78"/>
      <c r="P6" s="78"/>
      <c r="Q6" s="78"/>
      <c r="R6" s="78"/>
      <c r="S6" s="78"/>
      <c r="T6" s="78"/>
      <c r="U6" s="78"/>
      <c r="V6" s="78"/>
    </row>
    <row r="7" spans="1:22" ht="15">
      <c r="A7" s="82" t="s">
        <v>354</v>
      </c>
      <c r="B7" s="78">
        <v>1</v>
      </c>
      <c r="C7" s="78"/>
      <c r="D7" s="78"/>
      <c r="E7" s="78"/>
      <c r="F7" s="78"/>
      <c r="G7" s="78"/>
      <c r="H7" s="78"/>
      <c r="I7" s="78"/>
      <c r="J7" s="78"/>
      <c r="K7" s="78"/>
      <c r="L7" s="78"/>
      <c r="M7" s="78"/>
      <c r="N7" s="78"/>
      <c r="O7" s="78"/>
      <c r="P7" s="78"/>
      <c r="Q7" s="78"/>
      <c r="R7" s="78"/>
      <c r="S7" s="78"/>
      <c r="T7" s="78"/>
      <c r="U7" s="78"/>
      <c r="V7" s="78"/>
    </row>
    <row r="8" spans="1:22" ht="15">
      <c r="A8" s="82" t="s">
        <v>352</v>
      </c>
      <c r="B8" s="78">
        <v>1</v>
      </c>
      <c r="C8" s="78"/>
      <c r="D8" s="78"/>
      <c r="E8" s="78"/>
      <c r="F8" s="78"/>
      <c r="G8" s="78"/>
      <c r="H8" s="78"/>
      <c r="I8" s="78"/>
      <c r="J8" s="78"/>
      <c r="K8" s="78"/>
      <c r="L8" s="78"/>
      <c r="M8" s="78"/>
      <c r="N8" s="78"/>
      <c r="O8" s="78"/>
      <c r="P8" s="78"/>
      <c r="Q8" s="78"/>
      <c r="R8" s="78"/>
      <c r="S8" s="78"/>
      <c r="T8" s="78"/>
      <c r="U8" s="78"/>
      <c r="V8" s="78"/>
    </row>
    <row r="9" spans="1:22" ht="15">
      <c r="A9" s="82" t="s">
        <v>351</v>
      </c>
      <c r="B9" s="78">
        <v>1</v>
      </c>
      <c r="C9" s="78"/>
      <c r="D9" s="78"/>
      <c r="E9" s="78"/>
      <c r="F9" s="78"/>
      <c r="G9" s="78"/>
      <c r="H9" s="78"/>
      <c r="I9" s="78"/>
      <c r="J9" s="78"/>
      <c r="K9" s="78"/>
      <c r="L9" s="78"/>
      <c r="M9" s="78"/>
      <c r="N9" s="78"/>
      <c r="O9" s="78"/>
      <c r="P9" s="78"/>
      <c r="Q9" s="78"/>
      <c r="R9" s="78"/>
      <c r="S9" s="78"/>
      <c r="T9" s="78"/>
      <c r="U9" s="78"/>
      <c r="V9" s="78"/>
    </row>
    <row r="10" spans="1:22" ht="15">
      <c r="A10" s="82" t="s">
        <v>350</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349</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1249</v>
      </c>
      <c r="B14" s="13" t="s">
        <v>1225</v>
      </c>
      <c r="C14" s="13" t="s">
        <v>1250</v>
      </c>
      <c r="D14" s="13" t="s">
        <v>1228</v>
      </c>
      <c r="E14" s="13" t="s">
        <v>1251</v>
      </c>
      <c r="F14" s="13" t="s">
        <v>1230</v>
      </c>
      <c r="G14" s="13" t="s">
        <v>1252</v>
      </c>
      <c r="H14" s="13" t="s">
        <v>1232</v>
      </c>
      <c r="I14" s="78" t="s">
        <v>1253</v>
      </c>
      <c r="J14" s="78" t="s">
        <v>1234</v>
      </c>
      <c r="K14" s="78" t="s">
        <v>1254</v>
      </c>
      <c r="L14" s="78" t="s">
        <v>1236</v>
      </c>
      <c r="M14" s="13" t="s">
        <v>1255</v>
      </c>
      <c r="N14" s="13" t="s">
        <v>1238</v>
      </c>
      <c r="O14" s="78" t="s">
        <v>1256</v>
      </c>
      <c r="P14" s="78" t="s">
        <v>1240</v>
      </c>
      <c r="Q14" s="78" t="s">
        <v>1257</v>
      </c>
      <c r="R14" s="78" t="s">
        <v>1242</v>
      </c>
      <c r="S14" s="13" t="s">
        <v>1258</v>
      </c>
      <c r="T14" s="13" t="s">
        <v>1244</v>
      </c>
      <c r="U14" s="78" t="s">
        <v>1259</v>
      </c>
      <c r="V14" s="78" t="s">
        <v>1245</v>
      </c>
    </row>
    <row r="15" spans="1:22" ht="15">
      <c r="A15" s="78" t="s">
        <v>360</v>
      </c>
      <c r="B15" s="78">
        <v>16</v>
      </c>
      <c r="C15" s="78" t="s">
        <v>360</v>
      </c>
      <c r="D15" s="78">
        <v>16</v>
      </c>
      <c r="E15" s="78" t="s">
        <v>362</v>
      </c>
      <c r="F15" s="78">
        <v>3</v>
      </c>
      <c r="G15" s="78" t="s">
        <v>362</v>
      </c>
      <c r="H15" s="78">
        <v>3</v>
      </c>
      <c r="I15" s="78"/>
      <c r="J15" s="78"/>
      <c r="K15" s="78"/>
      <c r="L15" s="78"/>
      <c r="M15" s="78" t="s">
        <v>362</v>
      </c>
      <c r="N15" s="78">
        <v>1</v>
      </c>
      <c r="O15" s="78"/>
      <c r="P15" s="78"/>
      <c r="Q15" s="78"/>
      <c r="R15" s="78"/>
      <c r="S15" s="78" t="s">
        <v>362</v>
      </c>
      <c r="T15" s="78">
        <v>2</v>
      </c>
      <c r="U15" s="78"/>
      <c r="V15" s="78"/>
    </row>
    <row r="16" spans="1:22" ht="15">
      <c r="A16" s="78" t="s">
        <v>362</v>
      </c>
      <c r="B16" s="78">
        <v>9</v>
      </c>
      <c r="C16" s="78"/>
      <c r="D16" s="78"/>
      <c r="E16" s="78" t="s">
        <v>359</v>
      </c>
      <c r="F16" s="78">
        <v>1</v>
      </c>
      <c r="G16" s="78" t="s">
        <v>363</v>
      </c>
      <c r="H16" s="78">
        <v>1</v>
      </c>
      <c r="I16" s="78"/>
      <c r="J16" s="78"/>
      <c r="K16" s="78"/>
      <c r="L16" s="78"/>
      <c r="M16" s="78"/>
      <c r="N16" s="78"/>
      <c r="O16" s="78"/>
      <c r="P16" s="78"/>
      <c r="Q16" s="78"/>
      <c r="R16" s="78"/>
      <c r="S16" s="78"/>
      <c r="T16" s="78"/>
      <c r="U16" s="78"/>
      <c r="V16" s="78"/>
    </row>
    <row r="17" spans="1:22" ht="15">
      <c r="A17" s="78" t="s">
        <v>363</v>
      </c>
      <c r="B17" s="78">
        <v>1</v>
      </c>
      <c r="C17" s="78"/>
      <c r="D17" s="78"/>
      <c r="E17" s="78"/>
      <c r="F17" s="78"/>
      <c r="G17" s="78"/>
      <c r="H17" s="78"/>
      <c r="I17" s="78"/>
      <c r="J17" s="78"/>
      <c r="K17" s="78"/>
      <c r="L17" s="78"/>
      <c r="M17" s="78"/>
      <c r="N17" s="78"/>
      <c r="O17" s="78"/>
      <c r="P17" s="78"/>
      <c r="Q17" s="78"/>
      <c r="R17" s="78"/>
      <c r="S17" s="78"/>
      <c r="T17" s="78"/>
      <c r="U17" s="78"/>
      <c r="V17" s="78"/>
    </row>
    <row r="18" spans="1:22" ht="15">
      <c r="A18" s="78" t="s">
        <v>361</v>
      </c>
      <c r="B18" s="78">
        <v>1</v>
      </c>
      <c r="C18" s="78"/>
      <c r="D18" s="78"/>
      <c r="E18" s="78"/>
      <c r="F18" s="78"/>
      <c r="G18" s="78"/>
      <c r="H18" s="78"/>
      <c r="I18" s="78"/>
      <c r="J18" s="78"/>
      <c r="K18" s="78"/>
      <c r="L18" s="78"/>
      <c r="M18" s="78"/>
      <c r="N18" s="78"/>
      <c r="O18" s="78"/>
      <c r="P18" s="78"/>
      <c r="Q18" s="78"/>
      <c r="R18" s="78"/>
      <c r="S18" s="78"/>
      <c r="T18" s="78"/>
      <c r="U18" s="78"/>
      <c r="V18" s="78"/>
    </row>
    <row r="19" spans="1:22" ht="15">
      <c r="A19" s="78" t="s">
        <v>359</v>
      </c>
      <c r="B19" s="78">
        <v>1</v>
      </c>
      <c r="C19" s="78"/>
      <c r="D19" s="78"/>
      <c r="E19" s="78"/>
      <c r="F19" s="78"/>
      <c r="G19" s="78"/>
      <c r="H19" s="78"/>
      <c r="I19" s="78"/>
      <c r="J19" s="78"/>
      <c r="K19" s="78"/>
      <c r="L19" s="78"/>
      <c r="M19" s="78"/>
      <c r="N19" s="78"/>
      <c r="O19" s="78"/>
      <c r="P19" s="78"/>
      <c r="Q19" s="78"/>
      <c r="R19" s="78"/>
      <c r="S19" s="78"/>
      <c r="T19" s="78"/>
      <c r="U19" s="78"/>
      <c r="V19" s="78"/>
    </row>
    <row r="22" spans="1:22" ht="15" customHeight="1">
      <c r="A22" s="13" t="s">
        <v>1263</v>
      </c>
      <c r="B22" s="13" t="s">
        <v>1225</v>
      </c>
      <c r="C22" s="78" t="s">
        <v>1273</v>
      </c>
      <c r="D22" s="78" t="s">
        <v>1228</v>
      </c>
      <c r="E22" s="13" t="s">
        <v>1274</v>
      </c>
      <c r="F22" s="13" t="s">
        <v>1230</v>
      </c>
      <c r="G22" s="78" t="s">
        <v>1275</v>
      </c>
      <c r="H22" s="78" t="s">
        <v>1232</v>
      </c>
      <c r="I22" s="78" t="s">
        <v>1276</v>
      </c>
      <c r="J22" s="78" t="s">
        <v>1234</v>
      </c>
      <c r="K22" s="13" t="s">
        <v>1277</v>
      </c>
      <c r="L22" s="13" t="s">
        <v>1236</v>
      </c>
      <c r="M22" s="78" t="s">
        <v>1278</v>
      </c>
      <c r="N22" s="78" t="s">
        <v>1238</v>
      </c>
      <c r="O22" s="78" t="s">
        <v>1279</v>
      </c>
      <c r="P22" s="78" t="s">
        <v>1240</v>
      </c>
      <c r="Q22" s="78" t="s">
        <v>1280</v>
      </c>
      <c r="R22" s="78" t="s">
        <v>1242</v>
      </c>
      <c r="S22" s="78" t="s">
        <v>1281</v>
      </c>
      <c r="T22" s="78" t="s">
        <v>1244</v>
      </c>
      <c r="U22" s="78" t="s">
        <v>1282</v>
      </c>
      <c r="V22" s="78" t="s">
        <v>1245</v>
      </c>
    </row>
    <row r="23" spans="1:22" ht="15">
      <c r="A23" s="78" t="s">
        <v>1264</v>
      </c>
      <c r="B23" s="78">
        <v>10</v>
      </c>
      <c r="C23" s="78"/>
      <c r="D23" s="78"/>
      <c r="E23" s="78" t="s">
        <v>368</v>
      </c>
      <c r="F23" s="78">
        <v>2</v>
      </c>
      <c r="G23" s="78"/>
      <c r="H23" s="78"/>
      <c r="I23" s="78"/>
      <c r="J23" s="78"/>
      <c r="K23" s="78" t="s">
        <v>1264</v>
      </c>
      <c r="L23" s="78">
        <v>10</v>
      </c>
      <c r="M23" s="78"/>
      <c r="N23" s="78"/>
      <c r="O23" s="78"/>
      <c r="P23" s="78"/>
      <c r="Q23" s="78"/>
      <c r="R23" s="78"/>
      <c r="S23" s="78"/>
      <c r="T23" s="78"/>
      <c r="U23" s="78"/>
      <c r="V23" s="78"/>
    </row>
    <row r="24" spans="1:22" ht="15">
      <c r="A24" s="78" t="s">
        <v>1265</v>
      </c>
      <c r="B24" s="78">
        <v>10</v>
      </c>
      <c r="C24" s="78"/>
      <c r="D24" s="78"/>
      <c r="E24" s="78" t="s">
        <v>1267</v>
      </c>
      <c r="F24" s="78">
        <v>2</v>
      </c>
      <c r="G24" s="78"/>
      <c r="H24" s="78"/>
      <c r="I24" s="78"/>
      <c r="J24" s="78"/>
      <c r="K24" s="78" t="s">
        <v>1265</v>
      </c>
      <c r="L24" s="78">
        <v>10</v>
      </c>
      <c r="M24" s="78"/>
      <c r="N24" s="78"/>
      <c r="O24" s="78"/>
      <c r="P24" s="78"/>
      <c r="Q24" s="78"/>
      <c r="R24" s="78"/>
      <c r="S24" s="78"/>
      <c r="T24" s="78"/>
      <c r="U24" s="78"/>
      <c r="V24" s="78"/>
    </row>
    <row r="25" spans="1:22" ht="15">
      <c r="A25" s="78" t="s">
        <v>1266</v>
      </c>
      <c r="B25" s="78">
        <v>9</v>
      </c>
      <c r="C25" s="78"/>
      <c r="D25" s="78"/>
      <c r="E25" s="78" t="s">
        <v>1268</v>
      </c>
      <c r="F25" s="78">
        <v>2</v>
      </c>
      <c r="G25" s="78"/>
      <c r="H25" s="78"/>
      <c r="I25" s="78"/>
      <c r="J25" s="78"/>
      <c r="K25" s="78" t="s">
        <v>1266</v>
      </c>
      <c r="L25" s="78">
        <v>9</v>
      </c>
      <c r="M25" s="78"/>
      <c r="N25" s="78"/>
      <c r="O25" s="78"/>
      <c r="P25" s="78"/>
      <c r="Q25" s="78"/>
      <c r="R25" s="78"/>
      <c r="S25" s="78"/>
      <c r="T25" s="78"/>
      <c r="U25" s="78"/>
      <c r="V25" s="78"/>
    </row>
    <row r="26" spans="1:22" ht="15">
      <c r="A26" s="78" t="s">
        <v>368</v>
      </c>
      <c r="B26" s="78">
        <v>2</v>
      </c>
      <c r="C26" s="78"/>
      <c r="D26" s="78"/>
      <c r="E26" s="78" t="s">
        <v>1269</v>
      </c>
      <c r="F26" s="78">
        <v>2</v>
      </c>
      <c r="G26" s="78"/>
      <c r="H26" s="78"/>
      <c r="I26" s="78"/>
      <c r="J26" s="78"/>
      <c r="K26" s="78"/>
      <c r="L26" s="78"/>
      <c r="M26" s="78"/>
      <c r="N26" s="78"/>
      <c r="O26" s="78"/>
      <c r="P26" s="78"/>
      <c r="Q26" s="78"/>
      <c r="R26" s="78"/>
      <c r="S26" s="78"/>
      <c r="T26" s="78"/>
      <c r="U26" s="78"/>
      <c r="V26" s="78"/>
    </row>
    <row r="27" spans="1:22" ht="15">
      <c r="A27" s="78" t="s">
        <v>1267</v>
      </c>
      <c r="B27" s="78">
        <v>2</v>
      </c>
      <c r="C27" s="78"/>
      <c r="D27" s="78"/>
      <c r="E27" s="78" t="s">
        <v>1270</v>
      </c>
      <c r="F27" s="78">
        <v>1</v>
      </c>
      <c r="G27" s="78"/>
      <c r="H27" s="78"/>
      <c r="I27" s="78"/>
      <c r="J27" s="78"/>
      <c r="K27" s="78"/>
      <c r="L27" s="78"/>
      <c r="M27" s="78"/>
      <c r="N27" s="78"/>
      <c r="O27" s="78"/>
      <c r="P27" s="78"/>
      <c r="Q27" s="78"/>
      <c r="R27" s="78"/>
      <c r="S27" s="78"/>
      <c r="T27" s="78"/>
      <c r="U27" s="78"/>
      <c r="V27" s="78"/>
    </row>
    <row r="28" spans="1:22" ht="15">
      <c r="A28" s="78" t="s">
        <v>1268</v>
      </c>
      <c r="B28" s="78">
        <v>2</v>
      </c>
      <c r="C28" s="78"/>
      <c r="D28" s="78"/>
      <c r="E28" s="78" t="s">
        <v>1271</v>
      </c>
      <c r="F28" s="78">
        <v>1</v>
      </c>
      <c r="G28" s="78"/>
      <c r="H28" s="78"/>
      <c r="I28" s="78"/>
      <c r="J28" s="78"/>
      <c r="K28" s="78"/>
      <c r="L28" s="78"/>
      <c r="M28" s="78"/>
      <c r="N28" s="78"/>
      <c r="O28" s="78"/>
      <c r="P28" s="78"/>
      <c r="Q28" s="78"/>
      <c r="R28" s="78"/>
      <c r="S28" s="78"/>
      <c r="T28" s="78"/>
      <c r="U28" s="78"/>
      <c r="V28" s="78"/>
    </row>
    <row r="29" spans="1:22" ht="15">
      <c r="A29" s="78" t="s">
        <v>1269</v>
      </c>
      <c r="B29" s="78">
        <v>2</v>
      </c>
      <c r="C29" s="78"/>
      <c r="D29" s="78"/>
      <c r="E29" s="78" t="s">
        <v>1272</v>
      </c>
      <c r="F29" s="78">
        <v>1</v>
      </c>
      <c r="G29" s="78"/>
      <c r="H29" s="78"/>
      <c r="I29" s="78"/>
      <c r="J29" s="78"/>
      <c r="K29" s="78"/>
      <c r="L29" s="78"/>
      <c r="M29" s="78"/>
      <c r="N29" s="78"/>
      <c r="O29" s="78"/>
      <c r="P29" s="78"/>
      <c r="Q29" s="78"/>
      <c r="R29" s="78"/>
      <c r="S29" s="78"/>
      <c r="T29" s="78"/>
      <c r="U29" s="78"/>
      <c r="V29" s="78"/>
    </row>
    <row r="30" spans="1:22" ht="15">
      <c r="A30" s="78" t="s">
        <v>1270</v>
      </c>
      <c r="B30" s="78">
        <v>1</v>
      </c>
      <c r="C30" s="78"/>
      <c r="D30" s="78"/>
      <c r="E30" s="78"/>
      <c r="F30" s="78"/>
      <c r="G30" s="78"/>
      <c r="H30" s="78"/>
      <c r="I30" s="78"/>
      <c r="J30" s="78"/>
      <c r="K30" s="78"/>
      <c r="L30" s="78"/>
      <c r="M30" s="78"/>
      <c r="N30" s="78"/>
      <c r="O30" s="78"/>
      <c r="P30" s="78"/>
      <c r="Q30" s="78"/>
      <c r="R30" s="78"/>
      <c r="S30" s="78"/>
      <c r="T30" s="78"/>
      <c r="U30" s="78"/>
      <c r="V30" s="78"/>
    </row>
    <row r="31" spans="1:22" ht="15">
      <c r="A31" s="78" t="s">
        <v>1271</v>
      </c>
      <c r="B31" s="78">
        <v>1</v>
      </c>
      <c r="C31" s="78"/>
      <c r="D31" s="78"/>
      <c r="E31" s="78"/>
      <c r="F31" s="78"/>
      <c r="G31" s="78"/>
      <c r="H31" s="78"/>
      <c r="I31" s="78"/>
      <c r="J31" s="78"/>
      <c r="K31" s="78"/>
      <c r="L31" s="78"/>
      <c r="M31" s="78"/>
      <c r="N31" s="78"/>
      <c r="O31" s="78"/>
      <c r="P31" s="78"/>
      <c r="Q31" s="78"/>
      <c r="R31" s="78"/>
      <c r="S31" s="78"/>
      <c r="T31" s="78"/>
      <c r="U31" s="78"/>
      <c r="V31" s="78"/>
    </row>
    <row r="32" spans="1:22" ht="15">
      <c r="A32" s="78" t="s">
        <v>1272</v>
      </c>
      <c r="B32" s="78">
        <v>1</v>
      </c>
      <c r="C32" s="78"/>
      <c r="D32" s="78"/>
      <c r="E32" s="78"/>
      <c r="F32" s="78"/>
      <c r="G32" s="78"/>
      <c r="H32" s="78"/>
      <c r="I32" s="78"/>
      <c r="J32" s="78"/>
      <c r="K32" s="78"/>
      <c r="L32" s="78"/>
      <c r="M32" s="78"/>
      <c r="N32" s="78"/>
      <c r="O32" s="78"/>
      <c r="P32" s="78"/>
      <c r="Q32" s="78"/>
      <c r="R32" s="78"/>
      <c r="S32" s="78"/>
      <c r="T32" s="78"/>
      <c r="U32" s="78"/>
      <c r="V32" s="78"/>
    </row>
    <row r="35" spans="1:22" ht="15" customHeight="1">
      <c r="A35" s="13" t="s">
        <v>1285</v>
      </c>
      <c r="B35" s="13" t="s">
        <v>1225</v>
      </c>
      <c r="C35" s="13" t="s">
        <v>1296</v>
      </c>
      <c r="D35" s="13" t="s">
        <v>1228</v>
      </c>
      <c r="E35" s="13" t="s">
        <v>1301</v>
      </c>
      <c r="F35" s="13" t="s">
        <v>1230</v>
      </c>
      <c r="G35" s="13" t="s">
        <v>1311</v>
      </c>
      <c r="H35" s="13" t="s">
        <v>1232</v>
      </c>
      <c r="I35" s="13" t="s">
        <v>1316</v>
      </c>
      <c r="J35" s="13" t="s">
        <v>1234</v>
      </c>
      <c r="K35" s="13" t="s">
        <v>1323</v>
      </c>
      <c r="L35" s="13" t="s">
        <v>1236</v>
      </c>
      <c r="M35" s="78" t="s">
        <v>1329</v>
      </c>
      <c r="N35" s="78" t="s">
        <v>1238</v>
      </c>
      <c r="O35" s="13" t="s">
        <v>1330</v>
      </c>
      <c r="P35" s="13" t="s">
        <v>1240</v>
      </c>
      <c r="Q35" s="78" t="s">
        <v>1340</v>
      </c>
      <c r="R35" s="78" t="s">
        <v>1242</v>
      </c>
      <c r="S35" s="13" t="s">
        <v>1341</v>
      </c>
      <c r="T35" s="13" t="s">
        <v>1244</v>
      </c>
      <c r="U35" s="13" t="s">
        <v>1343</v>
      </c>
      <c r="V35" s="13" t="s">
        <v>1245</v>
      </c>
    </row>
    <row r="36" spans="1:22" ht="15">
      <c r="A36" s="84" t="s">
        <v>1286</v>
      </c>
      <c r="B36" s="84">
        <v>15</v>
      </c>
      <c r="C36" s="84" t="s">
        <v>1292</v>
      </c>
      <c r="D36" s="84">
        <v>64</v>
      </c>
      <c r="E36" s="84" t="s">
        <v>273</v>
      </c>
      <c r="F36" s="84">
        <v>9</v>
      </c>
      <c r="G36" s="84" t="s">
        <v>281</v>
      </c>
      <c r="H36" s="84">
        <v>7</v>
      </c>
      <c r="I36" s="84" t="s">
        <v>1295</v>
      </c>
      <c r="J36" s="84">
        <v>18</v>
      </c>
      <c r="K36" s="84" t="s">
        <v>1294</v>
      </c>
      <c r="L36" s="84">
        <v>10</v>
      </c>
      <c r="M36" s="84"/>
      <c r="N36" s="84"/>
      <c r="O36" s="84" t="s">
        <v>1331</v>
      </c>
      <c r="P36" s="84">
        <v>5</v>
      </c>
      <c r="Q36" s="84"/>
      <c r="R36" s="84"/>
      <c r="S36" s="84" t="s">
        <v>1342</v>
      </c>
      <c r="T36" s="84">
        <v>2</v>
      </c>
      <c r="U36" s="84" t="s">
        <v>1344</v>
      </c>
      <c r="V36" s="84">
        <v>2</v>
      </c>
    </row>
    <row r="37" spans="1:22" ht="15">
      <c r="A37" s="84" t="s">
        <v>1287</v>
      </c>
      <c r="B37" s="84">
        <v>12</v>
      </c>
      <c r="C37" s="84" t="s">
        <v>1291</v>
      </c>
      <c r="D37" s="84">
        <v>64</v>
      </c>
      <c r="E37" s="84" t="s">
        <v>1302</v>
      </c>
      <c r="F37" s="84">
        <v>4</v>
      </c>
      <c r="G37" s="84" t="s">
        <v>280</v>
      </c>
      <c r="H37" s="84">
        <v>7</v>
      </c>
      <c r="I37" s="84" t="s">
        <v>1291</v>
      </c>
      <c r="J37" s="84">
        <v>11</v>
      </c>
      <c r="K37" s="84" t="s">
        <v>1264</v>
      </c>
      <c r="L37" s="84">
        <v>10</v>
      </c>
      <c r="M37" s="84"/>
      <c r="N37" s="84"/>
      <c r="O37" s="84" t="s">
        <v>1332</v>
      </c>
      <c r="P37" s="84">
        <v>5</v>
      </c>
      <c r="Q37" s="84"/>
      <c r="R37" s="84"/>
      <c r="S37" s="84"/>
      <c r="T37" s="84"/>
      <c r="U37" s="84" t="s">
        <v>1345</v>
      </c>
      <c r="V37" s="84">
        <v>2</v>
      </c>
    </row>
    <row r="38" spans="1:22" ht="15">
      <c r="A38" s="84" t="s">
        <v>1288</v>
      </c>
      <c r="B38" s="84">
        <v>0</v>
      </c>
      <c r="C38" s="84" t="s">
        <v>1297</v>
      </c>
      <c r="D38" s="84">
        <v>16</v>
      </c>
      <c r="E38" s="84" t="s">
        <v>1303</v>
      </c>
      <c r="F38" s="84">
        <v>4</v>
      </c>
      <c r="G38" s="84" t="s">
        <v>279</v>
      </c>
      <c r="H38" s="84">
        <v>7</v>
      </c>
      <c r="I38" s="84" t="s">
        <v>1317</v>
      </c>
      <c r="J38" s="84">
        <v>10</v>
      </c>
      <c r="K38" s="84" t="s">
        <v>1265</v>
      </c>
      <c r="L38" s="84">
        <v>10</v>
      </c>
      <c r="M38" s="84"/>
      <c r="N38" s="84"/>
      <c r="O38" s="84" t="s">
        <v>1333</v>
      </c>
      <c r="P38" s="84">
        <v>5</v>
      </c>
      <c r="Q38" s="84"/>
      <c r="R38" s="84"/>
      <c r="S38" s="84"/>
      <c r="T38" s="84"/>
      <c r="U38" s="84" t="s">
        <v>1346</v>
      </c>
      <c r="V38" s="84">
        <v>2</v>
      </c>
    </row>
    <row r="39" spans="1:22" ht="15">
      <c r="A39" s="84" t="s">
        <v>1289</v>
      </c>
      <c r="B39" s="84">
        <v>1331</v>
      </c>
      <c r="C39" s="84" t="s">
        <v>1298</v>
      </c>
      <c r="D39" s="84">
        <v>16</v>
      </c>
      <c r="E39" s="84" t="s">
        <v>1304</v>
      </c>
      <c r="F39" s="84">
        <v>4</v>
      </c>
      <c r="G39" s="84" t="s">
        <v>273</v>
      </c>
      <c r="H39" s="84">
        <v>7</v>
      </c>
      <c r="I39" s="84" t="s">
        <v>256</v>
      </c>
      <c r="J39" s="84">
        <v>9</v>
      </c>
      <c r="K39" s="84" t="s">
        <v>1266</v>
      </c>
      <c r="L39" s="84">
        <v>9</v>
      </c>
      <c r="M39" s="84"/>
      <c r="N39" s="84"/>
      <c r="O39" s="84" t="s">
        <v>1294</v>
      </c>
      <c r="P39" s="84">
        <v>5</v>
      </c>
      <c r="Q39" s="84"/>
      <c r="R39" s="84"/>
      <c r="S39" s="84"/>
      <c r="T39" s="84"/>
      <c r="U39" s="84" t="s">
        <v>1347</v>
      </c>
      <c r="V39" s="84">
        <v>2</v>
      </c>
    </row>
    <row r="40" spans="1:22" ht="15">
      <c r="A40" s="84" t="s">
        <v>1290</v>
      </c>
      <c r="B40" s="84">
        <v>1358</v>
      </c>
      <c r="C40" s="84" t="s">
        <v>1299</v>
      </c>
      <c r="D40" s="84">
        <v>16</v>
      </c>
      <c r="E40" s="84" t="s">
        <v>1305</v>
      </c>
      <c r="F40" s="84">
        <v>4</v>
      </c>
      <c r="G40" s="84" t="s">
        <v>240</v>
      </c>
      <c r="H40" s="84">
        <v>5</v>
      </c>
      <c r="I40" s="84" t="s">
        <v>1318</v>
      </c>
      <c r="J40" s="84">
        <v>9</v>
      </c>
      <c r="K40" s="84" t="s">
        <v>287</v>
      </c>
      <c r="L40" s="84">
        <v>8</v>
      </c>
      <c r="M40" s="84"/>
      <c r="N40" s="84"/>
      <c r="O40" s="84" t="s">
        <v>1334</v>
      </c>
      <c r="P40" s="84">
        <v>5</v>
      </c>
      <c r="Q40" s="84"/>
      <c r="R40" s="84"/>
      <c r="S40" s="84"/>
      <c r="T40" s="84"/>
      <c r="U40" s="84" t="s">
        <v>1348</v>
      </c>
      <c r="V40" s="84">
        <v>2</v>
      </c>
    </row>
    <row r="41" spans="1:22" ht="15">
      <c r="A41" s="84" t="s">
        <v>1291</v>
      </c>
      <c r="B41" s="84">
        <v>75</v>
      </c>
      <c r="C41" s="84" t="s">
        <v>1293</v>
      </c>
      <c r="D41" s="84">
        <v>16</v>
      </c>
      <c r="E41" s="84" t="s">
        <v>1306</v>
      </c>
      <c r="F41" s="84">
        <v>4</v>
      </c>
      <c r="G41" s="84" t="s">
        <v>1312</v>
      </c>
      <c r="H41" s="84">
        <v>3</v>
      </c>
      <c r="I41" s="84" t="s">
        <v>1319</v>
      </c>
      <c r="J41" s="84">
        <v>9</v>
      </c>
      <c r="K41" s="84" t="s">
        <v>1324</v>
      </c>
      <c r="L41" s="84">
        <v>2</v>
      </c>
      <c r="M41" s="84"/>
      <c r="N41" s="84"/>
      <c r="O41" s="84" t="s">
        <v>1335</v>
      </c>
      <c r="P41" s="84">
        <v>5</v>
      </c>
      <c r="Q41" s="84"/>
      <c r="R41" s="84"/>
      <c r="S41" s="84"/>
      <c r="T41" s="84"/>
      <c r="U41" s="84" t="s">
        <v>1293</v>
      </c>
      <c r="V41" s="84">
        <v>2</v>
      </c>
    </row>
    <row r="42" spans="1:22" ht="15">
      <c r="A42" s="84" t="s">
        <v>1292</v>
      </c>
      <c r="B42" s="84">
        <v>64</v>
      </c>
      <c r="C42" s="84" t="s">
        <v>1300</v>
      </c>
      <c r="D42" s="84">
        <v>16</v>
      </c>
      <c r="E42" s="84" t="s">
        <v>1307</v>
      </c>
      <c r="F42" s="84">
        <v>3</v>
      </c>
      <c r="G42" s="84" t="s">
        <v>1313</v>
      </c>
      <c r="H42" s="84">
        <v>3</v>
      </c>
      <c r="I42" s="84" t="s">
        <v>1320</v>
      </c>
      <c r="J42" s="84">
        <v>9</v>
      </c>
      <c r="K42" s="84" t="s">
        <v>1325</v>
      </c>
      <c r="L42" s="84">
        <v>2</v>
      </c>
      <c r="M42" s="84"/>
      <c r="N42" s="84"/>
      <c r="O42" s="84" t="s">
        <v>1336</v>
      </c>
      <c r="P42" s="84">
        <v>5</v>
      </c>
      <c r="Q42" s="84"/>
      <c r="R42" s="84"/>
      <c r="S42" s="84"/>
      <c r="T42" s="84"/>
      <c r="U42" s="84" t="s">
        <v>1349</v>
      </c>
      <c r="V42" s="84">
        <v>2</v>
      </c>
    </row>
    <row r="43" spans="1:22" ht="15">
      <c r="A43" s="84" t="s">
        <v>1293</v>
      </c>
      <c r="B43" s="84">
        <v>37</v>
      </c>
      <c r="C43" s="84" t="s">
        <v>231</v>
      </c>
      <c r="D43" s="84">
        <v>15</v>
      </c>
      <c r="E43" s="84" t="s">
        <v>1308</v>
      </c>
      <c r="F43" s="84">
        <v>3</v>
      </c>
      <c r="G43" s="84" t="s">
        <v>1314</v>
      </c>
      <c r="H43" s="84">
        <v>3</v>
      </c>
      <c r="I43" s="84" t="s">
        <v>1321</v>
      </c>
      <c r="J43" s="84">
        <v>9</v>
      </c>
      <c r="K43" s="84" t="s">
        <v>1326</v>
      </c>
      <c r="L43" s="84">
        <v>2</v>
      </c>
      <c r="M43" s="84"/>
      <c r="N43" s="84"/>
      <c r="O43" s="84" t="s">
        <v>1337</v>
      </c>
      <c r="P43" s="84">
        <v>5</v>
      </c>
      <c r="Q43" s="84"/>
      <c r="R43" s="84"/>
      <c r="S43" s="84"/>
      <c r="T43" s="84"/>
      <c r="U43" s="84" t="s">
        <v>1350</v>
      </c>
      <c r="V43" s="84">
        <v>2</v>
      </c>
    </row>
    <row r="44" spans="1:22" ht="15">
      <c r="A44" s="84" t="s">
        <v>1294</v>
      </c>
      <c r="B44" s="84">
        <v>22</v>
      </c>
      <c r="C44" s="84"/>
      <c r="D44" s="84"/>
      <c r="E44" s="84" t="s">
        <v>1309</v>
      </c>
      <c r="F44" s="84">
        <v>3</v>
      </c>
      <c r="G44" s="84" t="s">
        <v>1315</v>
      </c>
      <c r="H44" s="84">
        <v>3</v>
      </c>
      <c r="I44" s="84" t="s">
        <v>1322</v>
      </c>
      <c r="J44" s="84">
        <v>9</v>
      </c>
      <c r="K44" s="84" t="s">
        <v>1327</v>
      </c>
      <c r="L44" s="84">
        <v>2</v>
      </c>
      <c r="M44" s="84"/>
      <c r="N44" s="84"/>
      <c r="O44" s="84" t="s">
        <v>1338</v>
      </c>
      <c r="P44" s="84">
        <v>5</v>
      </c>
      <c r="Q44" s="84"/>
      <c r="R44" s="84"/>
      <c r="S44" s="84"/>
      <c r="T44" s="84"/>
      <c r="U44" s="84" t="s">
        <v>1351</v>
      </c>
      <c r="V44" s="84">
        <v>2</v>
      </c>
    </row>
    <row r="45" spans="1:22" ht="15">
      <c r="A45" s="84" t="s">
        <v>1295</v>
      </c>
      <c r="B45" s="84">
        <v>18</v>
      </c>
      <c r="C45" s="84"/>
      <c r="D45" s="84"/>
      <c r="E45" s="84" t="s">
        <v>1310</v>
      </c>
      <c r="F45" s="84">
        <v>3</v>
      </c>
      <c r="G45" s="84" t="s">
        <v>278</v>
      </c>
      <c r="H45" s="84">
        <v>2</v>
      </c>
      <c r="I45" s="84" t="s">
        <v>1293</v>
      </c>
      <c r="J45" s="84">
        <v>9</v>
      </c>
      <c r="K45" s="84" t="s">
        <v>1328</v>
      </c>
      <c r="L45" s="84">
        <v>2</v>
      </c>
      <c r="M45" s="84"/>
      <c r="N45" s="84"/>
      <c r="O45" s="84" t="s">
        <v>1339</v>
      </c>
      <c r="P45" s="84">
        <v>5</v>
      </c>
      <c r="Q45" s="84"/>
      <c r="R45" s="84"/>
      <c r="S45" s="84"/>
      <c r="T45" s="84"/>
      <c r="U45" s="84" t="s">
        <v>1352</v>
      </c>
      <c r="V45" s="84">
        <v>2</v>
      </c>
    </row>
    <row r="48" spans="1:22" ht="15" customHeight="1">
      <c r="A48" s="13" t="s">
        <v>1364</v>
      </c>
      <c r="B48" s="13" t="s">
        <v>1225</v>
      </c>
      <c r="C48" s="13" t="s">
        <v>1375</v>
      </c>
      <c r="D48" s="13" t="s">
        <v>1228</v>
      </c>
      <c r="E48" s="13" t="s">
        <v>1376</v>
      </c>
      <c r="F48" s="13" t="s">
        <v>1230</v>
      </c>
      <c r="G48" s="13" t="s">
        <v>1387</v>
      </c>
      <c r="H48" s="13" t="s">
        <v>1232</v>
      </c>
      <c r="I48" s="13" t="s">
        <v>1398</v>
      </c>
      <c r="J48" s="13" t="s">
        <v>1234</v>
      </c>
      <c r="K48" s="13" t="s">
        <v>1408</v>
      </c>
      <c r="L48" s="13" t="s">
        <v>1236</v>
      </c>
      <c r="M48" s="78" t="s">
        <v>1419</v>
      </c>
      <c r="N48" s="78" t="s">
        <v>1238</v>
      </c>
      <c r="O48" s="13" t="s">
        <v>1420</v>
      </c>
      <c r="P48" s="13" t="s">
        <v>1240</v>
      </c>
      <c r="Q48" s="78" t="s">
        <v>1431</v>
      </c>
      <c r="R48" s="78" t="s">
        <v>1242</v>
      </c>
      <c r="S48" s="78" t="s">
        <v>1432</v>
      </c>
      <c r="T48" s="78" t="s">
        <v>1244</v>
      </c>
      <c r="U48" s="13" t="s">
        <v>1433</v>
      </c>
      <c r="V48" s="13" t="s">
        <v>1245</v>
      </c>
    </row>
    <row r="49" spans="1:22" ht="15">
      <c r="A49" s="84" t="s">
        <v>1365</v>
      </c>
      <c r="B49" s="84">
        <v>64</v>
      </c>
      <c r="C49" s="84" t="s">
        <v>1365</v>
      </c>
      <c r="D49" s="84">
        <v>64</v>
      </c>
      <c r="E49" s="84" t="s">
        <v>1377</v>
      </c>
      <c r="F49" s="84">
        <v>4</v>
      </c>
      <c r="G49" s="84" t="s">
        <v>1388</v>
      </c>
      <c r="H49" s="84">
        <v>5</v>
      </c>
      <c r="I49" s="84" t="s">
        <v>1399</v>
      </c>
      <c r="J49" s="84">
        <v>9</v>
      </c>
      <c r="K49" s="84" t="s">
        <v>1409</v>
      </c>
      <c r="L49" s="84">
        <v>10</v>
      </c>
      <c r="M49" s="84"/>
      <c r="N49" s="84"/>
      <c r="O49" s="84" t="s">
        <v>1421</v>
      </c>
      <c r="P49" s="84">
        <v>5</v>
      </c>
      <c r="Q49" s="84"/>
      <c r="R49" s="84"/>
      <c r="S49" s="84"/>
      <c r="T49" s="84"/>
      <c r="U49" s="84" t="s">
        <v>1434</v>
      </c>
      <c r="V49" s="84">
        <v>2</v>
      </c>
    </row>
    <row r="50" spans="1:22" ht="15">
      <c r="A50" s="84" t="s">
        <v>1366</v>
      </c>
      <c r="B50" s="84">
        <v>25</v>
      </c>
      <c r="C50" s="84" t="s">
        <v>1367</v>
      </c>
      <c r="D50" s="84">
        <v>16</v>
      </c>
      <c r="E50" s="84" t="s">
        <v>1378</v>
      </c>
      <c r="F50" s="84">
        <v>3</v>
      </c>
      <c r="G50" s="84" t="s">
        <v>1389</v>
      </c>
      <c r="H50" s="84">
        <v>5</v>
      </c>
      <c r="I50" s="84" t="s">
        <v>1400</v>
      </c>
      <c r="J50" s="84">
        <v>9</v>
      </c>
      <c r="K50" s="84" t="s">
        <v>1410</v>
      </c>
      <c r="L50" s="84">
        <v>9</v>
      </c>
      <c r="M50" s="84"/>
      <c r="N50" s="84"/>
      <c r="O50" s="84" t="s">
        <v>1422</v>
      </c>
      <c r="P50" s="84">
        <v>5</v>
      </c>
      <c r="Q50" s="84"/>
      <c r="R50" s="84"/>
      <c r="S50" s="84"/>
      <c r="T50" s="84"/>
      <c r="U50" s="84" t="s">
        <v>1435</v>
      </c>
      <c r="V50" s="84">
        <v>2</v>
      </c>
    </row>
    <row r="51" spans="1:22" ht="15">
      <c r="A51" s="84" t="s">
        <v>1367</v>
      </c>
      <c r="B51" s="84">
        <v>16</v>
      </c>
      <c r="C51" s="84" t="s">
        <v>1368</v>
      </c>
      <c r="D51" s="84">
        <v>16</v>
      </c>
      <c r="E51" s="84" t="s">
        <v>1379</v>
      </c>
      <c r="F51" s="84">
        <v>3</v>
      </c>
      <c r="G51" s="84" t="s">
        <v>1390</v>
      </c>
      <c r="H51" s="84">
        <v>5</v>
      </c>
      <c r="I51" s="84" t="s">
        <v>1401</v>
      </c>
      <c r="J51" s="84">
        <v>9</v>
      </c>
      <c r="K51" s="84" t="s">
        <v>1411</v>
      </c>
      <c r="L51" s="84">
        <v>8</v>
      </c>
      <c r="M51" s="84"/>
      <c r="N51" s="84"/>
      <c r="O51" s="84" t="s">
        <v>1423</v>
      </c>
      <c r="P51" s="84">
        <v>5</v>
      </c>
      <c r="Q51" s="84"/>
      <c r="R51" s="84"/>
      <c r="S51" s="84"/>
      <c r="T51" s="84"/>
      <c r="U51" s="84" t="s">
        <v>1436</v>
      </c>
      <c r="V51" s="84">
        <v>2</v>
      </c>
    </row>
    <row r="52" spans="1:22" ht="15">
      <c r="A52" s="84" t="s">
        <v>1368</v>
      </c>
      <c r="B52" s="84">
        <v>16</v>
      </c>
      <c r="C52" s="84" t="s">
        <v>1369</v>
      </c>
      <c r="D52" s="84">
        <v>16</v>
      </c>
      <c r="E52" s="84" t="s">
        <v>1380</v>
      </c>
      <c r="F52" s="84">
        <v>3</v>
      </c>
      <c r="G52" s="84" t="s">
        <v>1391</v>
      </c>
      <c r="H52" s="84">
        <v>4</v>
      </c>
      <c r="I52" s="84" t="s">
        <v>1402</v>
      </c>
      <c r="J52" s="84">
        <v>9</v>
      </c>
      <c r="K52" s="84" t="s">
        <v>1412</v>
      </c>
      <c r="L52" s="84">
        <v>6</v>
      </c>
      <c r="M52" s="84"/>
      <c r="N52" s="84"/>
      <c r="O52" s="84" t="s">
        <v>1424</v>
      </c>
      <c r="P52" s="84">
        <v>5</v>
      </c>
      <c r="Q52" s="84"/>
      <c r="R52" s="84"/>
      <c r="S52" s="84"/>
      <c r="T52" s="84"/>
      <c r="U52" s="84" t="s">
        <v>1437</v>
      </c>
      <c r="V52" s="84">
        <v>2</v>
      </c>
    </row>
    <row r="53" spans="1:22" ht="15">
      <c r="A53" s="84" t="s">
        <v>1369</v>
      </c>
      <c r="B53" s="84">
        <v>16</v>
      </c>
      <c r="C53" s="84" t="s">
        <v>1370</v>
      </c>
      <c r="D53" s="84">
        <v>16</v>
      </c>
      <c r="E53" s="84" t="s">
        <v>1381</v>
      </c>
      <c r="F53" s="84">
        <v>3</v>
      </c>
      <c r="G53" s="84" t="s">
        <v>1392</v>
      </c>
      <c r="H53" s="84">
        <v>3</v>
      </c>
      <c r="I53" s="84" t="s">
        <v>1403</v>
      </c>
      <c r="J53" s="84">
        <v>9</v>
      </c>
      <c r="K53" s="84" t="s">
        <v>1413</v>
      </c>
      <c r="L53" s="84">
        <v>2</v>
      </c>
      <c r="M53" s="84"/>
      <c r="N53" s="84"/>
      <c r="O53" s="84" t="s">
        <v>1425</v>
      </c>
      <c r="P53" s="84">
        <v>5</v>
      </c>
      <c r="Q53" s="84"/>
      <c r="R53" s="84"/>
      <c r="S53" s="84"/>
      <c r="T53" s="84"/>
      <c r="U53" s="84" t="s">
        <v>1438</v>
      </c>
      <c r="V53" s="84">
        <v>2</v>
      </c>
    </row>
    <row r="54" spans="1:22" ht="15">
      <c r="A54" s="84" t="s">
        <v>1370</v>
      </c>
      <c r="B54" s="84">
        <v>16</v>
      </c>
      <c r="C54" s="84" t="s">
        <v>1366</v>
      </c>
      <c r="D54" s="84">
        <v>16</v>
      </c>
      <c r="E54" s="84" t="s">
        <v>1382</v>
      </c>
      <c r="F54" s="84">
        <v>3</v>
      </c>
      <c r="G54" s="84" t="s">
        <v>1393</v>
      </c>
      <c r="H54" s="84">
        <v>2</v>
      </c>
      <c r="I54" s="84" t="s">
        <v>1404</v>
      </c>
      <c r="J54" s="84">
        <v>9</v>
      </c>
      <c r="K54" s="84" t="s">
        <v>1414</v>
      </c>
      <c r="L54" s="84">
        <v>2</v>
      </c>
      <c r="M54" s="84"/>
      <c r="N54" s="84"/>
      <c r="O54" s="84" t="s">
        <v>1426</v>
      </c>
      <c r="P54" s="84">
        <v>5</v>
      </c>
      <c r="Q54" s="84"/>
      <c r="R54" s="84"/>
      <c r="S54" s="84"/>
      <c r="T54" s="84"/>
      <c r="U54" s="84" t="s">
        <v>1439</v>
      </c>
      <c r="V54" s="84">
        <v>2</v>
      </c>
    </row>
    <row r="55" spans="1:22" ht="15">
      <c r="A55" s="84" t="s">
        <v>1371</v>
      </c>
      <c r="B55" s="84">
        <v>16</v>
      </c>
      <c r="C55" s="84" t="s">
        <v>1371</v>
      </c>
      <c r="D55" s="84">
        <v>16</v>
      </c>
      <c r="E55" s="84" t="s">
        <v>1383</v>
      </c>
      <c r="F55" s="84">
        <v>3</v>
      </c>
      <c r="G55" s="84" t="s">
        <v>1394</v>
      </c>
      <c r="H55" s="84">
        <v>2</v>
      </c>
      <c r="I55" s="84" t="s">
        <v>1405</v>
      </c>
      <c r="J55" s="84">
        <v>9</v>
      </c>
      <c r="K55" s="84" t="s">
        <v>1415</v>
      </c>
      <c r="L55" s="84">
        <v>2</v>
      </c>
      <c r="M55" s="84"/>
      <c r="N55" s="84"/>
      <c r="O55" s="84" t="s">
        <v>1427</v>
      </c>
      <c r="P55" s="84">
        <v>5</v>
      </c>
      <c r="Q55" s="84"/>
      <c r="R55" s="84"/>
      <c r="S55" s="84"/>
      <c r="T55" s="84"/>
      <c r="U55" s="84" t="s">
        <v>1440</v>
      </c>
      <c r="V55" s="84">
        <v>2</v>
      </c>
    </row>
    <row r="56" spans="1:22" ht="15">
      <c r="A56" s="84" t="s">
        <v>1372</v>
      </c>
      <c r="B56" s="84">
        <v>16</v>
      </c>
      <c r="C56" s="84" t="s">
        <v>1372</v>
      </c>
      <c r="D56" s="84">
        <v>16</v>
      </c>
      <c r="E56" s="84" t="s">
        <v>1384</v>
      </c>
      <c r="F56" s="84">
        <v>3</v>
      </c>
      <c r="G56" s="84" t="s">
        <v>1395</v>
      </c>
      <c r="H56" s="84">
        <v>2</v>
      </c>
      <c r="I56" s="84" t="s">
        <v>1406</v>
      </c>
      <c r="J56" s="84">
        <v>9</v>
      </c>
      <c r="K56" s="84" t="s">
        <v>1416</v>
      </c>
      <c r="L56" s="84">
        <v>2</v>
      </c>
      <c r="M56" s="84"/>
      <c r="N56" s="84"/>
      <c r="O56" s="84" t="s">
        <v>1428</v>
      </c>
      <c r="P56" s="84">
        <v>5</v>
      </c>
      <c r="Q56" s="84"/>
      <c r="R56" s="84"/>
      <c r="S56" s="84"/>
      <c r="T56" s="84"/>
      <c r="U56" s="84" t="s">
        <v>1441</v>
      </c>
      <c r="V56" s="84">
        <v>2</v>
      </c>
    </row>
    <row r="57" spans="1:22" ht="15">
      <c r="A57" s="84" t="s">
        <v>1373</v>
      </c>
      <c r="B57" s="84">
        <v>16</v>
      </c>
      <c r="C57" s="84" t="s">
        <v>1373</v>
      </c>
      <c r="D57" s="84">
        <v>16</v>
      </c>
      <c r="E57" s="84" t="s">
        <v>1385</v>
      </c>
      <c r="F57" s="84">
        <v>3</v>
      </c>
      <c r="G57" s="84" t="s">
        <v>1396</v>
      </c>
      <c r="H57" s="84">
        <v>2</v>
      </c>
      <c r="I57" s="84" t="s">
        <v>1407</v>
      </c>
      <c r="J57" s="84">
        <v>9</v>
      </c>
      <c r="K57" s="84" t="s">
        <v>1417</v>
      </c>
      <c r="L57" s="84">
        <v>2</v>
      </c>
      <c r="M57" s="84"/>
      <c r="N57" s="84"/>
      <c r="O57" s="84" t="s">
        <v>1429</v>
      </c>
      <c r="P57" s="84">
        <v>5</v>
      </c>
      <c r="Q57" s="84"/>
      <c r="R57" s="84"/>
      <c r="S57" s="84"/>
      <c r="T57" s="84"/>
      <c r="U57" s="84" t="s">
        <v>1442</v>
      </c>
      <c r="V57" s="84">
        <v>2</v>
      </c>
    </row>
    <row r="58" spans="1:22" ht="15">
      <c r="A58" s="84" t="s">
        <v>1374</v>
      </c>
      <c r="B58" s="84">
        <v>15</v>
      </c>
      <c r="C58" s="84" t="s">
        <v>1374</v>
      </c>
      <c r="D58" s="84">
        <v>15</v>
      </c>
      <c r="E58" s="84" t="s">
        <v>1386</v>
      </c>
      <c r="F58" s="84">
        <v>3</v>
      </c>
      <c r="G58" s="84" t="s">
        <v>1397</v>
      </c>
      <c r="H58" s="84">
        <v>2</v>
      </c>
      <c r="I58" s="84" t="s">
        <v>1366</v>
      </c>
      <c r="J58" s="84">
        <v>9</v>
      </c>
      <c r="K58" s="84" t="s">
        <v>1418</v>
      </c>
      <c r="L58" s="84">
        <v>2</v>
      </c>
      <c r="M58" s="84"/>
      <c r="N58" s="84"/>
      <c r="O58" s="84" t="s">
        <v>1430</v>
      </c>
      <c r="P58" s="84">
        <v>5</v>
      </c>
      <c r="Q58" s="84"/>
      <c r="R58" s="84"/>
      <c r="S58" s="84"/>
      <c r="T58" s="84"/>
      <c r="U58" s="84"/>
      <c r="V58" s="84"/>
    </row>
    <row r="61" spans="1:22" ht="15" customHeight="1">
      <c r="A61" s="13" t="s">
        <v>1453</v>
      </c>
      <c r="B61" s="13" t="s">
        <v>1225</v>
      </c>
      <c r="C61" s="78" t="s">
        <v>1455</v>
      </c>
      <c r="D61" s="78" t="s">
        <v>1228</v>
      </c>
      <c r="E61" s="13" t="s">
        <v>1456</v>
      </c>
      <c r="F61" s="13" t="s">
        <v>1230</v>
      </c>
      <c r="G61" s="13" t="s">
        <v>1459</v>
      </c>
      <c r="H61" s="13" t="s">
        <v>1232</v>
      </c>
      <c r="I61" s="13" t="s">
        <v>1461</v>
      </c>
      <c r="J61" s="13" t="s">
        <v>1234</v>
      </c>
      <c r="K61" s="13" t="s">
        <v>1463</v>
      </c>
      <c r="L61" s="13" t="s">
        <v>1236</v>
      </c>
      <c r="M61" s="13" t="s">
        <v>1465</v>
      </c>
      <c r="N61" s="13" t="s">
        <v>1238</v>
      </c>
      <c r="O61" s="78" t="s">
        <v>1467</v>
      </c>
      <c r="P61" s="78" t="s">
        <v>1240</v>
      </c>
      <c r="Q61" s="13" t="s">
        <v>1469</v>
      </c>
      <c r="R61" s="13" t="s">
        <v>1242</v>
      </c>
      <c r="S61" s="78" t="s">
        <v>1471</v>
      </c>
      <c r="T61" s="78" t="s">
        <v>1244</v>
      </c>
      <c r="U61" s="78" t="s">
        <v>1473</v>
      </c>
      <c r="V61" s="78" t="s">
        <v>1245</v>
      </c>
    </row>
    <row r="62" spans="1:22" ht="15">
      <c r="A62" s="78" t="s">
        <v>287</v>
      </c>
      <c r="B62" s="78">
        <v>4</v>
      </c>
      <c r="C62" s="78"/>
      <c r="D62" s="78"/>
      <c r="E62" s="78" t="s">
        <v>286</v>
      </c>
      <c r="F62" s="78">
        <v>1</v>
      </c>
      <c r="G62" s="78" t="s">
        <v>240</v>
      </c>
      <c r="H62" s="78">
        <v>2</v>
      </c>
      <c r="I62" s="78" t="s">
        <v>256</v>
      </c>
      <c r="J62" s="78">
        <v>1</v>
      </c>
      <c r="K62" s="78" t="s">
        <v>287</v>
      </c>
      <c r="L62" s="78">
        <v>4</v>
      </c>
      <c r="M62" s="78" t="s">
        <v>294</v>
      </c>
      <c r="N62" s="78">
        <v>1</v>
      </c>
      <c r="O62" s="78"/>
      <c r="P62" s="78"/>
      <c r="Q62" s="78" t="s">
        <v>277</v>
      </c>
      <c r="R62" s="78">
        <v>1</v>
      </c>
      <c r="S62" s="78"/>
      <c r="T62" s="78"/>
      <c r="U62" s="78"/>
      <c r="V62" s="78"/>
    </row>
    <row r="63" spans="1:22" ht="15">
      <c r="A63" s="78" t="s">
        <v>240</v>
      </c>
      <c r="B63" s="78">
        <v>2</v>
      </c>
      <c r="C63" s="78"/>
      <c r="D63" s="78"/>
      <c r="E63" s="78"/>
      <c r="F63" s="78"/>
      <c r="G63" s="78" t="s">
        <v>280</v>
      </c>
      <c r="H63" s="78">
        <v>2</v>
      </c>
      <c r="I63" s="78"/>
      <c r="J63" s="78"/>
      <c r="K63" s="78"/>
      <c r="L63" s="78"/>
      <c r="M63" s="78"/>
      <c r="N63" s="78"/>
      <c r="O63" s="78"/>
      <c r="P63" s="78"/>
      <c r="Q63" s="78"/>
      <c r="R63" s="78"/>
      <c r="S63" s="78"/>
      <c r="T63" s="78"/>
      <c r="U63" s="78"/>
      <c r="V63" s="78"/>
    </row>
    <row r="64" spans="1:22" ht="15">
      <c r="A64" s="78" t="s">
        <v>280</v>
      </c>
      <c r="B64" s="78">
        <v>2</v>
      </c>
      <c r="C64" s="78"/>
      <c r="D64" s="78"/>
      <c r="E64" s="78"/>
      <c r="F64" s="78"/>
      <c r="G64" s="78" t="s">
        <v>281</v>
      </c>
      <c r="H64" s="78">
        <v>1</v>
      </c>
      <c r="I64" s="78"/>
      <c r="J64" s="78"/>
      <c r="K64" s="78"/>
      <c r="L64" s="78"/>
      <c r="M64" s="78"/>
      <c r="N64" s="78"/>
      <c r="O64" s="78"/>
      <c r="P64" s="78"/>
      <c r="Q64" s="78"/>
      <c r="R64" s="78"/>
      <c r="S64" s="78"/>
      <c r="T64" s="78"/>
      <c r="U64" s="78"/>
      <c r="V64" s="78"/>
    </row>
    <row r="65" spans="1:22" ht="15">
      <c r="A65" s="78" t="s">
        <v>296</v>
      </c>
      <c r="B65" s="78">
        <v>1</v>
      </c>
      <c r="C65" s="78"/>
      <c r="D65" s="78"/>
      <c r="E65" s="78"/>
      <c r="F65" s="78"/>
      <c r="G65" s="78" t="s">
        <v>296</v>
      </c>
      <c r="H65" s="78">
        <v>1</v>
      </c>
      <c r="I65" s="78"/>
      <c r="J65" s="78"/>
      <c r="K65" s="78"/>
      <c r="L65" s="78"/>
      <c r="M65" s="78"/>
      <c r="N65" s="78"/>
      <c r="O65" s="78"/>
      <c r="P65" s="78"/>
      <c r="Q65" s="78"/>
      <c r="R65" s="78"/>
      <c r="S65" s="78"/>
      <c r="T65" s="78"/>
      <c r="U65" s="78"/>
      <c r="V65" s="78"/>
    </row>
    <row r="66" spans="1:22" ht="15">
      <c r="A66" s="78" t="s">
        <v>294</v>
      </c>
      <c r="B66" s="78">
        <v>1</v>
      </c>
      <c r="C66" s="78"/>
      <c r="D66" s="78"/>
      <c r="E66" s="78"/>
      <c r="F66" s="78"/>
      <c r="G66" s="78"/>
      <c r="H66" s="78"/>
      <c r="I66" s="78"/>
      <c r="J66" s="78"/>
      <c r="K66" s="78"/>
      <c r="L66" s="78"/>
      <c r="M66" s="78"/>
      <c r="N66" s="78"/>
      <c r="O66" s="78"/>
      <c r="P66" s="78"/>
      <c r="Q66" s="78"/>
      <c r="R66" s="78"/>
      <c r="S66" s="78"/>
      <c r="T66" s="78"/>
      <c r="U66" s="78"/>
      <c r="V66" s="78"/>
    </row>
    <row r="67" spans="1:22" ht="15">
      <c r="A67" s="78" t="s">
        <v>286</v>
      </c>
      <c r="B67" s="78">
        <v>1</v>
      </c>
      <c r="C67" s="78"/>
      <c r="D67" s="78"/>
      <c r="E67" s="78"/>
      <c r="F67" s="78"/>
      <c r="G67" s="78"/>
      <c r="H67" s="78"/>
      <c r="I67" s="78"/>
      <c r="J67" s="78"/>
      <c r="K67" s="78"/>
      <c r="L67" s="78"/>
      <c r="M67" s="78"/>
      <c r="N67" s="78"/>
      <c r="O67" s="78"/>
      <c r="P67" s="78"/>
      <c r="Q67" s="78"/>
      <c r="R67" s="78"/>
      <c r="S67" s="78"/>
      <c r="T67" s="78"/>
      <c r="U67" s="78"/>
      <c r="V67" s="78"/>
    </row>
    <row r="68" spans="1:22" ht="15">
      <c r="A68" s="78" t="s">
        <v>284</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283</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256</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282</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1454</v>
      </c>
      <c r="B74" s="13" t="s">
        <v>1225</v>
      </c>
      <c r="C74" s="13" t="s">
        <v>1457</v>
      </c>
      <c r="D74" s="13" t="s">
        <v>1228</v>
      </c>
      <c r="E74" s="13" t="s">
        <v>1458</v>
      </c>
      <c r="F74" s="13" t="s">
        <v>1230</v>
      </c>
      <c r="G74" s="13" t="s">
        <v>1460</v>
      </c>
      <c r="H74" s="13" t="s">
        <v>1232</v>
      </c>
      <c r="I74" s="13" t="s">
        <v>1462</v>
      </c>
      <c r="J74" s="13" t="s">
        <v>1234</v>
      </c>
      <c r="K74" s="13" t="s">
        <v>1464</v>
      </c>
      <c r="L74" s="13" t="s">
        <v>1236</v>
      </c>
      <c r="M74" s="13" t="s">
        <v>1466</v>
      </c>
      <c r="N74" s="13" t="s">
        <v>1238</v>
      </c>
      <c r="O74" s="13" t="s">
        <v>1468</v>
      </c>
      <c r="P74" s="13" t="s">
        <v>1240</v>
      </c>
      <c r="Q74" s="13" t="s">
        <v>1470</v>
      </c>
      <c r="R74" s="13" t="s">
        <v>1242</v>
      </c>
      <c r="S74" s="13" t="s">
        <v>1472</v>
      </c>
      <c r="T74" s="13" t="s">
        <v>1244</v>
      </c>
      <c r="U74" s="13" t="s">
        <v>1474</v>
      </c>
      <c r="V74" s="13" t="s">
        <v>1245</v>
      </c>
    </row>
    <row r="75" spans="1:22" ht="15">
      <c r="A75" s="78" t="s">
        <v>273</v>
      </c>
      <c r="B75" s="78">
        <v>17</v>
      </c>
      <c r="C75" s="78" t="s">
        <v>231</v>
      </c>
      <c r="D75" s="78">
        <v>15</v>
      </c>
      <c r="E75" s="78" t="s">
        <v>273</v>
      </c>
      <c r="F75" s="78">
        <v>9</v>
      </c>
      <c r="G75" s="78" t="s">
        <v>279</v>
      </c>
      <c r="H75" s="78">
        <v>7</v>
      </c>
      <c r="I75" s="78" t="s">
        <v>255</v>
      </c>
      <c r="J75" s="78">
        <v>8</v>
      </c>
      <c r="K75" s="78" t="s">
        <v>287</v>
      </c>
      <c r="L75" s="78">
        <v>4</v>
      </c>
      <c r="M75" s="78" t="s">
        <v>293</v>
      </c>
      <c r="N75" s="78">
        <v>1</v>
      </c>
      <c r="O75" s="78" t="s">
        <v>238</v>
      </c>
      <c r="P75" s="78">
        <v>4</v>
      </c>
      <c r="Q75" s="78" t="s">
        <v>276</v>
      </c>
      <c r="R75" s="78">
        <v>1</v>
      </c>
      <c r="S75" s="78" t="s">
        <v>269</v>
      </c>
      <c r="T75" s="78">
        <v>1</v>
      </c>
      <c r="U75" s="78" t="s">
        <v>252</v>
      </c>
      <c r="V75" s="78">
        <v>1</v>
      </c>
    </row>
    <row r="76" spans="1:22" ht="15">
      <c r="A76" s="78" t="s">
        <v>231</v>
      </c>
      <c r="B76" s="78">
        <v>15</v>
      </c>
      <c r="C76" s="78"/>
      <c r="D76" s="78"/>
      <c r="E76" s="78" t="s">
        <v>275</v>
      </c>
      <c r="F76" s="78">
        <v>2</v>
      </c>
      <c r="G76" s="78" t="s">
        <v>273</v>
      </c>
      <c r="H76" s="78">
        <v>7</v>
      </c>
      <c r="I76" s="78" t="s">
        <v>256</v>
      </c>
      <c r="J76" s="78">
        <v>8</v>
      </c>
      <c r="K76" s="78" t="s">
        <v>288</v>
      </c>
      <c r="L76" s="78">
        <v>2</v>
      </c>
      <c r="M76" s="78" t="s">
        <v>292</v>
      </c>
      <c r="N76" s="78">
        <v>1</v>
      </c>
      <c r="O76" s="78"/>
      <c r="P76" s="78"/>
      <c r="Q76" s="78"/>
      <c r="R76" s="78"/>
      <c r="S76" s="78"/>
      <c r="T76" s="78"/>
      <c r="U76" s="78"/>
      <c r="V76" s="78"/>
    </row>
    <row r="77" spans="1:22" ht="15">
      <c r="A77" s="78" t="s">
        <v>255</v>
      </c>
      <c r="B77" s="78">
        <v>8</v>
      </c>
      <c r="C77" s="78"/>
      <c r="D77" s="78"/>
      <c r="E77" s="78" t="s">
        <v>295</v>
      </c>
      <c r="F77" s="78">
        <v>1</v>
      </c>
      <c r="G77" s="78" t="s">
        <v>281</v>
      </c>
      <c r="H77" s="78">
        <v>6</v>
      </c>
      <c r="I77" s="78"/>
      <c r="J77" s="78"/>
      <c r="K77" s="78" t="s">
        <v>263</v>
      </c>
      <c r="L77" s="78">
        <v>1</v>
      </c>
      <c r="M77" s="78" t="s">
        <v>291</v>
      </c>
      <c r="N77" s="78">
        <v>1</v>
      </c>
      <c r="O77" s="78"/>
      <c r="P77" s="78"/>
      <c r="Q77" s="78"/>
      <c r="R77" s="78"/>
      <c r="S77" s="78"/>
      <c r="T77" s="78"/>
      <c r="U77" s="78"/>
      <c r="V77" s="78"/>
    </row>
    <row r="78" spans="1:22" ht="15">
      <c r="A78" s="78" t="s">
        <v>256</v>
      </c>
      <c r="B78" s="78">
        <v>8</v>
      </c>
      <c r="C78" s="78"/>
      <c r="D78" s="78"/>
      <c r="E78" s="78" t="s">
        <v>265</v>
      </c>
      <c r="F78" s="78">
        <v>1</v>
      </c>
      <c r="G78" s="78" t="s">
        <v>280</v>
      </c>
      <c r="H78" s="78">
        <v>5</v>
      </c>
      <c r="I78" s="78"/>
      <c r="J78" s="78"/>
      <c r="K78" s="78" t="s">
        <v>258</v>
      </c>
      <c r="L78" s="78">
        <v>1</v>
      </c>
      <c r="M78" s="78" t="s">
        <v>290</v>
      </c>
      <c r="N78" s="78">
        <v>1</v>
      </c>
      <c r="O78" s="78"/>
      <c r="P78" s="78"/>
      <c r="Q78" s="78"/>
      <c r="R78" s="78"/>
      <c r="S78" s="78"/>
      <c r="T78" s="78"/>
      <c r="U78" s="78"/>
      <c r="V78" s="78"/>
    </row>
    <row r="79" spans="1:22" ht="15">
      <c r="A79" s="78" t="s">
        <v>279</v>
      </c>
      <c r="B79" s="78">
        <v>7</v>
      </c>
      <c r="C79" s="78"/>
      <c r="D79" s="78"/>
      <c r="E79" s="78" t="s">
        <v>285</v>
      </c>
      <c r="F79" s="78">
        <v>1</v>
      </c>
      <c r="G79" s="78" t="s">
        <v>240</v>
      </c>
      <c r="H79" s="78">
        <v>3</v>
      </c>
      <c r="I79" s="78"/>
      <c r="J79" s="78"/>
      <c r="K79" s="78" t="s">
        <v>260</v>
      </c>
      <c r="L79" s="78">
        <v>1</v>
      </c>
      <c r="M79" s="78" t="s">
        <v>289</v>
      </c>
      <c r="N79" s="78">
        <v>1</v>
      </c>
      <c r="O79" s="78"/>
      <c r="P79" s="78"/>
      <c r="Q79" s="78"/>
      <c r="R79" s="78"/>
      <c r="S79" s="78"/>
      <c r="T79" s="78"/>
      <c r="U79" s="78"/>
      <c r="V79" s="78"/>
    </row>
    <row r="80" spans="1:22" ht="15">
      <c r="A80" s="78" t="s">
        <v>281</v>
      </c>
      <c r="B80" s="78">
        <v>6</v>
      </c>
      <c r="C80" s="78"/>
      <c r="D80" s="78"/>
      <c r="E80" s="78" t="s">
        <v>212</v>
      </c>
      <c r="F80" s="78">
        <v>1</v>
      </c>
      <c r="G80" s="78" t="s">
        <v>278</v>
      </c>
      <c r="H80" s="78">
        <v>2</v>
      </c>
      <c r="I80" s="78"/>
      <c r="J80" s="78"/>
      <c r="K80" s="78" t="s">
        <v>261</v>
      </c>
      <c r="L80" s="78">
        <v>1</v>
      </c>
      <c r="M80" s="78" t="s">
        <v>273</v>
      </c>
      <c r="N80" s="78">
        <v>1</v>
      </c>
      <c r="O80" s="78"/>
      <c r="P80" s="78"/>
      <c r="Q80" s="78"/>
      <c r="R80" s="78"/>
      <c r="S80" s="78"/>
      <c r="T80" s="78"/>
      <c r="U80" s="78"/>
      <c r="V80" s="78"/>
    </row>
    <row r="81" spans="1:22" ht="15">
      <c r="A81" s="78" t="s">
        <v>280</v>
      </c>
      <c r="B81" s="78">
        <v>5</v>
      </c>
      <c r="C81" s="78"/>
      <c r="D81" s="78"/>
      <c r="E81" s="78"/>
      <c r="F81" s="78"/>
      <c r="G81" s="78" t="s">
        <v>297</v>
      </c>
      <c r="H81" s="78">
        <v>2</v>
      </c>
      <c r="I81" s="78"/>
      <c r="J81" s="78"/>
      <c r="K81" s="78" t="s">
        <v>262</v>
      </c>
      <c r="L81" s="78">
        <v>1</v>
      </c>
      <c r="M81" s="78"/>
      <c r="N81" s="78"/>
      <c r="O81" s="78"/>
      <c r="P81" s="78"/>
      <c r="Q81" s="78"/>
      <c r="R81" s="78"/>
      <c r="S81" s="78"/>
      <c r="T81" s="78"/>
      <c r="U81" s="78"/>
      <c r="V81" s="78"/>
    </row>
    <row r="82" spans="1:22" ht="15">
      <c r="A82" s="78" t="s">
        <v>287</v>
      </c>
      <c r="B82" s="78">
        <v>4</v>
      </c>
      <c r="C82" s="78"/>
      <c r="D82" s="78"/>
      <c r="E82" s="78"/>
      <c r="F82" s="78"/>
      <c r="G82" s="78" t="s">
        <v>298</v>
      </c>
      <c r="H82" s="78">
        <v>1</v>
      </c>
      <c r="I82" s="78"/>
      <c r="J82" s="78"/>
      <c r="K82" s="78"/>
      <c r="L82" s="78"/>
      <c r="M82" s="78"/>
      <c r="N82" s="78"/>
      <c r="O82" s="78"/>
      <c r="P82" s="78"/>
      <c r="Q82" s="78"/>
      <c r="R82" s="78"/>
      <c r="S82" s="78"/>
      <c r="T82" s="78"/>
      <c r="U82" s="78"/>
      <c r="V82" s="78"/>
    </row>
    <row r="83" spans="1:22" ht="15">
      <c r="A83" s="78" t="s">
        <v>238</v>
      </c>
      <c r="B83" s="78">
        <v>4</v>
      </c>
      <c r="C83" s="78"/>
      <c r="D83" s="78"/>
      <c r="E83" s="78"/>
      <c r="F83" s="78"/>
      <c r="G83" s="78"/>
      <c r="H83" s="78"/>
      <c r="I83" s="78"/>
      <c r="J83" s="78"/>
      <c r="K83" s="78"/>
      <c r="L83" s="78"/>
      <c r="M83" s="78"/>
      <c r="N83" s="78"/>
      <c r="O83" s="78"/>
      <c r="P83" s="78"/>
      <c r="Q83" s="78"/>
      <c r="R83" s="78"/>
      <c r="S83" s="78"/>
      <c r="T83" s="78"/>
      <c r="U83" s="78"/>
      <c r="V83" s="78"/>
    </row>
    <row r="84" spans="1:22" ht="15">
      <c r="A84" s="78" t="s">
        <v>240</v>
      </c>
      <c r="B84" s="78">
        <v>3</v>
      </c>
      <c r="C84" s="78"/>
      <c r="D84" s="78"/>
      <c r="E84" s="78"/>
      <c r="F84" s="78"/>
      <c r="G84" s="78"/>
      <c r="H84" s="78"/>
      <c r="I84" s="78"/>
      <c r="J84" s="78"/>
      <c r="K84" s="78"/>
      <c r="L84" s="78"/>
      <c r="M84" s="78"/>
      <c r="N84" s="78"/>
      <c r="O84" s="78"/>
      <c r="P84" s="78"/>
      <c r="Q84" s="78"/>
      <c r="R84" s="78"/>
      <c r="S84" s="78"/>
      <c r="T84" s="78"/>
      <c r="U84" s="78"/>
      <c r="V84" s="78"/>
    </row>
    <row r="87" spans="1:22" ht="15" customHeight="1">
      <c r="A87" s="13" t="s">
        <v>1483</v>
      </c>
      <c r="B87" s="13" t="s">
        <v>1225</v>
      </c>
      <c r="C87" s="13" t="s">
        <v>1484</v>
      </c>
      <c r="D87" s="13" t="s">
        <v>1228</v>
      </c>
      <c r="E87" s="13" t="s">
        <v>1485</v>
      </c>
      <c r="F87" s="13" t="s">
        <v>1230</v>
      </c>
      <c r="G87" s="13" t="s">
        <v>1486</v>
      </c>
      <c r="H87" s="13" t="s">
        <v>1232</v>
      </c>
      <c r="I87" s="13" t="s">
        <v>1487</v>
      </c>
      <c r="J87" s="13" t="s">
        <v>1234</v>
      </c>
      <c r="K87" s="13" t="s">
        <v>1488</v>
      </c>
      <c r="L87" s="13" t="s">
        <v>1236</v>
      </c>
      <c r="M87" s="13" t="s">
        <v>1489</v>
      </c>
      <c r="N87" s="13" t="s">
        <v>1238</v>
      </c>
      <c r="O87" s="13" t="s">
        <v>1490</v>
      </c>
      <c r="P87" s="13" t="s">
        <v>1240</v>
      </c>
      <c r="Q87" s="13" t="s">
        <v>1491</v>
      </c>
      <c r="R87" s="13" t="s">
        <v>1242</v>
      </c>
      <c r="S87" s="13" t="s">
        <v>1492</v>
      </c>
      <c r="T87" s="13" t="s">
        <v>1244</v>
      </c>
      <c r="U87" s="13" t="s">
        <v>1493</v>
      </c>
      <c r="V87" s="13" t="s">
        <v>1245</v>
      </c>
    </row>
    <row r="88" spans="1:22" ht="15">
      <c r="A88" s="114" t="s">
        <v>275</v>
      </c>
      <c r="B88" s="78">
        <v>227319</v>
      </c>
      <c r="C88" s="114" t="s">
        <v>225</v>
      </c>
      <c r="D88" s="78">
        <v>124433</v>
      </c>
      <c r="E88" s="114" t="s">
        <v>275</v>
      </c>
      <c r="F88" s="78">
        <v>227319</v>
      </c>
      <c r="G88" s="114" t="s">
        <v>241</v>
      </c>
      <c r="H88" s="78">
        <v>65459</v>
      </c>
      <c r="I88" s="114" t="s">
        <v>245</v>
      </c>
      <c r="J88" s="78">
        <v>70571</v>
      </c>
      <c r="K88" s="114" t="s">
        <v>287</v>
      </c>
      <c r="L88" s="78">
        <v>112318</v>
      </c>
      <c r="M88" s="114" t="s">
        <v>292</v>
      </c>
      <c r="N88" s="78">
        <v>28955</v>
      </c>
      <c r="O88" s="114" t="s">
        <v>239</v>
      </c>
      <c r="P88" s="78">
        <v>36599</v>
      </c>
      <c r="Q88" s="114" t="s">
        <v>276</v>
      </c>
      <c r="R88" s="78">
        <v>23395</v>
      </c>
      <c r="S88" s="114" t="s">
        <v>269</v>
      </c>
      <c r="T88" s="78">
        <v>8990</v>
      </c>
      <c r="U88" s="114" t="s">
        <v>252</v>
      </c>
      <c r="V88" s="78">
        <v>182535</v>
      </c>
    </row>
    <row r="89" spans="1:22" ht="15">
      <c r="A89" s="114" t="s">
        <v>252</v>
      </c>
      <c r="B89" s="78">
        <v>182535</v>
      </c>
      <c r="C89" s="114" t="s">
        <v>231</v>
      </c>
      <c r="D89" s="78">
        <v>51312</v>
      </c>
      <c r="E89" s="114" t="s">
        <v>212</v>
      </c>
      <c r="F89" s="78">
        <v>37888</v>
      </c>
      <c r="G89" s="114" t="s">
        <v>298</v>
      </c>
      <c r="H89" s="78">
        <v>33646</v>
      </c>
      <c r="I89" s="114" t="s">
        <v>244</v>
      </c>
      <c r="J89" s="78">
        <v>53074</v>
      </c>
      <c r="K89" s="114" t="s">
        <v>260</v>
      </c>
      <c r="L89" s="78">
        <v>45054</v>
      </c>
      <c r="M89" s="114" t="s">
        <v>294</v>
      </c>
      <c r="N89" s="78">
        <v>7242</v>
      </c>
      <c r="O89" s="114" t="s">
        <v>229</v>
      </c>
      <c r="P89" s="78">
        <v>36197</v>
      </c>
      <c r="Q89" s="114" t="s">
        <v>235</v>
      </c>
      <c r="R89" s="78">
        <v>967</v>
      </c>
      <c r="S89" s="114" t="s">
        <v>270</v>
      </c>
      <c r="T89" s="78">
        <v>2799</v>
      </c>
      <c r="U89" s="114" t="s">
        <v>253</v>
      </c>
      <c r="V89" s="78">
        <v>2703</v>
      </c>
    </row>
    <row r="90" spans="1:22" ht="15">
      <c r="A90" s="114" t="s">
        <v>237</v>
      </c>
      <c r="B90" s="78">
        <v>129754</v>
      </c>
      <c r="C90" s="114" t="s">
        <v>216</v>
      </c>
      <c r="D90" s="78">
        <v>50539</v>
      </c>
      <c r="E90" s="114" t="s">
        <v>285</v>
      </c>
      <c r="F90" s="78">
        <v>24135</v>
      </c>
      <c r="G90" s="114" t="s">
        <v>274</v>
      </c>
      <c r="H90" s="78">
        <v>9038</v>
      </c>
      <c r="I90" s="114" t="s">
        <v>248</v>
      </c>
      <c r="J90" s="78">
        <v>32241</v>
      </c>
      <c r="K90" s="114" t="s">
        <v>263</v>
      </c>
      <c r="L90" s="78">
        <v>9401</v>
      </c>
      <c r="M90" s="114" t="s">
        <v>264</v>
      </c>
      <c r="N90" s="78">
        <v>4088</v>
      </c>
      <c r="O90" s="114" t="s">
        <v>228</v>
      </c>
      <c r="P90" s="78">
        <v>35454</v>
      </c>
      <c r="Q90" s="114" t="s">
        <v>277</v>
      </c>
      <c r="R90" s="78">
        <v>29</v>
      </c>
      <c r="S90" s="114"/>
      <c r="T90" s="78"/>
      <c r="U90" s="114"/>
      <c r="V90" s="78"/>
    </row>
    <row r="91" spans="1:22" ht="15">
      <c r="A91" s="114" t="s">
        <v>225</v>
      </c>
      <c r="B91" s="78">
        <v>124433</v>
      </c>
      <c r="C91" s="114" t="s">
        <v>220</v>
      </c>
      <c r="D91" s="78">
        <v>47591</v>
      </c>
      <c r="E91" s="114" t="s">
        <v>271</v>
      </c>
      <c r="F91" s="78">
        <v>20910</v>
      </c>
      <c r="G91" s="114" t="s">
        <v>279</v>
      </c>
      <c r="H91" s="78">
        <v>8187</v>
      </c>
      <c r="I91" s="114" t="s">
        <v>246</v>
      </c>
      <c r="J91" s="78">
        <v>26114</v>
      </c>
      <c r="K91" s="114" t="s">
        <v>259</v>
      </c>
      <c r="L91" s="78">
        <v>6183</v>
      </c>
      <c r="M91" s="114" t="s">
        <v>290</v>
      </c>
      <c r="N91" s="78">
        <v>3691</v>
      </c>
      <c r="O91" s="114" t="s">
        <v>227</v>
      </c>
      <c r="P91" s="78">
        <v>17971</v>
      </c>
      <c r="Q91" s="114"/>
      <c r="R91" s="78"/>
      <c r="S91" s="114"/>
      <c r="T91" s="78"/>
      <c r="U91" s="114"/>
      <c r="V91" s="78"/>
    </row>
    <row r="92" spans="1:22" ht="15">
      <c r="A92" s="114" t="s">
        <v>287</v>
      </c>
      <c r="B92" s="78">
        <v>112318</v>
      </c>
      <c r="C92" s="114" t="s">
        <v>214</v>
      </c>
      <c r="D92" s="78">
        <v>40869</v>
      </c>
      <c r="E92" s="114" t="s">
        <v>268</v>
      </c>
      <c r="F92" s="78">
        <v>14500</v>
      </c>
      <c r="G92" s="114" t="s">
        <v>296</v>
      </c>
      <c r="H92" s="78">
        <v>8081</v>
      </c>
      <c r="I92" s="114" t="s">
        <v>255</v>
      </c>
      <c r="J92" s="78">
        <v>23759</v>
      </c>
      <c r="K92" s="114" t="s">
        <v>262</v>
      </c>
      <c r="L92" s="78">
        <v>3952</v>
      </c>
      <c r="M92" s="114" t="s">
        <v>289</v>
      </c>
      <c r="N92" s="78">
        <v>2361</v>
      </c>
      <c r="O92" s="114" t="s">
        <v>238</v>
      </c>
      <c r="P92" s="78">
        <v>12226</v>
      </c>
      <c r="Q92" s="114"/>
      <c r="R92" s="78"/>
      <c r="S92" s="114"/>
      <c r="T92" s="78"/>
      <c r="U92" s="114"/>
      <c r="V92" s="78"/>
    </row>
    <row r="93" spans="1:22" ht="15">
      <c r="A93" s="114" t="s">
        <v>245</v>
      </c>
      <c r="B93" s="78">
        <v>70571</v>
      </c>
      <c r="C93" s="114" t="s">
        <v>226</v>
      </c>
      <c r="D93" s="78">
        <v>27231</v>
      </c>
      <c r="E93" s="114" t="s">
        <v>286</v>
      </c>
      <c r="F93" s="78">
        <v>10405</v>
      </c>
      <c r="G93" s="114" t="s">
        <v>240</v>
      </c>
      <c r="H93" s="78">
        <v>7878</v>
      </c>
      <c r="I93" s="114" t="s">
        <v>247</v>
      </c>
      <c r="J93" s="78">
        <v>13072</v>
      </c>
      <c r="K93" s="114" t="s">
        <v>258</v>
      </c>
      <c r="L93" s="78">
        <v>1589</v>
      </c>
      <c r="M93" s="114" t="s">
        <v>293</v>
      </c>
      <c r="N93" s="78">
        <v>2220</v>
      </c>
      <c r="O93" s="114"/>
      <c r="P93" s="78"/>
      <c r="Q93" s="114"/>
      <c r="R93" s="78"/>
      <c r="S93" s="114"/>
      <c r="T93" s="78"/>
      <c r="U93" s="114"/>
      <c r="V93" s="78"/>
    </row>
    <row r="94" spans="1:22" ht="15">
      <c r="A94" s="114" t="s">
        <v>241</v>
      </c>
      <c r="B94" s="78">
        <v>65459</v>
      </c>
      <c r="C94" s="114" t="s">
        <v>218</v>
      </c>
      <c r="D94" s="78">
        <v>17537</v>
      </c>
      <c r="E94" s="114" t="s">
        <v>265</v>
      </c>
      <c r="F94" s="78">
        <v>7210</v>
      </c>
      <c r="G94" s="114" t="s">
        <v>278</v>
      </c>
      <c r="H94" s="78">
        <v>7456</v>
      </c>
      <c r="I94" s="114" t="s">
        <v>256</v>
      </c>
      <c r="J94" s="78">
        <v>10855</v>
      </c>
      <c r="K94" s="114" t="s">
        <v>288</v>
      </c>
      <c r="L94" s="78">
        <v>438</v>
      </c>
      <c r="M94" s="114" t="s">
        <v>291</v>
      </c>
      <c r="N94" s="78">
        <v>428</v>
      </c>
      <c r="O94" s="114"/>
      <c r="P94" s="78"/>
      <c r="Q94" s="114"/>
      <c r="R94" s="78"/>
      <c r="S94" s="114"/>
      <c r="T94" s="78"/>
      <c r="U94" s="114"/>
      <c r="V94" s="78"/>
    </row>
    <row r="95" spans="1:22" ht="15">
      <c r="A95" s="114" t="s">
        <v>244</v>
      </c>
      <c r="B95" s="78">
        <v>53074</v>
      </c>
      <c r="C95" s="114" t="s">
        <v>219</v>
      </c>
      <c r="D95" s="78">
        <v>16351</v>
      </c>
      <c r="E95" s="114" t="s">
        <v>254</v>
      </c>
      <c r="F95" s="78">
        <v>5097</v>
      </c>
      <c r="G95" s="114" t="s">
        <v>280</v>
      </c>
      <c r="H95" s="78">
        <v>6123</v>
      </c>
      <c r="I95" s="114" t="s">
        <v>249</v>
      </c>
      <c r="J95" s="78">
        <v>1643</v>
      </c>
      <c r="K95" s="114" t="s">
        <v>261</v>
      </c>
      <c r="L95" s="78">
        <v>87</v>
      </c>
      <c r="M95" s="114"/>
      <c r="N95" s="78"/>
      <c r="O95" s="114"/>
      <c r="P95" s="78"/>
      <c r="Q95" s="114"/>
      <c r="R95" s="78"/>
      <c r="S95" s="114"/>
      <c r="T95" s="78"/>
      <c r="U95" s="114"/>
      <c r="V95" s="78"/>
    </row>
    <row r="96" spans="1:22" ht="15">
      <c r="A96" s="114" t="s">
        <v>231</v>
      </c>
      <c r="B96" s="78">
        <v>51312</v>
      </c>
      <c r="C96" s="114" t="s">
        <v>230</v>
      </c>
      <c r="D96" s="78">
        <v>15527</v>
      </c>
      <c r="E96" s="114" t="s">
        <v>295</v>
      </c>
      <c r="F96" s="78">
        <v>2138</v>
      </c>
      <c r="G96" s="114" t="s">
        <v>297</v>
      </c>
      <c r="H96" s="78">
        <v>610</v>
      </c>
      <c r="I96" s="114" t="s">
        <v>257</v>
      </c>
      <c r="J96" s="78">
        <v>929</v>
      </c>
      <c r="K96" s="114"/>
      <c r="L96" s="78"/>
      <c r="M96" s="114"/>
      <c r="N96" s="78"/>
      <c r="O96" s="114"/>
      <c r="P96" s="78"/>
      <c r="Q96" s="114"/>
      <c r="R96" s="78"/>
      <c r="S96" s="114"/>
      <c r="T96" s="78"/>
      <c r="U96" s="114"/>
      <c r="V96" s="78"/>
    </row>
    <row r="97" spans="1:22" ht="15">
      <c r="A97" s="114" t="s">
        <v>216</v>
      </c>
      <c r="B97" s="78">
        <v>50539</v>
      </c>
      <c r="C97" s="114" t="s">
        <v>232</v>
      </c>
      <c r="D97" s="78">
        <v>11688</v>
      </c>
      <c r="E97" s="114" t="s">
        <v>273</v>
      </c>
      <c r="F97" s="78">
        <v>1647</v>
      </c>
      <c r="G97" s="114" t="s">
        <v>281</v>
      </c>
      <c r="H97" s="78">
        <v>561</v>
      </c>
      <c r="I97" s="114"/>
      <c r="J97" s="78"/>
      <c r="K97" s="114"/>
      <c r="L97" s="78"/>
      <c r="M97" s="114"/>
      <c r="N97" s="78"/>
      <c r="O97" s="114"/>
      <c r="P97" s="78"/>
      <c r="Q97" s="114"/>
      <c r="R97" s="78"/>
      <c r="S97" s="114"/>
      <c r="T97" s="78"/>
      <c r="U97" s="114"/>
      <c r="V97" s="78"/>
    </row>
  </sheetData>
  <hyperlinks>
    <hyperlink ref="A2" r:id="rId1" display="https://www.krik.rs/nikola-petrovic-supruga-vlasnici-dve-nove-vile-vredne-cetiri-miliona-evra/"/>
    <hyperlink ref="A3" r:id="rId2" display="https://twitter.com/car_nove/status/964122342464081921"/>
    <hyperlink ref="A4" r:id="rId3" display="https://twitter.com/i/web/status/1096907918274973696"/>
    <hyperlink ref="A5" r:id="rId4" display="https://twitter.com/i/web/status/1096623169929121792"/>
    <hyperlink ref="A6" r:id="rId5" display="http://app.bl.ink/"/>
    <hyperlink ref="A7" r:id="rId6" display="https://twitter.com/i/web/status/1096620987959910400"/>
    <hyperlink ref="A8" r:id="rId7" display="https://twitter.com/i/web/status/1096271697421000705"/>
    <hyperlink ref="A9" r:id="rId8" display="https://twitter.com/i/web/status/1001583765506985986"/>
    <hyperlink ref="A10" r:id="rId9" display="https://twitter.com/i/web/status/1095852383803002880"/>
    <hyperlink ref="A11" r:id="rId10" display="http://rsg.ms/1ea298d"/>
    <hyperlink ref="C2" r:id="rId11" display="https://www.krik.rs/nikola-petrovic-supruga-vlasnici-dve-nove-vile-vredne-cetiri-miliona-evra/"/>
    <hyperlink ref="E2" r:id="rId12" display="https://twitter.com/i/web/status/964169563070980096"/>
    <hyperlink ref="E3" r:id="rId13" display="https://twitter.com/i/web/status/1096271697421000705"/>
    <hyperlink ref="E4" r:id="rId14" display="https://twitter.com/i/web/status/1001583765506985986"/>
    <hyperlink ref="E5" r:id="rId15" display="http://snpy.tv/2CcprtL"/>
    <hyperlink ref="G2" r:id="rId16" display="https://twitter.com/i/web/status/1096907918274973696"/>
    <hyperlink ref="G3" r:id="rId17" display="https://twitter.com/i/web/status/1096623169929121792"/>
    <hyperlink ref="G4" r:id="rId18" display="https://twitter.com/i/web/status/1096620987959910400"/>
    <hyperlink ref="G5" r:id="rId19" display="http://app.bl.ink/"/>
    <hyperlink ref="M2" r:id="rId20" display="https://twitter.com/i/web/status/1095852383803002880"/>
    <hyperlink ref="S2" r:id="rId21" display="https://twitter.com/car_nove/status/964122342464081921"/>
  </hyperlinks>
  <printOptions/>
  <pageMargins left="0.7" right="0.7" top="0.75" bottom="0.75" header="0.3" footer="0.3"/>
  <pageSetup orientation="portrait" paperSize="9"/>
  <tableParts>
    <tablePart r:id="rId24"/>
    <tablePart r:id="rId29"/>
    <tablePart r:id="rId22"/>
    <tablePart r:id="rId26"/>
    <tablePart r:id="rId25"/>
    <tablePart r:id="rId28"/>
    <tablePart r:id="rId27"/>
    <tablePart r:id="rId2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2019-02-18T04:07:30Z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