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<sst xmlns="http://schemas.openxmlformats.org/spreadsheetml/2006/main" count="5118" uniqueCount="1353">
  <si>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</si>
  <si>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</si>
  <si>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</si>
  <si>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</si>
  <si>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</si>
  <si>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</si>
  <si>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</si>
  <si>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</si>
  <si>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</si>
  <si>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</si>
  <si>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</si>
  <si>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</si>
  <si>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</si>
  <si>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</si>
  <si>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</si>
  <si>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</si>
  <si>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</si>
  <si>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</si>
  <si>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</si>
  <si>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</si>
  <si>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</si>
  <si>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</si>
  <si>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</si>
  <si>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</si>
  <si>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</si>
  <si>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</si>
  <si>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</si>
  <si>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</si>
  <si>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</si>
  <si>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</si>
  <si>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</si>
  <si>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</si>
  <si>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</si>
  <si>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</si>
  <si>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</si>
  <si>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</si>
  <si>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</si>
  <si>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</si>
  <si>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</si>
  <si>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</si>
  <si>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</si>
  <si>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</si>
  <si>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</si>
  <si>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</si>
  <si>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</si>
  <si>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</si>
  <si>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</si>
  <si>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</si>
  <si>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</si>
  <si>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</si>
  <si>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</si>
  <si>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</si>
  <si>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</si>
  <si>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</si>
  <si>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</si>
  <si>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</si>
  <si>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</si>
  <si>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</si>
  <si>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</si>
  <si>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</si>
  <si>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</si>
  <si>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</si>
  <si>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</si>
  <si>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</si>
  <si>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</si>
  <si>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</si>
  <si>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</si>
  <si>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</si>
  <si>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</si>
  <si>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</si>
  <si>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</si>
  <si>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</si>
  <si>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</si>
  <si>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</si>
  <si>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</si>
  <si>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</si>
  <si>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</si>
  <si>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</si>
  <si>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</si>
  <si>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</si>
  <si>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</si>
  <si>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</si>
  <si>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</si>
  <si>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</si>
  <si>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</si>
  <si>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</si>
  <si>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</si>
  <si>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</si>
  <si>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</si>
  <si>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</si>
  <si>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</si>
  <si>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</si>
  <si>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</si>
  <si>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</si>
  <si>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</si>
  <si>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</si>
  <si>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</si>
  <si>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</si>
  <si>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</si>
  <si>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</si>
  <si>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</si>
  <si>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</si>
  <si>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</si>
  <si>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</si>
  <si>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</si>
  <si>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</si>
  <si>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</si>
  <si>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</si>
  <si>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</si>
  <si>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</si>
  <si>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</si>
  <si>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</si>
  <si>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</si>
  <si>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</si>
  <si>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</si>
  <si>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</si>
  <si>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</si>
  <si>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</si>
  <si>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</si>
  <si>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</si>
  <si>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</si>
  <si>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</si>
  <si>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</si>
  <si>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</si>
  <si>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</si>
  <si>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</si>
  <si>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</si>
  <si>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</si>
  <si>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</si>
  <si>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</si>
  <si>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</si>
  <si>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</si>
  <si>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</si>
  <si>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</si>
  <si>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</si>
  <si>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</si>
  <si>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</si>
  <si>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</si>
  <si>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</si>
  <si>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</si>
  <si>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</si>
  <si>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</si>
  <si>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</si>
  <si>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</si>
  <si>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</si>
  <si>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</si>
  <si>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</si>
  <si>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</si>
  <si>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</si>
  <si>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</si>
  <si>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</si>
  <si>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</si>
  <si>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</si>
  <si>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</si>
  <si>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</si>
  <si>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</si>
  <si>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</si>
  <si>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</si>
  <si>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</si>
  <si>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</si>
  <si>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</si>
  <si>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</si>
  <si>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</si>
  <si>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</si>
  <si>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</si>
  <si>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</si>
  <si>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</si>
  <si>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</si>
  <si>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</si>
  <si>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</si>
  <si>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</si>
  <si>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</si>
  <si>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</si>
  <si>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</si>
  <si>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</si>
  <si>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</si>
  <si>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</si>
  <si>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</si>
  <si>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</si>
  <si>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</si>
  <si>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</si>
  <si>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</si>
  <si>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</si>
  <si>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</si>
  <si>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</si>
  <si>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</si>
  <si>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</si>
  <si>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</si>
  <si>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</si>
  <si>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</si>
  <si>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</si>
  <si>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</si>
  <si>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</si>
  <si>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</si>
  <si>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</si>
  <si>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</si>
  <si>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</si>
  <si>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</si>
  <si>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</si>
  <si>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</si>
  <si>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</si>
  <si>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</si>
  <si>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</si>
  <si>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</si>
  <si>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</si>
  <si>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</si>
  <si>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</si>
  <si>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</si>
  <si>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</si>
  <si>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</si>
  <si>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</si>
  <si>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</si>
  <si>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tpvmarket_sp</t>
  </si>
  <si>
    <t>expotecno_sp</t>
  </si>
  <si>
    <t>newswiretoday</t>
  </si>
  <si>
    <t>sharpiran_org</t>
  </si>
  <si>
    <t>it360newscom</t>
  </si>
  <si>
    <t>clearwaveinc</t>
  </si>
  <si>
    <t>dbs4pos</t>
  </si>
  <si>
    <t>bob9_drisc</t>
  </si>
  <si>
    <t>justransact</t>
  </si>
  <si>
    <t>zubinrathod</t>
  </si>
  <si>
    <t>afrosoko</t>
  </si>
  <si>
    <t>gavin_lew</t>
  </si>
  <si>
    <t>cougsincyber</t>
  </si>
  <si>
    <t>posiflexusa</t>
  </si>
  <si>
    <t>casio_news</t>
  </si>
  <si>
    <t>tbs_broadcast</t>
  </si>
  <si>
    <t>nerdcorepairs</t>
  </si>
  <si>
    <t>gach</t>
  </si>
  <si>
    <t>bluconect</t>
  </si>
  <si>
    <t>newsfrombw</t>
  </si>
  <si>
    <t>koreanewswire</t>
  </si>
  <si>
    <t>doingbusinessca</t>
  </si>
  <si>
    <t>bw_espanol</t>
  </si>
  <si>
    <t>bw_portuguese</t>
  </si>
  <si>
    <t>bw_french</t>
  </si>
  <si>
    <t>bwgerman</t>
  </si>
  <si>
    <t>bw_italian</t>
  </si>
  <si>
    <t>latestcanada</t>
  </si>
  <si>
    <t>dario_p89</t>
  </si>
  <si>
    <t>tradersocialne1</t>
  </si>
  <si>
    <t>sklarwilton</t>
  </si>
  <si>
    <t>cryptoify</t>
  </si>
  <si>
    <t>enggmrahman</t>
  </si>
  <si>
    <t>hardtechtv</t>
  </si>
  <si>
    <t>startupmath</t>
  </si>
  <si>
    <t>smontigaud</t>
  </si>
  <si>
    <t>kaytics</t>
  </si>
  <si>
    <t>bahrainnewsnet</t>
  </si>
  <si>
    <t>arnaldoauad</t>
  </si>
  <si>
    <t>wadeonaloz</t>
  </si>
  <si>
    <t>bw_dutch</t>
  </si>
  <si>
    <t>synergogroup</t>
  </si>
  <si>
    <t>pulsepublish</t>
  </si>
  <si>
    <t>malaikaamina</t>
  </si>
  <si>
    <t>posiflextpv</t>
  </si>
  <si>
    <t>holliekshaw</t>
  </si>
  <si>
    <t>Mentions</t>
  </si>
  <si>
    <t>Terminal @PosiflexTPV MT-4308WR un todoterreno https://t.co/2gXki5ldjm para  #Comercio #Tecnología #Innovación #Distribución #Restauración #Hostelería #Negocios #Business #Retail #RetailSales #retailers #logistica #logistics https://t.co/pedV9o0Y3s</t>
  </si>
  <si>
    <t>Mira el terminal MT-4308W en acción https://t.co/8j2dHWFtBB @PosiflexTPV  #mydealermarket #comercio #mayoristainformatica #canalit #distribuidores #TiendaOnLine #precio #ofertas #rebajas #mayorista #Informatica #Ordenadores #integrador #instalador https://t.co/5sVdd95xjQ</t>
  </si>
  <si>
    <t>NewswireToday / Posiflex Showcases New Interactive Self-Service Kiosks and IoT Retail Product Innovations At EuroCIS 2019 #PosiflexUSA #EuroCIS #IoT #RMS #POS #KIOSK #Portwell #ATMs #StoreEquipment #Retail - https://t.co/OF0MNWQhs6</t>
  </si>
  <si>
    <t>بارکد خوان posiflex مدل Ls3000 | شارپ ایران تخصصي ترين فروشگاه اينترنتي https://t.co/ja6ke2mOkK</t>
  </si>
  <si>
    <t>February 8, 2019 11:21 am
News &amp;amp; Press Release / Posiflex Presents New Interactive Self-Service Kiosks and Retail… https://t.co/3eSZujIaO9</t>
  </si>
  <si>
    <t>@Clearwaveinc is at #HIMSS2019 this week!  Swing by booth 5543 with Posiflex to talk to us!</t>
  </si>
  <si>
    <t>New for 2019, the Posiflex RT Series radiates in its new design - featuring an ultra-slim and sleek look! The RT Series is taking POS terminal design into the next level. Check it out a our next POS Roadshow! Pre-register at https://t.co/GpTXerCDHN https://t.co/ZeVpneqAKW</t>
  </si>
  <si>
    <t>RT @dbs4pos: New for 2019, the Posiflex RT Series radiates in its new design - featuring an ultra-slim and sleek look! The RT Series is tak…</t>
  </si>
  <si>
    <t>Quality Posiflex BP02 Mobile printer for the best price. Buy now @ https://t.co/LzMxLObycf https://t.co/mL4jMSK92a</t>
  </si>
  <si>
    <t>Quality &amp;amp; Compact Posiflex cash drawers with flip top design making it ideal for environments where space is at a premium. Buy now at https://t.co/SxKW3jgAHf https://t.co/e2qVBsU5mn</t>
  </si>
  <si>
    <t>Posiflex MR 2100  Magnetic Stripe Reader makes Card Transactions a breeze - the best Point Of Sale feature for any POS setup. Buy now at https://t.co/yVPUwlFayf https://t.co/ymoGAbrag5</t>
  </si>
  <si>
    <t>Posiflex Programmable Keyboard - Flexible as keys are programmed according to RETAIL NEEDS. Buy at… https://t.co/vnpjRHzv8S</t>
  </si>
  <si>
    <t>Run your business better today with Posiflex Jiva XT-2614Q Android Desktop POS Terminals. Buy now at… https://t.co/tMeZFBa9Lw</t>
  </si>
  <si>
    <t>Posiflex Launches New TK Series Interactive Kiosks https://t.co/7LUiuSVr9P</t>
  </si>
  <si>
    <t>RT @zubinrathod: Posiflex Launches New TK Series Interactive Kiosks https://t.co/7LUiuSVr9P</t>
  </si>
  <si>
    <t>POS machine of the day: POSIFLEX PS-3315E
Being a branded POSIFLEX machine, this is a 15" fanless touch POS Terminal with all the essential functions and capabilities to satisfy businesses of all sizes, and... https://t.co/2cWMSAWsfX</t>
  </si>
  <si>
    <t>RT @gavin_lew: POS machine of the day: POSIFLEX PS-3315E
Being a branded POSIFLEX machine, this is a 15" fanless touch POS Terminal with…</t>
  </si>
  <si>
    <t>Posiflex Technology, Inc. unveils an entirely new line of sleek touch screen terminals that embodies a new era for Posiflex and...
https://t.co/7gu2roOxGR
news</t>
  </si>
  <si>
    <t>RT @cougsincyber: Posiflex Technology, Inc. unveils an entirely new line of sleek touch screen terminals that embodies a new era for Posifl…</t>
  </si>
  <si>
    <t>Posiflex will showcase offerings of its innovative touch screen solutions, along with intelligent solutions from it… https://t.co/rxjiNeMzB5</t>
  </si>
  <si>
    <t>RT @PosiflexUSA: Posiflex will showcase offerings of its innovative touch screen solutions, along with intelligent solutions from its subsi…</t>
  </si>
  <si>
    <t>Cash Registers Market: Comprehensive Study Explores Huge Growth in Future : Leading Key Players- Appostar, HP… https://t.co/3MQga7afsB</t>
  </si>
  <si>
    <t>[POS] WTS: 100, Posiflex, 6800 and 6900 Thermal printers, A, 29 EUR on 02/14/2019 https://t.co/OGOh0HctMg</t>
  </si>
  <si>
    <t>Posiflex Fanless System KS 7315  https://t.co/VTn40KERKC</t>
  </si>
  <si>
    <t>RT @afrosoko: Somethings you will need to have a complete POS. #posiflex https://t.co/Eo87QRSqgT</t>
  </si>
  <si>
    <t>PREZENTARE – CASA DE MARCAT POSIFLEX PP-8900 FISCAL CU TASTAURA VIRTUALA AVAND CARACTERISTICILE UNEI IMPRIMATE FISC… https://t.co/ER5vYayoQD</t>
  </si>
  <si>
    <t>Posiflex showcases new Interactive Self-Service Kiosks and IoT Retail Product Innovations at EuroCIS 2019… https://t.co/EAzQXBiztA</t>
  </si>
  <si>
    <t>Posiflex Showcases New Interactive Self-Service Kiosks and IoT Retail Product Innovations at EuroCIS 2019 https://t.co/eNd7OHPYu7</t>
  </si>
  <si>
    <t>Posiflex showcases new Interactive Self-Service Kiosks and IoT Retail Product Innovations at ... | Doin ... - https://t.co/DUUjmaQXny</t>
  </si>
  <si>
    <t>Posiflex presenta en EuroCIS 2019 nuevos quioscos de autoservicio interactivos e innovaciones de productos de IdeC… https://t.co/qj8qP9VIfa</t>
  </si>
  <si>
    <t>Posiflex apresenta novos quiosques interativos de autoatendimento e inovações em produtos de IoT na EuroCIS 2019… https://t.co/Edgo7O6fNN</t>
  </si>
  <si>
    <t>Posiflex présente à EuroCIS 2019 de nouveaux kiosques interactifs en libre-service et des produits innovants pour l… https://t.co/yWMNGbs5re</t>
  </si>
  <si>
    <t>Posiflex stellt neue interaktive Selbstbedienungskiosks und innovative IoT-Einzelhandelsprodukte auf der EuroCIS 20… https://t.co/cxGlsRqzUG</t>
  </si>
  <si>
    <t>Riassunto: Posiflex presenta a EuroCIS 2019 nuovi chioschi self-service interattivi e innovativi prodotti retail Io… https://t.co/cm2NEICK4o</t>
  </si>
  <si>
    <t>(Financial Post):#Posiflex showcases new #Interactive Self-Service Kiosks and IoT Retail Product Innovations at Eur… https://t.co/w7h5q3T11F</t>
  </si>
  <si>
    <t>Posiflex showcases new Interactive Self-Service Kiosks and IoT Retail Product Innovations at EuroCIS 2019 -… https://t.co/Fn5RQmxnVM</t>
  </si>
  <si>
    <t>Posiflex showcases new Interactive Self-Service Kiosks and IoT Retail Product Innovations at EuroCIS 2019 - Associa… https://t.co/hSjr3deLh5</t>
  </si>
  <si>
    <t>Posiflex showcases new Interactive Self-Service Kiosks and IoT Retail Product Innovations at EuroCIS 2019 https://t.co/lMqlYONyuJ</t>
  </si>
  <si>
    <t>Posiflex showcases new Interactive Self-Service Kiosks and IoT Retail… https://t.co/kYZhFNcrIz via @HollieKShaw</t>
  </si>
  <si>
    <t>Posiflex showcases new Interactive Self
https://t.co/v8zQFj4TJv</t>
  </si>
  <si>
    <t>Posiflex showcases new Interactive Self-Service Kiosks and IoT Retail Product Innovations at EuroCIS 2019 –… https://t.co/zyQvDwPm6d</t>
  </si>
  <si>
    <t>Posiflex showcases new Interactive Self-Service Kiosks and IoT Retail Product Innovations at ... https://t.co/zyeUWIk25i</t>
  </si>
  <si>
    <t>Posiflex showcases new Interactive Self-Service Kiosks and IoT Retail Product Innovations at ... #iot #bigdata With… https://t.co/k5XfP1xcsS</t>
  </si>
  <si>
    <t>NewswireToday Leading Press Releases &amp;amp; Newswire Distribution Service https://t.co/JD8GmBCdkX</t>
  </si>
  <si>
    <t>Posiflex showcases new Interactive Self-Service Kiosks and IoT Retail Product Innovations at EuroCIS 2019 https://t.co/exesT2xfxJ</t>
  </si>
  <si>
    <t>Posiflex showcases new Interactive Self-Service Kiosks and IoT Retail Product Innovations at ... https://t.co/CkN52dVlFT</t>
  </si>
  <si>
    <t>Posiflex Showcases New Interactive Self-Service Kiosks and IoT Retail Product Innovations At ...
https://t.co/xFxtJ8Ellm</t>
  </si>
  <si>
    <t>Posiflex apresenta novos quiosques interativos de autoatendimento e inovações em produtos de IoT na EuroCIS 2019 https://t.co/uk9JpQCi7s</t>
  </si>
  <si>
    <t>Somethings you will need to have a complete POS. #posiflex https://t.co/Eo87QRSqgT</t>
  </si>
  <si>
    <t>Samenvatting: Posiflex toont nieuwe Interactieve Self-Service Kiosken en IoT Retail Productinnovaties op EuroCIS 20… https://t.co/DcpYbwN689</t>
  </si>
  <si>
    <t>The Posiflex Group — a synergy of world-leading POS, kiosk, and industrial computing technologies — will introduce… https://t.co/8hOebLuwlq</t>
  </si>
  <si>
    <t>The Posiflex Group a synergy of world-leading POS, kiosk, and industrial computing technologies will introduce its… https://t.co/8fttOePk18</t>
  </si>
  <si>
    <t>Posiflex showcases new Interactive Self-Service Kiosks and IoT Retail Product Innovations at EuroCIS 2019 https://t.co/qytTS5ZV1c #bigdata</t>
  </si>
  <si>
    <t>RT @PulsePublish: Posiflex showcases new Interactive Self-Service Kiosks and IoT Retail Product Innovations at EuroCIS 2019 https://t.co/qy…</t>
  </si>
  <si>
    <t>https://dealermarket.net/terminal-posiflex-mt-4308wr-todoterreno/</t>
  </si>
  <si>
    <t>https://expotecno.net/terminal-posiflex-mt-4308wr-todoterreno/</t>
  </si>
  <si>
    <t>https://www.newswiretoday.com/news/169239/</t>
  </si>
  <si>
    <t>http://sharpiran.org/shop/equipment-stores/accessories-sale/barcode-reader/posiflex-ls3000/</t>
  </si>
  <si>
    <t>https://twitter.com/i/web/status/1094778134958886912</t>
  </si>
  <si>
    <t>https://dbs4pos.com/roadshows</t>
  </si>
  <si>
    <t>https://www.justransact.com/product/posiflex-bp02-mobile-printers</t>
  </si>
  <si>
    <t>https://bit.ly/2Sggc4j?utm_medium=social&amp;utm_source=twitter&amp;utm_campaign=postfity&amp;utm_content=postfity49e29</t>
  </si>
  <si>
    <t>https://bit.ly/2TA3N7S?utm_medium=social&amp;utm_source=twitter&amp;utm_campaign=postfity&amp;utm_content=postfityf9be5</t>
  </si>
  <si>
    <t>https://twitter.com/i/web/status/1094125064012877824</t>
  </si>
  <si>
    <t>https://twitter.com/i/web/status/1095910639887884293</t>
  </si>
  <si>
    <t>http://digitalconqurer.com/news/posiflex-launches-new-tk-series-interactive-kiosks/?utm_source=dlvr.it&amp;utm_medium=twitter</t>
  </si>
  <si>
    <t>https://www.facebook.com/flexilite/posts/10156570607872482</t>
  </si>
  <si>
    <t>https://www.cougsincyber.org/2018/03/08/posiflex-spotlights-stylish-new-line-of-touch-screen-terminals-kiosk-solutions-at-retailtech-japan-2018/</t>
  </si>
  <si>
    <t>https://twitter.com/i/web/status/1094027275433984000</t>
  </si>
  <si>
    <t>http://feeds.feedburner.com/~r/casio_News/~3/uuvF955h4_k/?utm_source=feedburner&amp;utm_medium=twitter&amp;utm_campaign=casio_News</t>
  </si>
  <si>
    <t>http://feeds.feedburner.com/~r/thebrokersite/Broadcasts/~3/XGAXQIDB85c/showbc2.php?utm_source=feedburner&amp;utm_medium=twitter&amp;utm_campaign=TBS_Broadcast</t>
  </si>
  <si>
    <t>https://www.linkedin.com/pulse/posiflex-fanless-system-ks-7315-nerdcore-computers/?published=t</t>
  </si>
  <si>
    <t>https://twitter.com/i/web/status/1096289290613673984</t>
  </si>
  <si>
    <t>https://twitter.com/i/web/status/1096318588435099648</t>
  </si>
  <si>
    <t>http://www.newswire.co.kr/newsRead.php?no=882372</t>
  </si>
  <si>
    <t>http://doingbusiness.ca/feed-items/posiflex-showcases-new-interactive-self-service-kiosks-and-iot-retail-product-innovations-at-eurocis-2019/</t>
  </si>
  <si>
    <t>https://twitter.com/i/web/status/1096320466476617728</t>
  </si>
  <si>
    <t>https://twitter.com/i/web/status/1096320467080699904</t>
  </si>
  <si>
    <t>https://twitter.com/i/web/status/1096320467542016002</t>
  </si>
  <si>
    <t>https://twitter.com/i/web/status/1096320467558793216</t>
  </si>
  <si>
    <t>https://twitter.com/i/web/status/1096320468015996928</t>
  </si>
  <si>
    <t>https://twitter.com/i/web/status/1096322746412421120</t>
  </si>
  <si>
    <t>https://twitter.com/i/web/status/1096332947735498752</t>
  </si>
  <si>
    <t>https://twitter.com/i/web/status/1096336621014790144</t>
  </si>
  <si>
    <t>https://tradersocialnetwork.com/stock-news-feed/posiflex-showcases-new-interactive-self-service-kiosks-and-iot-retail-product-innovations-at-eurocis-2019/?utm_source=dlvr.it&amp;utm_medium=twitter</t>
  </si>
  <si>
    <t>http://feeds.feedburner.com/~r/financialpost/Veai/~3/ZT9qD2TvGBk/posiflex-showcases-new-interactive-self-service-kiosks-and-iot-retail-product-innovations-at-eurocis-2019?utm_source=feedburner&amp;utm_medium=twitter&amp;utm_campaign=sklarwilton</t>
  </si>
  <si>
    <t>https://apnews.com/7851a29a27d54f04a2ac4d58fec4b7d6</t>
  </si>
  <si>
    <t>https://twitter.com/i/web/status/1096346748577030145</t>
  </si>
  <si>
    <t>https://www.google.com/url?rct=j&amp;sa=t&amp;url=https%3A%2F%2Fwww.apnews.com%2F7851a29a27d54f04a2ac4d58fec4b7d6&amp;ct=ga&amp;cd=CAIyGmE5YjUyYmNkZjQ4MjFmOWQ6Y29tOmVuOlVT&amp;usg=AFQjCNFG9fe_rkbE64_qs7-UYdxFf6nu7A&amp;utm_source=dlvr.it&amp;utm_medium=twitter</t>
  </si>
  <si>
    <t>https://twitter.com/i/web/status/1096348462961037313</t>
  </si>
  <si>
    <t>http://snip.ly/0lp10g?utm_content=buffer19b05&amp;utm_medium=social&amp;utm_source=twitter.com&amp;utm_campaign=buffer</t>
  </si>
  <si>
    <t>http://dlvr.it/Qyy2Rm</t>
  </si>
  <si>
    <t>https://bahraintoday.info/posiflex-showcases-new-interactive-self-service-kiosks-and-iot-retail-product-innovations-at/</t>
  </si>
  <si>
    <t>https://www.infomoney.com.br/negocios/noticias-corporativas/noticia/7930313/posiflex-apresenta-novos-quiosques-interativos-autoatendimento-inovacoes-produtos-iot-eurocis?utm_source=dlvr.it&amp;utm_medium=twitter</t>
  </si>
  <si>
    <t>https://twitter.com/i/web/status/1096392820934336518</t>
  </si>
  <si>
    <t>https://twitter.com/i/web/status/1096408893088038912</t>
  </si>
  <si>
    <t>https://twitter.com/i/web/status/1096453730248077312</t>
  </si>
  <si>
    <t>https://www.businesswire.com/news/home/20190215005008/en/Posiflex-showcases-new-Interactive-Self-Service-Kiosks-IoT</t>
  </si>
  <si>
    <t>dealermarket.net</t>
  </si>
  <si>
    <t>expotecno.net</t>
  </si>
  <si>
    <t>newswiretoday.com</t>
  </si>
  <si>
    <t>sharpiran.org</t>
  </si>
  <si>
    <t>twitter.com</t>
  </si>
  <si>
    <t>dbs4pos.com</t>
  </si>
  <si>
    <t>justransact.com</t>
  </si>
  <si>
    <t>bit.ly</t>
  </si>
  <si>
    <t>digitalconqurer.com</t>
  </si>
  <si>
    <t>facebook.com</t>
  </si>
  <si>
    <t>cougsincyber.org</t>
  </si>
  <si>
    <t>feedburner.com</t>
  </si>
  <si>
    <t>linkedin.com</t>
  </si>
  <si>
    <t>co.kr</t>
  </si>
  <si>
    <t>doingbusiness.ca</t>
  </si>
  <si>
    <t>tradersocialnetwork.com</t>
  </si>
  <si>
    <t>apnews.com</t>
  </si>
  <si>
    <t>google.com</t>
  </si>
  <si>
    <t>snip.ly</t>
  </si>
  <si>
    <t>dlvr.it</t>
  </si>
  <si>
    <t>bahraintoday.info</t>
  </si>
  <si>
    <t>com.br</t>
  </si>
  <si>
    <t>businesswire.com</t>
  </si>
  <si>
    <t>comercio tecnología innovación distribución restauración hostelería negocios business retail retailsales retailers logistica logistics</t>
  </si>
  <si>
    <t>mydealermarket comercio mayoristainformatica canalit distribuidores tiendaonline precio ofertas rebajas mayorista informatica ordenadores integrador instalador</t>
  </si>
  <si>
    <t>posiflexusa eurocis iot rms pos kiosk portwell atms storeequipment retail</t>
  </si>
  <si>
    <t>himss2019</t>
  </si>
  <si>
    <t>posiflex</t>
  </si>
  <si>
    <t>posiflex interactive</t>
  </si>
  <si>
    <t>iot bigdata</t>
  </si>
  <si>
    <t>bigdata</t>
  </si>
  <si>
    <t>https://pbs.twimg.com/media/Dyy6W9TXgAEUDy8.jpg</t>
  </si>
  <si>
    <t>https://pbs.twimg.com/media/Dyy7pECX4AAgZpR.jpg</t>
  </si>
  <si>
    <t>https://pbs.twimg.com/media/DzJYF_2X4AUOs_A.png</t>
  </si>
  <si>
    <t>https://pbs.twimg.com/media/DyiojziVAAAUW9R.jpg</t>
  </si>
  <si>
    <t>https://pbs.twimg.com/media/DyuRZxjW0AA1-SP.jpg</t>
  </si>
  <si>
    <t>https://pbs.twimg.com/media/DyyNWVsVsAA37fy.jpg</t>
  </si>
  <si>
    <t>https://pbs.twimg.com/media/DzWY5n8X4AAiDwV.jpg</t>
  </si>
  <si>
    <t>http://pbs.twimg.com/profile_images/1080968551811276800/F6O0EGtT_normal.jpg</t>
  </si>
  <si>
    <t>http://pbs.twimg.com/profile_images/849271683785474048/lefMDNnD_normal.jpg</t>
  </si>
  <si>
    <t>http://pbs.twimg.com/profile_images/1063040069349634048/m6x_-t1z_normal.jpg</t>
  </si>
  <si>
    <t>http://pbs.twimg.com/profile_images/623559525824655360/0YaPs8l3_normal.jpg</t>
  </si>
  <si>
    <t>http://pbs.twimg.com/profile_images/1029149708651036673/jFEqtS7C_normal.jpg</t>
  </si>
  <si>
    <t>http://pbs.twimg.com/profile_images/737573574655934468/18MZMkHQ_normal.jpg</t>
  </si>
  <si>
    <t>http://pbs.twimg.com/profile_images/973185573811781632/MveUUiIr_normal.jpg</t>
  </si>
  <si>
    <t>http://pbs.twimg.com/profile_images/994585179984363520/chu3lLrJ_normal.jpg</t>
  </si>
  <si>
    <t>http://abs.twimg.com/sticky/default_profile_images/default_profile_4_normal.png</t>
  </si>
  <si>
    <t>http://pbs.twimg.com/profile_images/923321926914777088/2xSc_4Rq_normal.jpg</t>
  </si>
  <si>
    <t>http://pbs.twimg.com/profile_images/468508395993964544/Uy1Y5S3N_normal.jpeg</t>
  </si>
  <si>
    <t>http://pbs.twimg.com/profile_images/1430332747/logo_01_normal.JPG</t>
  </si>
  <si>
    <t>http://pbs.twimg.com/profile_images/546403075/TBS-YT-Logo_normal.png</t>
  </si>
  <si>
    <t>http://pbs.twimg.com/profile_images/688953169263509504/xCCp6pNC_normal.jpg</t>
  </si>
  <si>
    <t>http://abs.twimg.com/sticky/default_profile_images/default_profile_normal.png</t>
  </si>
  <si>
    <t>http://pbs.twimg.com/profile_images/976299917466525697/aCKMXTPQ_normal.jpg</t>
  </si>
  <si>
    <t>http://pbs.twimg.com/profile_images/911016815630757888/c2nPYR22_normal.jpg</t>
  </si>
  <si>
    <t>http://pbs.twimg.com/profile_images/943237504697737216/d4rRtfQJ_normal.jpg</t>
  </si>
  <si>
    <t>http://pbs.twimg.com/profile_images/743939012163842048/KtDybHLL_normal.jpg</t>
  </si>
  <si>
    <t>http://pbs.twimg.com/profile_images/743938610508898305/f7TF2K5k_normal.jpg</t>
  </si>
  <si>
    <t>http://pbs.twimg.com/profile_images/743007144635682816/nsjZDgl8_normal.jpg</t>
  </si>
  <si>
    <t>http://pbs.twimg.com/profile_images/743934747085201409/4BK5oEEr_normal.jpg</t>
  </si>
  <si>
    <t>http://pbs.twimg.com/profile_images/743935327648120832/HJeyWjgi_normal.jpg</t>
  </si>
  <si>
    <t>http://pbs.twimg.com/profile_images/673162669654962176/22n23zYV_normal.png</t>
  </si>
  <si>
    <t>http://pbs.twimg.com/profile_images/604304014382096384/dpxulhRS_normal.jpg</t>
  </si>
  <si>
    <t>http://pbs.twimg.com/profile_images/1089979474823790598/SBXMPXJt_normal.jpg</t>
  </si>
  <si>
    <t>http://pbs.twimg.com/profile_images/568793405971386368/8MPfOqFv_normal.jpeg</t>
  </si>
  <si>
    <t>http://pbs.twimg.com/profile_images/1064454124585041921/ycvYnSec_normal.jpg</t>
  </si>
  <si>
    <t>http://pbs.twimg.com/profile_images/870009853418143745/f62HhWaT_normal.jpg</t>
  </si>
  <si>
    <t>http://pbs.twimg.com/profile_images/565609756035801088/24K-VVXx_normal.png</t>
  </si>
  <si>
    <t>http://pbs.twimg.com/profile_images/609445159009284097/cpDUe7vo_normal.png</t>
  </si>
  <si>
    <t>http://pbs.twimg.com/profile_images/1240864914/tigo-id4_normal.jpg</t>
  </si>
  <si>
    <t>http://pbs.twimg.com/profile_images/858411401160699904/TYaD3HKW_normal.jpg</t>
  </si>
  <si>
    <t>http://pbs.twimg.com/profile_images/1009471524997337089/HE13qXpg_normal.jpg</t>
  </si>
  <si>
    <t>http://pbs.twimg.com/profile_images/994025030756466688/WTN4lkUh_normal.jpg</t>
  </si>
  <si>
    <t>http://pbs.twimg.com/profile_images/743930205115277312/tbbI7rw5_normal.jpg</t>
  </si>
  <si>
    <t>http://pbs.twimg.com/profile_images/728558100760940545/1e0kdPC7_normal.jpg</t>
  </si>
  <si>
    <t>http://pbs.twimg.com/profile_images/879052423570042882/hI79DEGp_normal.jpg</t>
  </si>
  <si>
    <t>http://pbs.twimg.com/profile_images/827005448662372353/CR5bb3U0_normal.jpg</t>
  </si>
  <si>
    <t>https://twitter.com/#!/tpvmarket_sp/status/1093453792597733377</t>
  </si>
  <si>
    <t>https://twitter.com/#!/expotecno_sp/status/1093455148259704833</t>
  </si>
  <si>
    <t>https://twitter.com/#!/newswiretoday/status/1093908265707044865</t>
  </si>
  <si>
    <t>https://twitter.com/#!/sharpiran_org/status/1094498643141246976</t>
  </si>
  <si>
    <t>https://twitter.com/#!/it360newscom/status/1094778134958886912</t>
  </si>
  <si>
    <t>https://twitter.com/#!/clearwaveinc/status/1094962562565844992</t>
  </si>
  <si>
    <t>https://twitter.com/#!/dbs4pos/status/1095034521391644674</t>
  </si>
  <si>
    <t>https://twitter.com/#!/bob9_drisc/status/1095048683220013056</t>
  </si>
  <si>
    <t>https://twitter.com/#!/justransact/status/1092308261976518656</t>
  </si>
  <si>
    <t>https://twitter.com/#!/justransact/status/1093127208766459904</t>
  </si>
  <si>
    <t>https://twitter.com/#!/justransact/status/1093404227005747210</t>
  </si>
  <si>
    <t>https://twitter.com/#!/justransact/status/1094125064012877824</t>
  </si>
  <si>
    <t>https://twitter.com/#!/justransact/status/1095910639887884293</t>
  </si>
  <si>
    <t>https://twitter.com/#!/zubinrathod/status/1047394583351517184</t>
  </si>
  <si>
    <t>https://twitter.com/#!/afrosoko/status/1093204337990533123</t>
  </si>
  <si>
    <t>https://twitter.com/#!/gavin_lew/status/1040782293567262722</t>
  </si>
  <si>
    <t>https://twitter.com/#!/afrosoko/status/1093204358714540032</t>
  </si>
  <si>
    <t>https://twitter.com/#!/cougsincyber/status/971923721421176832</t>
  </si>
  <si>
    <t>https://twitter.com/#!/afrosoko/status/1093204379501580288</t>
  </si>
  <si>
    <t>https://twitter.com/#!/posiflexusa/status/1094027275433984000</t>
  </si>
  <si>
    <t>https://twitter.com/#!/afrosoko/status/1094486308217593857</t>
  </si>
  <si>
    <t>https://twitter.com/#!/casio_news/status/1096048899343638528</t>
  </si>
  <si>
    <t>https://twitter.com/#!/tbs_broadcast/status/1096077491372990464</t>
  </si>
  <si>
    <t>https://twitter.com/#!/nerdcorepairs/status/1096181731848122368</t>
  </si>
  <si>
    <t>https://twitter.com/#!/gach/status/1096256773403619328</t>
  </si>
  <si>
    <t>https://twitter.com/#!/bluconect/status/1096289290613673984</t>
  </si>
  <si>
    <t>https://twitter.com/#!/newsfrombw/status/1096318588435099648</t>
  </si>
  <si>
    <t>https://twitter.com/#!/koreanewswire/status/1096318953226260481</t>
  </si>
  <si>
    <t>https://twitter.com/#!/doingbusinessca/status/1096319739306098688</t>
  </si>
  <si>
    <t>https://twitter.com/#!/bw_espanol/status/1096320466476617728</t>
  </si>
  <si>
    <t>https://twitter.com/#!/bw_portuguese/status/1096320467080699904</t>
  </si>
  <si>
    <t>https://twitter.com/#!/bw_french/status/1096320467542016002</t>
  </si>
  <si>
    <t>https://twitter.com/#!/bwgerman/status/1096320467558793216</t>
  </si>
  <si>
    <t>https://twitter.com/#!/bw_italian/status/1096320468015996928</t>
  </si>
  <si>
    <t>https://twitter.com/#!/latestcanada/status/1096322746412421120</t>
  </si>
  <si>
    <t>https://twitter.com/#!/dario_p89/status/1096332947735498752</t>
  </si>
  <si>
    <t>https://twitter.com/#!/dario_p89/status/1096336621014790144</t>
  </si>
  <si>
    <t>https://twitter.com/#!/tradersocialne1/status/1096338347121729536</t>
  </si>
  <si>
    <t>https://twitter.com/#!/sklarwilton/status/1096345999587594240</t>
  </si>
  <si>
    <t>https://twitter.com/#!/cryptoify/status/1096346118282186752</t>
  </si>
  <si>
    <t>https://twitter.com/#!/enggmrahman/status/1096346748577030145</t>
  </si>
  <si>
    <t>https://twitter.com/#!/hardtechtv/status/1096347400665329664</t>
  </si>
  <si>
    <t>https://twitter.com/#!/startupmath/status/1096348462961037313</t>
  </si>
  <si>
    <t>https://twitter.com/#!/smontigaud/status/1094977113189433345</t>
  </si>
  <si>
    <t>https://twitter.com/#!/smontigaud/status/1096352316784078848</t>
  </si>
  <si>
    <t>https://twitter.com/#!/kaytics/status/1096353183872368640</t>
  </si>
  <si>
    <t>https://twitter.com/#!/bahrainnewsnet/status/1096365710656253952</t>
  </si>
  <si>
    <t>https://twitter.com/#!/arnaldoauad/status/1096375328841203712</t>
  </si>
  <si>
    <t>https://twitter.com/#!/afrosoko/status/1095950227503222785</t>
  </si>
  <si>
    <t>https://twitter.com/#!/wadeonaloz/status/1096381182558773249</t>
  </si>
  <si>
    <t>https://twitter.com/#!/bw_dutch/status/1096392820934336518</t>
  </si>
  <si>
    <t>https://twitter.com/#!/synergogroup/status/1096408893088038912</t>
  </si>
  <si>
    <t>https://twitter.com/#!/synergogroup/status/1096453730248077312</t>
  </si>
  <si>
    <t>https://twitter.com/#!/pulsepublish/status/1096478162672906240</t>
  </si>
  <si>
    <t>https://twitter.com/#!/malaikaamina/status/1096478978427236352</t>
  </si>
  <si>
    <t>1093453792597733377</t>
  </si>
  <si>
    <t>1093455148259704833</t>
  </si>
  <si>
    <t>1093908265707044865</t>
  </si>
  <si>
    <t>1094498643141246976</t>
  </si>
  <si>
    <t>1094778134958886912</t>
  </si>
  <si>
    <t>1094962562565844992</t>
  </si>
  <si>
    <t>1095034521391644674</t>
  </si>
  <si>
    <t>1095048683220013056</t>
  </si>
  <si>
    <t>1092308261976518656</t>
  </si>
  <si>
    <t>1093127208766459904</t>
  </si>
  <si>
    <t>1093404227005747210</t>
  </si>
  <si>
    <t>1094125064012877824</t>
  </si>
  <si>
    <t>1095910639887884293</t>
  </si>
  <si>
    <t>1047394583351517184</t>
  </si>
  <si>
    <t>1093204337990533123</t>
  </si>
  <si>
    <t>1040782293567262722</t>
  </si>
  <si>
    <t>1093204358714540032</t>
  </si>
  <si>
    <t>971923721421176832</t>
  </si>
  <si>
    <t>1093204379501580288</t>
  </si>
  <si>
    <t>1094027275433984000</t>
  </si>
  <si>
    <t>1094486308217593857</t>
  </si>
  <si>
    <t>1096048899343638528</t>
  </si>
  <si>
    <t>1096077491372990464</t>
  </si>
  <si>
    <t>1096181731848122368</t>
  </si>
  <si>
    <t>1096256773403619328</t>
  </si>
  <si>
    <t>1096289290613673984</t>
  </si>
  <si>
    <t>1096318588435099648</t>
  </si>
  <si>
    <t>1096318953226260481</t>
  </si>
  <si>
    <t>1096319739306098688</t>
  </si>
  <si>
    <t>1096320466476617728</t>
  </si>
  <si>
    <t>1096320467080699904</t>
  </si>
  <si>
    <t>1096320467542016002</t>
  </si>
  <si>
    <t>1096320467558793216</t>
  </si>
  <si>
    <t>1096320468015996928</t>
  </si>
  <si>
    <t>1096322746412421120</t>
  </si>
  <si>
    <t>1096332947735498752</t>
  </si>
  <si>
    <t>1096336621014790144</t>
  </si>
  <si>
    <t>1096338347121729536</t>
  </si>
  <si>
    <t>1096345999587594240</t>
  </si>
  <si>
    <t>1096346118282186752</t>
  </si>
  <si>
    <t>1096346748577030145</t>
  </si>
  <si>
    <t>1096347400665329664</t>
  </si>
  <si>
    <t>1096348462961037313</t>
  </si>
  <si>
    <t>1094977113189433345</t>
  </si>
  <si>
    <t>1096352316784078848</t>
  </si>
  <si>
    <t>1096353183872368640</t>
  </si>
  <si>
    <t>1096365710656253952</t>
  </si>
  <si>
    <t>1096375328841203712</t>
  </si>
  <si>
    <t>1095950227503222785</t>
  </si>
  <si>
    <t>1096381182558773249</t>
  </si>
  <si>
    <t>1096392820934336518</t>
  </si>
  <si>
    <t>1096408893088038912</t>
  </si>
  <si>
    <t>1096453730248077312</t>
  </si>
  <si>
    <t>1096478162672906240</t>
  </si>
  <si>
    <t>1096478978427236352</t>
  </si>
  <si>
    <t/>
  </si>
  <si>
    <t>45658979</t>
  </si>
  <si>
    <t>es</t>
  </si>
  <si>
    <t>en</t>
  </si>
  <si>
    <t>fa</t>
  </si>
  <si>
    <t>no</t>
  </si>
  <si>
    <t>ro</t>
  </si>
  <si>
    <t>pt</t>
  </si>
  <si>
    <t>fr</t>
  </si>
  <si>
    <t>de</t>
  </si>
  <si>
    <t>it</t>
  </si>
  <si>
    <t>nl</t>
  </si>
  <si>
    <t>TweetDeck</t>
  </si>
  <si>
    <t>Twitter Web Client</t>
  </si>
  <si>
    <t>smaptwitter</t>
  </si>
  <si>
    <t>Hootsuite Inc.</t>
  </si>
  <si>
    <t>Twitter for iPhone</t>
  </si>
  <si>
    <t>Postfity.com</t>
  </si>
  <si>
    <t>Facebook</t>
  </si>
  <si>
    <t>Cougs In Cyber</t>
  </si>
  <si>
    <t>Google</t>
  </si>
  <si>
    <t>Twitter for Android</t>
  </si>
  <si>
    <t>Korea NewsWire</t>
  </si>
  <si>
    <t>DoingBusiness.Ca</t>
  </si>
  <si>
    <t>Latestcanada.com To Twitter</t>
  </si>
  <si>
    <t>IFTTT</t>
  </si>
  <si>
    <t>Cryptoify Website</t>
  </si>
  <si>
    <t>Buffer</t>
  </si>
  <si>
    <t>Paper.li</t>
  </si>
  <si>
    <t>bahrain today</t>
  </si>
  <si>
    <t>Cloohawk</t>
  </si>
  <si>
    <t>wallsapi</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</si>
  <si>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</si>
  <si>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</si>
  <si>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</si>
  <si>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</si>
  <si>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</si>
  <si>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</si>
  <si>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</si>
  <si>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</si>
  <si>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</si>
  <si>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</si>
  <si>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</si>
  <si>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</si>
  <si>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</si>
  <si>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</si>
  <si>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</si>
  <si>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</si>
  <si>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</si>
  <si>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</si>
  <si>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</si>
  <si>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</si>
  <si>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</si>
  <si>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</si>
  <si>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Posiflex Ibérica TPV</t>
  </si>
  <si>
    <t>expotecno</t>
  </si>
  <si>
    <t>NewswireTODAY</t>
  </si>
  <si>
    <t>sharp iran</t>
  </si>
  <si>
    <t>IT360NewsCom</t>
  </si>
  <si>
    <t>Clearwave</t>
  </si>
  <si>
    <t>DBS</t>
  </si>
  <si>
    <t>Bob Driscoll</t>
  </si>
  <si>
    <t>jusTransact</t>
  </si>
  <si>
    <t>Zubin Rathod</t>
  </si>
  <si>
    <t>Happy Camper.</t>
  </si>
  <si>
    <t>Gavin Lew</t>
  </si>
  <si>
    <t>POSIFLEX USA</t>
  </si>
  <si>
    <t>カシオニュース</t>
  </si>
  <si>
    <t>TheBrokerSite BC</t>
  </si>
  <si>
    <t>nerdcore computers</t>
  </si>
  <si>
    <t>Hendrix</t>
  </si>
  <si>
    <t>Radu ALBU</t>
  </si>
  <si>
    <t>Latest News from Business Wire</t>
  </si>
  <si>
    <t>뉴스와이어</t>
  </si>
  <si>
    <t>DoingBusiness.ca</t>
  </si>
  <si>
    <t>BusinessWire-Spanish</t>
  </si>
  <si>
    <t>BusinessWirePortugal</t>
  </si>
  <si>
    <t>BW_France</t>
  </si>
  <si>
    <t>Business Wire-German</t>
  </si>
  <si>
    <t>BusinessWire-Italian</t>
  </si>
  <si>
    <t>Latestcanada.com</t>
  </si>
  <si>
    <t>Dario Pellegrini</t>
  </si>
  <si>
    <t>Trader Social Network</t>
  </si>
  <si>
    <t>Jennifer Marley, Download our #AI marketing paper</t>
  </si>
  <si>
    <t>Hollie Shaw</t>
  </si>
  <si>
    <t>Cryptoify</t>
  </si>
  <si>
    <t>Md. Mizanur Rahman</t>
  </si>
  <si>
    <t>HardTech.tv</t>
  </si>
  <si>
    <t>Startup Math</t>
  </si>
  <si>
    <t>Stephan Montigaud</t>
  </si>
  <si>
    <t>Bahrain News</t>
  </si>
  <si>
    <t>Arnaldo Auad</t>
  </si>
  <si>
    <t>wadeonalo</t>
  </si>
  <si>
    <t>Business Wire Dutch</t>
  </si>
  <si>
    <t>Synergo Group</t>
  </si>
  <si>
    <t>Pulse Publishing NW</t>
  </si>
  <si>
    <t>Malaika</t>
  </si>
  <si>
    <t>Canal Oficial de tpvmarket España. Central de ofertas de mayoristas para Hostelería, Retail, y Logística</t>
  </si>
  <si>
    <t>Mayorista, fabricante e importador de Terminales Punto de venta con más de 30 años de experiencia en el mercado.</t>
  </si>
  <si>
    <t>Canal oficial de expotecno España en Twitter para informar de eventos de tecnología. También en @expogaming_sp</t>
  </si>
  <si>
    <t>Official NewswireTODAY PRTODAY PRZOOM #PressRelease #Newswire  #SEO #PR #DigitalMarketing #MarketResearch #Reports ► 1B free emails DOESN'T EQUAL 100K+ REAL Biz</t>
  </si>
  <si>
    <t>News from all perspectives. #AI #IOT #Augmentedrealitiy #Blockchain #Internetofthings #arificialintelligence #it360news</t>
  </si>
  <si>
    <t>Clearwave offers the most integrated self-service patient registration solution for healthcare providers.</t>
  </si>
  <si>
    <t>A Leading Provider of Point of Sale Systems &amp; Service to the Restaurant &amp; Retail Industries.</t>
  </si>
  <si>
    <t>Temple U</t>
  </si>
  <si>
    <t>http://jusTransact.com- India’s First Exclusive eCommerce Portal for #POS Products &amp; Solutions !!!</t>
  </si>
  <si>
    <t>I believe in #Retweets more than to #Write tweets.. Kinda #Lazy.. I have many around me to write my mind out.. ;)</t>
  </si>
  <si>
    <t>Brand Rep. Mustek -Posiflex. Point of Sale solutions. Digitot 0780440584</t>
  </si>
  <si>
    <t>just visit http://gavin.2freedom.com</t>
  </si>
  <si>
    <t>Make Posiflex your choice for touch screen solutions. Highly adaptable across industries and applications, Posiflex is overbuilt to overperform.</t>
  </si>
  <si>
    <t>日本の未来を支えるカシオについてです。【非公式です】</t>
  </si>
  <si>
    <t>Europe's Largest Computer Trading Exchange Broadcasts (WTB/WTS)</t>
  </si>
  <si>
    <t>Nerdcore  Computers |PC &amp; Laptop Repairs.  Contact Us: 1300637326  Business Hours  Mon to Fri : 9.00am - 6:00pm  Sat - Sun : only by appointment</t>
  </si>
  <si>
    <t>Don't try.
May the dynamics of power shift in your favour.</t>
  </si>
  <si>
    <t>Breaking news from Business Wire</t>
  </si>
  <si>
    <t>기업이 뉴스와이어를 통해 발표한 전분야 보도자료 트윗입니다. 뉴스와이어는 기업이 발표한 보도자료를 국내외 언론, 포털에 전송하는 NO.1 보도자료 통신사입니다. _xD83D__xDCDE_문의 02-737-3600 help@newswire.co.kr  
https://t.co/hoFZSRmNgz</t>
  </si>
  <si>
    <t>Doing Business Canada</t>
  </si>
  <si>
    <t>Spanish News Releases from Business Wire, a Berkshire Hathaway Company.</t>
  </si>
  <si>
    <t>Portuguese News Releases from Business Wire, a Berkshire Hathaway Company.</t>
  </si>
  <si>
    <t>Leader mondial de la diffusion de #communiqués de presse et de contenus #multimédia.</t>
  </si>
  <si>
    <t>German News Releases from Business Wire, a Berkshire Hathaway Company.</t>
  </si>
  <si>
    <t>Italian News Releases from Business Wire, a Berkshire Hathaway Company.</t>
  </si>
  <si>
    <t>http://Latestcanada.com is a news aggregator, it gathers news from different sources around the Canada and the world for you, 24/7 automatically.</t>
  </si>
  <si>
    <t>Developer of iOS and Android apps, also music, cinema and nerdy stuff lover.</t>
  </si>
  <si>
    <t>Let's Chat Stocks. Stock Market feed and chat.</t>
  </si>
  <si>
    <t>We solve tough business challenges to unlock growth and build stronger brands. #Marketing #Strategy #Branding #Innovation #Disruption #ROI #AI #MRX #Qual #Quant</t>
  </si>
  <si>
    <t>Director of editorial and media strategy at North Strategic. Ex-Financial Post retail and marketing reporter. 
Armchair capoeirista.</t>
  </si>
  <si>
    <t>#Crypto machine learning news, commentary and sentiment analysis _xD83D__xDDDE_️  #Cryptocurrency, #Bitcoin, #Ethereum, #Tron, #Neo, #Ripple, #Monero, #Stellar _xD83D__xDE80__xD83D__xDE80_</t>
  </si>
  <si>
    <t>Mizanur Rahman is a online professional, Software Engineer.  ♥#WebDevelopment, ♥#WebDesign, ♥#DigitalMarketing, ♥#GraphicsDesign, ♥#fiverr</t>
  </si>
  <si>
    <t>Providing news and info to help #makers navigate the tricky waters of hardware business. Covering #design, #manufacturing, #IoT #3DPrinting #Making and more!</t>
  </si>
  <si>
    <t>Startup Math is a platform for #entrepreneurs to dry run their startup business. Apply #virtual #business #incubator at Startup Math.</t>
  </si>
  <si>
    <t>Digital Transformation / Digital Marketing &amp; E-commerce / Internet-of-Things / Industrial IoT / Big Data / Machine Learning</t>
  </si>
  <si>
    <t>Kaytics employs sophisticated mathematical modelings and #bigdata tools to manage and analyze business performance to optimize effectiveness and ROI. | #IoT #AI</t>
  </si>
  <si>
    <t>Bahrain and Middle East news including Social and World news smart transfer</t>
  </si>
  <si>
    <t>Executivo em desenvolvimento estratégico, especialista em Business Intelligence, analytics e empreendedor.</t>
  </si>
  <si>
    <t>I know I have a place in Heaven waiting for me because of Jesus, and that’s something no earthly prize or trophy could ever top. #JesusNeverStops _xD83D__xDE0D__xD83D__xDE0D_</t>
  </si>
  <si>
    <t>Dutch News Releases from Business Wire, a Berkshire Hathaway Company.</t>
  </si>
  <si>
    <t>#Mobile &amp; #Web #App #Development #Toronto Helping #Startups, #Agency &amp; #Enterprise turn great #App #Ideas into reality #AI #MachineLearning #IoT</t>
  </si>
  <si>
    <t>The go to marketing &amp; communication specialists of the health industry in the UK.</t>
  </si>
  <si>
    <t>Market Research + Strategy | Big Data Analytics | Brand | Innovation | Communication | Broad + Niche Target Audiences</t>
  </si>
  <si>
    <t>Madrid, Comunidad de Madrid</t>
  </si>
  <si>
    <t>España</t>
  </si>
  <si>
    <t>San Sebastián de los Reyes</t>
  </si>
  <si>
    <t>United States</t>
  </si>
  <si>
    <t>Munich</t>
  </si>
  <si>
    <t>Atlanta, GA</t>
  </si>
  <si>
    <t>191 Airport Road ∙ New Castle, DE 19720</t>
  </si>
  <si>
    <t>Philadelphia, PA</t>
  </si>
  <si>
    <t>Chennai, India</t>
  </si>
  <si>
    <t>Pune</t>
  </si>
  <si>
    <t>Dar es Salaam, Tanzania</t>
  </si>
  <si>
    <t>Malaysia</t>
  </si>
  <si>
    <t>Hayward, CA</t>
  </si>
  <si>
    <t>Europe</t>
  </si>
  <si>
    <t>Melbourne - Australia</t>
  </si>
  <si>
    <t>Nairobi, Kenya</t>
  </si>
  <si>
    <t>Seoul, Korea.</t>
  </si>
  <si>
    <t>Canada</t>
  </si>
  <si>
    <t>Monde</t>
  </si>
  <si>
    <t>Download AI consumer research report</t>
  </si>
  <si>
    <t>Toronto, ON.</t>
  </si>
  <si>
    <t>Dhaka, Bangladesh</t>
  </si>
  <si>
    <t>Silicon Valley, CA</t>
  </si>
  <si>
    <t>Paris, France</t>
  </si>
  <si>
    <t xml:space="preserve">Chicago </t>
  </si>
  <si>
    <t>São Paulo - Brasil</t>
  </si>
  <si>
    <t>Nairobi Kenya</t>
  </si>
  <si>
    <t>Toronto, Ontario</t>
  </si>
  <si>
    <t>Greater Manchester, England</t>
  </si>
  <si>
    <t>https://t.co/6ZoLBTnSes</t>
  </si>
  <si>
    <t>http://t.co/qpws2q2JP5</t>
  </si>
  <si>
    <t>http://t.co/EEXWHhwBCN</t>
  </si>
  <si>
    <t>http://t.co/nOKYP7Husd</t>
  </si>
  <si>
    <t>http://www.sharpiran.org</t>
  </si>
  <si>
    <t>https://www.it360news.com</t>
  </si>
  <si>
    <t>http://t.co/PQyMpuiy58</t>
  </si>
  <si>
    <t>https://t.co/ZHeO4KNuAQ</t>
  </si>
  <si>
    <t>http://www.dbs4pos.com</t>
  </si>
  <si>
    <t>http://www.justransact.com</t>
  </si>
  <si>
    <t>http://t.co/I1rBTCT2pc</t>
  </si>
  <si>
    <t>http://www.facebook.com/pages/Flexilite-by-Flexsoft/116719117481</t>
  </si>
  <si>
    <t>http://www.posiflexusa.com/index.php</t>
  </si>
  <si>
    <t>https://t.co/1kVzi45mb5</t>
  </si>
  <si>
    <t>http://t.co/4gfc2SNtwA</t>
  </si>
  <si>
    <t>http://www.nerdcore.com.au</t>
  </si>
  <si>
    <t>https://t.co/kGG6zQ69Cr</t>
  </si>
  <si>
    <t>http://t.co/dX2UoRqfZi</t>
  </si>
  <si>
    <t>http://doingbusiness.ca</t>
  </si>
  <si>
    <t>https://services.businesswire.com</t>
  </si>
  <si>
    <t>http://www.businesswire.fr</t>
  </si>
  <si>
    <t>http://www.latestcanada.com</t>
  </si>
  <si>
    <t>http://www.dariopellegrini.com</t>
  </si>
  <si>
    <t>https://TaderSocialNetwork.com</t>
  </si>
  <si>
    <t>https://www.sklarwilton.com/sklar-wilton-ai-marketers-white-paper-2018/</t>
  </si>
  <si>
    <t>http://www.s3digitalsolution.com</t>
  </si>
  <si>
    <t>http://t.co/W3GvVqpSDH</t>
  </si>
  <si>
    <t>http://www.startupmath.co</t>
  </si>
  <si>
    <t>http://IoTexec.News</t>
  </si>
  <si>
    <t>http://www.kaytics.com</t>
  </si>
  <si>
    <t>https://t.co/A23KNl23X9</t>
  </si>
  <si>
    <t>http://www.direcaoesentido.com.br</t>
  </si>
  <si>
    <t>https://www.linkedin.com/in/ansalim-onalo</t>
  </si>
  <si>
    <t>http://bit.ly/2mwrsVj</t>
  </si>
  <si>
    <t>http://www.pulsepublishingnw.co.uk</t>
  </si>
  <si>
    <t>Kuala Lumpur</t>
  </si>
  <si>
    <t>https://pbs.twimg.com/profile_banners/814520681018834948/1537972015</t>
  </si>
  <si>
    <t>https://pbs.twimg.com/profile_banners/494887712/1477567930</t>
  </si>
  <si>
    <t>https://pbs.twimg.com/profile_banners/3716925929/1537972611</t>
  </si>
  <si>
    <t>https://pbs.twimg.com/profile_banners/576679602/1546559782</t>
  </si>
  <si>
    <t>https://pbs.twimg.com/profile_banners/849249595334901760/1491393828</t>
  </si>
  <si>
    <t>https://pbs.twimg.com/profile_banners/45658979/1531333611</t>
  </si>
  <si>
    <t>https://pbs.twimg.com/profile_banners/87765917/1549644704</t>
  </si>
  <si>
    <t>https://pbs.twimg.com/profile_banners/3065982813/1534201705</t>
  </si>
  <si>
    <t>https://pbs.twimg.com/profile_banners/2415488022/1534250616</t>
  </si>
  <si>
    <t>https://pbs.twimg.com/profile_banners/81559837/1470723582</t>
  </si>
  <si>
    <t>https://pbs.twimg.com/profile_banners/2455264701/1507487829</t>
  </si>
  <si>
    <t>https://pbs.twimg.com/profile_banners/923321477239152640/1508972164</t>
  </si>
  <si>
    <t>https://pbs.twimg.com/profile_banners/43164515/1400541912</t>
  </si>
  <si>
    <t>https://pbs.twimg.com/profile_banners/300270465/1454221109</t>
  </si>
  <si>
    <t>https://pbs.twimg.com/profile_banners/92962780/1359762693</t>
  </si>
  <si>
    <t>https://pbs.twimg.com/profile_banners/610565861/1538456878</t>
  </si>
  <si>
    <t>https://pbs.twimg.com/profile_banners/15733324/1550081468</t>
  </si>
  <si>
    <t>https://pbs.twimg.com/profile_banners/976297820532518914/1521603016</t>
  </si>
  <si>
    <t>https://pbs.twimg.com/profile_banners/39690395/1506038543</t>
  </si>
  <si>
    <t>https://pbs.twimg.com/profile_banners/943236884280381440/1513720366</t>
  </si>
  <si>
    <t>https://pbs.twimg.com/profile_banners/3248124260/1466203903</t>
  </si>
  <si>
    <t>https://pbs.twimg.com/profile_banners/3249081738/1466203811</t>
  </si>
  <si>
    <t>https://pbs.twimg.com/profile_banners/3111614688/1465981649</t>
  </si>
  <si>
    <t>https://pbs.twimg.com/profile_banners/3331872705/1468263495</t>
  </si>
  <si>
    <t>https://pbs.twimg.com/profile_banners/3249118921/1466203027</t>
  </si>
  <si>
    <t>https://pbs.twimg.com/profile_banners/3794670447/1466024149</t>
  </si>
  <si>
    <t>https://pbs.twimg.com/profile_banners/45593098/1550245755</t>
  </si>
  <si>
    <t>https://pbs.twimg.com/profile_banners/88035035/1401307441</t>
  </si>
  <si>
    <t>https://pbs.twimg.com/profile_banners/944160083780538369/1534292191</t>
  </si>
  <si>
    <t>https://pbs.twimg.com/profile_banners/48239847/1499544899</t>
  </si>
  <si>
    <t>https://pbs.twimg.com/profile_banners/2697859279/1435091687</t>
  </si>
  <si>
    <t>https://pbs.twimg.com/profile_banners/2864641303/1413714979</t>
  </si>
  <si>
    <t>https://pbs.twimg.com/profile_banners/250459372/1455294512</t>
  </si>
  <si>
    <t>https://pbs.twimg.com/profile_banners/2951155284/1432083365</t>
  </si>
  <si>
    <t>https://pbs.twimg.com/profile_banners/556802323/1529511828</t>
  </si>
  <si>
    <t>https://pbs.twimg.com/profile_banners/145285694/1527610210</t>
  </si>
  <si>
    <t>https://pbs.twimg.com/profile_banners/328937338/1436442840</t>
  </si>
  <si>
    <t>https://pbs.twimg.com/profile_banners/3248187781/1466201792</t>
  </si>
  <si>
    <t>https://pbs.twimg.com/profile_banners/728551287399305216/1489678230</t>
  </si>
  <si>
    <t>https://pbs.twimg.com/profile_banners/780698689907994624/1498417376</t>
  </si>
  <si>
    <t>ja</t>
  </si>
  <si>
    <t>ko</t>
  </si>
  <si>
    <t>en-gb</t>
  </si>
  <si>
    <t>http://abs.twimg.com/images/themes/theme14/bg.gif</t>
  </si>
  <si>
    <t>http://abs.twimg.com/images/themes/theme1/bg.png</t>
  </si>
  <si>
    <t>http://abs.twimg.com/images/themes/theme15/bg.png</t>
  </si>
  <si>
    <t>http://abs.twimg.com/images/themes/theme18/bg.gif</t>
  </si>
  <si>
    <t>http://abs.twimg.com/images/themes/theme9/bg.gif</t>
  </si>
  <si>
    <t>http://abs.twimg.com/images/themes/theme7/bg.gif</t>
  </si>
  <si>
    <t>http://abs.twimg.com/images/themes/theme6/bg.gif</t>
  </si>
  <si>
    <t>http://abs.twimg.com/images/themes/theme2/bg.gif</t>
  </si>
  <si>
    <t>http://pbs.twimg.com/profile_images/1044956520147025920/0dawxw6Q_normal.jpg</t>
  </si>
  <si>
    <t>http://pbs.twimg.com/profile_images/791607034642857984/_k1EETwt_normal.jpg</t>
  </si>
  <si>
    <t>http://pbs.twimg.com/profile_images/1044959016328351744/S7stHrdo_normal.jpg</t>
  </si>
  <si>
    <t>http://pbs.twimg.com/profile_images/1093913291439697920/5otWz8kM_normal.jpg</t>
  </si>
  <si>
    <t>http://pbs.twimg.com/profile_images/1095745857239035904/yeiAfDk7_normal.jpg</t>
  </si>
  <si>
    <t>http://pbs.twimg.com/profile_images/513396558/hollishanara_normal.jpg</t>
  </si>
  <si>
    <t>http://pbs.twimg.com/profile_images/1010254765559869443/v7qhqeM7_normal.jpg</t>
  </si>
  <si>
    <t>Open Twitter Page for This Person</t>
  </si>
  <si>
    <t>https://twitter.com/tpvmarket_sp</t>
  </si>
  <si>
    <t>https://twitter.com/posiflextpv</t>
  </si>
  <si>
    <t>https://twitter.com/expotecno_sp</t>
  </si>
  <si>
    <t>https://twitter.com/newswiretoday</t>
  </si>
  <si>
    <t>https://twitter.com/sharpiran_org</t>
  </si>
  <si>
    <t>https://twitter.com/it360newscom</t>
  </si>
  <si>
    <t>https://twitter.com/clearwaveinc</t>
  </si>
  <si>
    <t>https://twitter.com/dbs4pos</t>
  </si>
  <si>
    <t>https://twitter.com/bob9_drisc</t>
  </si>
  <si>
    <t>https://twitter.com/justransact</t>
  </si>
  <si>
    <t>https://twitter.com/zubinrathod</t>
  </si>
  <si>
    <t>https://twitter.com/afrosoko</t>
  </si>
  <si>
    <t>https://twitter.com/gavin_lew</t>
  </si>
  <si>
    <t>https://twitter.com/cougsincyber</t>
  </si>
  <si>
    <t>https://twitter.com/posiflexusa</t>
  </si>
  <si>
    <t>https://twitter.com/casio_news</t>
  </si>
  <si>
    <t>https://twitter.com/tbs_broadcast</t>
  </si>
  <si>
    <t>https://twitter.com/nerdcorepairs</t>
  </si>
  <si>
    <t>https://twitter.com/gach</t>
  </si>
  <si>
    <t>https://twitter.com/bluconect</t>
  </si>
  <si>
    <t>https://twitter.com/newsfrombw</t>
  </si>
  <si>
    <t>https://twitter.com/koreanewswire</t>
  </si>
  <si>
    <t>https://twitter.com/doingbusinessca</t>
  </si>
  <si>
    <t>https://twitter.com/bw_espanol</t>
  </si>
  <si>
    <t>https://twitter.com/bw_portuguese</t>
  </si>
  <si>
    <t>https://twitter.com/bw_french</t>
  </si>
  <si>
    <t>https://twitter.com/bwgerman</t>
  </si>
  <si>
    <t>https://twitter.com/bw_italian</t>
  </si>
  <si>
    <t>https://twitter.com/latestcanada</t>
  </si>
  <si>
    <t>https://twitter.com/dario_p89</t>
  </si>
  <si>
    <t>https://twitter.com/tradersocialne1</t>
  </si>
  <si>
    <t>https://twitter.com/sklarwilton</t>
  </si>
  <si>
    <t>https://twitter.com/holliekshaw</t>
  </si>
  <si>
    <t>https://twitter.com/cryptoify</t>
  </si>
  <si>
    <t>https://twitter.com/enggmrahman</t>
  </si>
  <si>
    <t>https://twitter.com/hardtechtv</t>
  </si>
  <si>
    <t>https://twitter.com/startupmath</t>
  </si>
  <si>
    <t>https://twitter.com/smontigaud</t>
  </si>
  <si>
    <t>https://twitter.com/kaytics</t>
  </si>
  <si>
    <t>https://twitter.com/bahrainnewsnet</t>
  </si>
  <si>
    <t>https://twitter.com/arnaldoauad</t>
  </si>
  <si>
    <t>https://twitter.com/wadeonaloz</t>
  </si>
  <si>
    <t>https://twitter.com/bw_dutch</t>
  </si>
  <si>
    <t>https://twitter.com/synergogroup</t>
  </si>
  <si>
    <t>https://twitter.com/pulsepublish</t>
  </si>
  <si>
    <t>https://twitter.com/malaikaamina</t>
  </si>
  <si>
    <t>tpvmarket_sp
Terminal @PosiflexTPV MT-4308WR
un todoterreno https://t.co/2gXki5ldjm
para #Comercio #Tecnología #Innovación
#Distribución #Restauración #Hostelería
#Negocios #Business #Retail #RetailSales
#retailers #logistica #logistics
https://t.co/pedV9o0Y3s</t>
  </si>
  <si>
    <t xml:space="preserve">posiflextpv
</t>
  </si>
  <si>
    <t>expotecno_sp
Mira el terminal MT-4308W en acción
https://t.co/8j2dHWFtBB @PosiflexTPV
#mydealermarket #comercio #mayoristainformatica
#canalit #distribuidores #TiendaOnLine
#precio #ofertas #rebajas #mayorista
#Informatica #Ordenadores #integrador
#instalador https://t.co/5sVdd95xjQ</t>
  </si>
  <si>
    <t>newswiretoday
NewswireToday / Posiflex Showcases
New Interactive Self-Service Kiosks
and IoT Retail Product Innovations
At EuroCIS 2019 #PosiflexUSA #EuroCIS
#IoT #RMS #POS #KIOSK #Portwell
#ATMs #StoreEquipment #Retail -
https://t.co/OF0MNWQhs6</t>
  </si>
  <si>
    <t>sharpiran_org
بارکد خوان posiflex مدل Ls3000
| شارپ ایران تخصصي ترين فروشگاه
اينترنتي https://t.co/ja6ke2mOkK</t>
  </si>
  <si>
    <t>it360newscom
February 8, 2019 11:21 am News
&amp;amp; Press Release / Posiflex
Presents New Interactive Self-Service
Kiosks and Retail… https://t.co/3eSZujIaO9</t>
  </si>
  <si>
    <t>clearwaveinc
@Clearwaveinc is at #HIMSS2019
this week! Swing by booth 5543
with Posiflex to talk to us!</t>
  </si>
  <si>
    <t>dbs4pos
New for 2019, the Posiflex RT Series
radiates in its new design - featuring
an ultra-slim and sleek look! The
RT Series is taking POS terminal
design into the next level. Check
it out a our next POS Roadshow!
Pre-register at https://t.co/GpTXerCDHN
https://t.co/ZeVpneqAKW</t>
  </si>
  <si>
    <t>bob9_drisc
RT @dbs4pos: New for 2019, the
Posiflex RT Series radiates in
its new design - featuring an ultra-slim
and sleek look! The RT Series is
tak…</t>
  </si>
  <si>
    <t>justransact
Run your business better today
with Posiflex Jiva XT-2614Q Android
Desktop POS Terminals. Buy now
at… https://t.co/tMeZFBa9Lw</t>
  </si>
  <si>
    <t>zubinrathod
Posiflex Launches New TK Series
Interactive Kiosks https://t.co/7LUiuSVr9P</t>
  </si>
  <si>
    <t>afrosoko
Somethings you will need to have
a complete POS. #posiflex https://t.co/Eo87QRSqgT</t>
  </si>
  <si>
    <t>gavin_lew
POS machine of the day: POSIFLEX
PS-3315E Being a branded POSIFLEX
machine, this is a 15" fanless
touch POS Terminal with all the
essential functions and capabilities
to satisfy businesses of all sizes,
and... https://t.co/2cWMSAWsfX</t>
  </si>
  <si>
    <t>cougsincyber
Posiflex Technology, Inc. unveils
an entirely new line of sleek touch
screen terminals that embodies
a new era for Posiflex and... https://t.co/7gu2roOxGR
news</t>
  </si>
  <si>
    <t>posiflexusa
Posiflex will showcase offerings
of its innovative touch screen
solutions, along with intelligent
solutions from it… https://t.co/rxjiNeMzB5</t>
  </si>
  <si>
    <t>casio_news
Cash Registers Market: Comprehensive
Study Explores Huge Growth in Future
: Leading Key Players- Appostar,
HP… https://t.co/3MQga7afsB</t>
  </si>
  <si>
    <t>tbs_broadcast
[POS] WTS: 100, Posiflex, 6800
and 6900 Thermal printers, A, 29
EUR on 02/14/2019 https://t.co/OGOh0HctMg</t>
  </si>
  <si>
    <t>nerdcorepairs
Posiflex Fanless System KS 7315
https://t.co/VTn40KERKC</t>
  </si>
  <si>
    <t>gach
RT @afrosoko: Somethings you will
need to have a complete POS. #posiflex
https://t.co/Eo87QRSqgT</t>
  </si>
  <si>
    <t>bluconect
PREZENTARE – CASA DE MARCAT POSIFLEX
PP-8900 FISCAL CU TASTAURA VIRTUALA
AVAND CARACTERISTICILE UNEI IMPRIMATE
FISC… https://t.co/ER5vYayoQD</t>
  </si>
  <si>
    <t>newsfrombw
Posiflex showcases new Interactive
Self-Service Kiosks and IoT Retail
Product Innovations at EuroCIS
2019… https://t.co/EAzQXBiztA</t>
  </si>
  <si>
    <t>koreanewswire
Posiflex Showcases New Interactive
Self-Service Kiosks and IoT Retail
Product Innovations at EuroCIS
2019 https://t.co/eNd7OHPYu7</t>
  </si>
  <si>
    <t>doingbusinessca
Posiflex showcases new Interactive
Self-Service Kiosks and IoT Retail
Product Innovations at ... | Doin
... - https://t.co/DUUjmaQXny</t>
  </si>
  <si>
    <t>bw_espanol
Posiflex presenta en EuroCIS 2019
nuevos quioscos de autoservicio
interactivos e innovaciones de
productos de IdeC… https://t.co/qj8qP9VIfa</t>
  </si>
  <si>
    <t>bw_portuguese
Posiflex apresenta novos quiosques
interativos de autoatendimento
e inovações em produtos de IoT
na EuroCIS 2019… https://t.co/Edgo7O6fNN</t>
  </si>
  <si>
    <t>bw_french
Posiflex présente à EuroCIS 2019
de nouveaux kiosques interactifs
en libre-service et des produits
innovants pour l… https://t.co/yWMNGbs5re</t>
  </si>
  <si>
    <t>bwgerman
Posiflex stellt neue interaktive
Selbstbedienungskiosks und innovative
IoT-Einzelhandelsprodukte auf der
EuroCIS 20… https://t.co/cxGlsRqzUG</t>
  </si>
  <si>
    <t>bw_italian
Riassunto: Posiflex presenta a
EuroCIS 2019 nuovi chioschi self-service
interattivi e innovativi prodotti
retail Io… https://t.co/cm2NEICK4o</t>
  </si>
  <si>
    <t>latestcanada
(Financial Post):#Posiflex showcases
new #Interactive Self-Service Kiosks
and IoT Retail Product Innovations
at Eur… https://t.co/w7h5q3T11F</t>
  </si>
  <si>
    <t>dario_p89
Posiflex showcases new Interactive
Self-Service Kiosks and IoT Retail
Product Innovations at EuroCIS
2019 - Associa… https://t.co/hSjr3deLh5</t>
  </si>
  <si>
    <t>tradersocialne1
Posiflex showcases new Interactive
Self-Service Kiosks and IoT Retail
Product Innovations at EuroCIS
2019 https://t.co/lMqlYONyuJ</t>
  </si>
  <si>
    <t>sklarwilton
Posiflex showcases new Interactive
Self-Service Kiosks and IoT Retail…
https://t.co/kYZhFNcrIz via @HollieKShaw</t>
  </si>
  <si>
    <t xml:space="preserve">holliekshaw
</t>
  </si>
  <si>
    <t>cryptoify
Posiflex showcases new Interactive
Self https://t.co/v8zQFj4TJv</t>
  </si>
  <si>
    <t>enggmrahman
Posiflex showcases new Interactive
Self-Service Kiosks and IoT Retail
Product Innovations at EuroCIS
2019 –… https://t.co/zyQvDwPm6d</t>
  </si>
  <si>
    <t>hardtechtv
Posiflex showcases new Interactive
Self-Service Kiosks and IoT Retail
Product Innovations at ... https://t.co/zyeUWIk25i</t>
  </si>
  <si>
    <t>startupmath
Posiflex showcases new Interactive
Self-Service Kiosks and IoT Retail
Product Innovations at ... #iot
#bigdata With… https://t.co/k5XfP1xcsS</t>
  </si>
  <si>
    <t>smontigaud
Posiflex showcases new Interactive
Self-Service Kiosks and IoT Retail
Product Innovations at EuroCIS
2019 https://t.co/exesT2xfxJ</t>
  </si>
  <si>
    <t>kaytics
Posiflex showcases new Interactive
Self-Service Kiosks and IoT Retail
Product Innovations at ... https://t.co/CkN52dVlFT</t>
  </si>
  <si>
    <t>bahrainnewsnet
Posiflex Showcases New Interactive
Self-Service Kiosks and IoT Retail
Product Innovations At ... https://t.co/xFxtJ8Ellm</t>
  </si>
  <si>
    <t>arnaldoauad
Posiflex apresenta novos quiosques
interativos de autoatendimento
e inovações em produtos de IoT
na EuroCIS 2019 https://t.co/uk9JpQCi7s</t>
  </si>
  <si>
    <t>wadeonaloz
RT @afrosoko: Somethings you will
need to have a complete POS. #posiflex
https://t.co/Eo87QRSqgT</t>
  </si>
  <si>
    <t>bw_dutch
Samenvatting: Posiflex toont nieuwe
Interactieve Self-Service Kiosken
en IoT Retail Productinnovaties
op EuroCIS 20… https://t.co/DcpYbwN689</t>
  </si>
  <si>
    <t>synergogroup
The Posiflex Group a synergy of
world-leading POS, kiosk, and industrial
computing technologies will introduce
its… https://t.co/8fttOePk18</t>
  </si>
  <si>
    <t>pulsepublish
Posiflex showcases new Interactive
Self-Service Kiosks and IoT Retail
Product Innovations at EuroCIS
2019 https://t.co/qytTS5ZV1c #bigdata</t>
  </si>
  <si>
    <t>malaikaamina
RT @PulsePublish: Posiflex showcases
new Interactive Self-Service Kiosks
and IoT Retail Product Innovations
at EuroCIS 2019 https://t.co/qy…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</si>
  <si>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</si>
  <si>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</si>
  <si>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</si>
  <si>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</si>
  <si>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</si>
  <si>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</si>
  <si>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</si>
  <si>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</si>
  <si>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</si>
  <si>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</si>
  <si>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</si>
  <si>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</si>
  <si>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</si>
  <si>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</si>
  <si>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</si>
  <si>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</si>
  <si>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</si>
  <si>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</si>
  <si>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</si>
  <si>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</si>
  <si>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</si>
  <si>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</si>
  <si>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</si>
  <si>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</si>
  <si>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</si>
  <si>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</si>
  <si>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</si>
  <si>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</si>
  <si>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</si>
  <si>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</si>
  <si>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</si>
  <si>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</si>
  <si>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</si>
  <si>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</si>
  <si>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</si>
  <si>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</si>
  <si>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</si>
  <si>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</si>
  <si>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</si>
  <si>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</si>
  <si>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</si>
  <si>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</si>
  <si>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</si>
  <si>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</si>
  <si>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</si>
  <si>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</si>
  <si>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</si>
  <si>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</si>
  <si>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</si>
  <si>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</si>
  <si>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</si>
  <si>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</si>
  <si>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</si>
  <si>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</si>
  <si>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</si>
  <si>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</si>
  <si>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</si>
  <si>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</si>
  <si>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</si>
  <si>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</si>
  <si>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</si>
  <si>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</si>
  <si>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</si>
  <si>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</si>
  <si>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</si>
  <si>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</si>
  <si>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</si>
  <si>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</si>
  <si>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</si>
  <si>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</si>
  <si>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</si>
  <si>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</si>
  <si>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</si>
  <si>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</si>
  <si>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</si>
  <si>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</si>
  <si>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</si>
  <si>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https://apnews.com/7851a29a27d54f04a2ac4d58fec4b7d6 https://www.newswiretoday.com/news/169239/ http://sharpiran.org/shop/equipment-stores/accessories-sale/barcode-reader/posiflex-ls3000/ https://twitter.com/i/web/status/1094778134958886912 https://twitter.com/i/web/status/1095910639887884293 https://www.justransact.com/product/posiflex-bp02-mobile-printers https://bit.ly/2Sggc4j?utm_medium=social&amp;utm_source=twitter&amp;utm_campaign=postfity&amp;utm_content=postfity49e29 https://bit.ly/2TA3N7S?utm_medium=social&amp;utm_source=twitter&amp;utm_campaign=postfity&amp;utm_content=postfityf9be5 https://twitter.com/i/web/status/1094125064012877824 http://feeds.feedburner.com/~r/casio_News/~3/uuvF955h4_k/?utm_source=feedburner&amp;utm_medium=twitter&amp;utm_campaign=casio_News</t>
  </si>
  <si>
    <t>http://digitalconqurer.com/news/posiflex-launches-new-tk-series-interactive-kiosks/?utm_source=dlvr.it&amp;utm_medium=twitter https://twitter.com/i/web/status/1094027275433984000 https://www.cougsincyber.org/2018/03/08/posiflex-spotlights-stylish-new-line-of-touch-screen-terminals-kiosk-solutions-at-retailtech-japan-2018/ https://www.facebook.com/flexilite/posts/10156570607872482</t>
  </si>
  <si>
    <t>https://expotecno.net/terminal-posiflex-mt-4308wr-todoterreno/ https://dealermarket.net/terminal-posiflex-mt-4308wr-todoterreno/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</si>
  <si>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</si>
  <si>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</si>
  <si>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</si>
  <si>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</si>
  <si>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</si>
  <si>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</si>
  <si>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</si>
  <si>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</si>
  <si>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bit.ly feedburner.com apnews.com newswiretoday.com sharpiran.org justransact.com linkedin.com co.kr doingbusiness.ca</t>
  </si>
  <si>
    <t>digitalconqurer.com twitter.com cougsincyber.org facebook.com</t>
  </si>
  <si>
    <t>expotecno.net dealermarket.net</t>
  </si>
  <si>
    <t>Top Hashtags in Tweet in Entire Graph</t>
  </si>
  <si>
    <t>iot</t>
  </si>
  <si>
    <t>retail</t>
  </si>
  <si>
    <t>comercio</t>
  </si>
  <si>
    <t>interactive</t>
  </si>
  <si>
    <t>eurocis</t>
  </si>
  <si>
    <t>rms</t>
  </si>
  <si>
    <t>Top Hashtags in Tweet in G1</t>
  </si>
  <si>
    <t>pos</t>
  </si>
  <si>
    <t>kiosk</t>
  </si>
  <si>
    <t>portwell</t>
  </si>
  <si>
    <t>atms</t>
  </si>
  <si>
    <t>storeequipment</t>
  </si>
  <si>
    <t>Top Hashtags in Tweet in G2</t>
  </si>
  <si>
    <t>Top Hashtags in Tweet in G3</t>
  </si>
  <si>
    <t>mydealermarket</t>
  </si>
  <si>
    <t>mayoristainformatica</t>
  </si>
  <si>
    <t>canalit</t>
  </si>
  <si>
    <t>distribuidores</t>
  </si>
  <si>
    <t>tiendaonline</t>
  </si>
  <si>
    <t>precio</t>
  </si>
  <si>
    <t>ofertas</t>
  </si>
  <si>
    <t>rebajas</t>
  </si>
  <si>
    <t>mayorista</t>
  </si>
  <si>
    <t>Top Hashtags in Tweet in G4</t>
  </si>
  <si>
    <t>Top Hashtags in Tweet in G5</t>
  </si>
  <si>
    <t>Top Hashtags in Tweet in G6</t>
  </si>
  <si>
    <t>Top Hashtags in Tweet</t>
  </si>
  <si>
    <t>iot posiflexusa eurocis rms pos kiosk portwell atms storeequipment retail</t>
  </si>
  <si>
    <t>comercio mydealermarket mayoristainformatica canalit distribuidores tiendaonline precio ofertas rebajas mayorista</t>
  </si>
  <si>
    <t>Top Words in Tweet in Entire Graph</t>
  </si>
  <si>
    <t>Words in Sentiment List#1: Positive</t>
  </si>
  <si>
    <t>Words in Sentiment List#2: Negative</t>
  </si>
  <si>
    <t>Words in Sentiment List#3: Angry/Violent</t>
  </si>
  <si>
    <t>Non-categorized Words</t>
  </si>
  <si>
    <t>Total Words</t>
  </si>
  <si>
    <t>new</t>
  </si>
  <si>
    <t>service</t>
  </si>
  <si>
    <t>Top Words in Tweet in G1</t>
  </si>
  <si>
    <t>self</t>
  </si>
  <si>
    <t>showcases</t>
  </si>
  <si>
    <t>kiosks</t>
  </si>
  <si>
    <t>Top Words in Tweet in G2</t>
  </si>
  <si>
    <t>touch</t>
  </si>
  <si>
    <t>screen</t>
  </si>
  <si>
    <t>solutions</t>
  </si>
  <si>
    <t>machine</t>
  </si>
  <si>
    <t>somethings</t>
  </si>
  <si>
    <t>need</t>
  </si>
  <si>
    <t>complete</t>
  </si>
  <si>
    <t>Top Words in Tweet in G3</t>
  </si>
  <si>
    <t>terminal</t>
  </si>
  <si>
    <t>mt</t>
  </si>
  <si>
    <t>Top Words in Tweet in G4</t>
  </si>
  <si>
    <t>product</t>
  </si>
  <si>
    <t>Top Words in Tweet in G5</t>
  </si>
  <si>
    <t>Top Words in Tweet in G6</t>
  </si>
  <si>
    <t>series</t>
  </si>
  <si>
    <t>design</t>
  </si>
  <si>
    <t>2019</t>
  </si>
  <si>
    <t>radiates</t>
  </si>
  <si>
    <t>featuring</t>
  </si>
  <si>
    <t>ultra</t>
  </si>
  <si>
    <t>slim</t>
  </si>
  <si>
    <t>sleek</t>
  </si>
  <si>
    <t>Top Words in Tweet</t>
  </si>
  <si>
    <t>posiflex iot service retail self new interactive eurocis showcases kiosks</t>
  </si>
  <si>
    <t>posiflex pos touch new screen solutions machine somethings need complete</t>
  </si>
  <si>
    <t>terminal mt posiflextpv comercio</t>
  </si>
  <si>
    <t>posiflex showcases new interactive self service kiosks iot retail product</t>
  </si>
  <si>
    <t>new series design 2019 posiflex radiates featuring ultra slim sleek</t>
  </si>
  <si>
    <t>Top Word Pairs in Tweet in Entire Graph</t>
  </si>
  <si>
    <t>self,service</t>
  </si>
  <si>
    <t>new,interactive</t>
  </si>
  <si>
    <t>interactive,self</t>
  </si>
  <si>
    <t>posiflex,showcases</t>
  </si>
  <si>
    <t>showcases,new</t>
  </si>
  <si>
    <t>service,kiosks</t>
  </si>
  <si>
    <t>iot,retail</t>
  </si>
  <si>
    <t>kiosks,iot</t>
  </si>
  <si>
    <t>retail,product</t>
  </si>
  <si>
    <t>product,innovations</t>
  </si>
  <si>
    <t>Top Word Pairs in Tweet in G1</t>
  </si>
  <si>
    <t>Top Word Pairs in Tweet in G2</t>
  </si>
  <si>
    <t>touch,screen</t>
  </si>
  <si>
    <t>somethings,need</t>
  </si>
  <si>
    <t>need,complete</t>
  </si>
  <si>
    <t>complete,pos</t>
  </si>
  <si>
    <t>pos,posiflex</t>
  </si>
  <si>
    <t>afrosoko,somethings</t>
  </si>
  <si>
    <t>posiflex,showcase</t>
  </si>
  <si>
    <t>showcase,offerings</t>
  </si>
  <si>
    <t>offerings,innovative</t>
  </si>
  <si>
    <t>innovative,touch</t>
  </si>
  <si>
    <t>Top Word Pairs in Tweet in G3</t>
  </si>
  <si>
    <t>Top Word Pairs in Tweet in G4</t>
  </si>
  <si>
    <t>Top Word Pairs in Tweet in G5</t>
  </si>
  <si>
    <t>Top Word Pairs in Tweet in G6</t>
  </si>
  <si>
    <t>new,2019</t>
  </si>
  <si>
    <t>2019,posiflex</t>
  </si>
  <si>
    <t>posiflex,series</t>
  </si>
  <si>
    <t>series,radiates</t>
  </si>
  <si>
    <t>radiates,new</t>
  </si>
  <si>
    <t>new,design</t>
  </si>
  <si>
    <t>design,featuring</t>
  </si>
  <si>
    <t>featuring,ultra</t>
  </si>
  <si>
    <t>ultra,slim</t>
  </si>
  <si>
    <t>slim,sleek</t>
  </si>
  <si>
    <t>Top Word Pairs in Tweet</t>
  </si>
  <si>
    <t>self,service  new,interactive  interactive,self  posiflex,showcases  showcases,new  service,kiosks  iot,retail  kiosks,iot  retail,product  product,innovations</t>
  </si>
  <si>
    <t>touch,screen  somethings,need  need,complete  complete,pos  pos,posiflex  afrosoko,somethings  posiflex,showcase  showcase,offerings  offerings,innovative  innovative,touch</t>
  </si>
  <si>
    <t>posiflex,showcases  showcases,new  new,interactive  interactive,self  self,service  service,kiosks  kiosks,iot  iot,retail  retail,product  product,innovations</t>
  </si>
  <si>
    <t>new,2019  2019,posiflex  posiflex,series  series,radiates  radiates,new  new,design  design,featuring  featuring,ultra  ultra,slim  slim,sleek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</si>
  <si>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</si>
  <si>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</si>
  <si>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</si>
  <si>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</si>
  <si>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</si>
  <si>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</si>
  <si>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</si>
  <si>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</si>
  <si>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</si>
  <si>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</si>
  <si>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</si>
  <si>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</si>
  <si>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</si>
  <si>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</si>
  <si>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</si>
  <si>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</si>
  <si>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afrosoko posiflexusa zubinrathod gavin_lew cougsincyber</t>
  </si>
  <si>
    <t>Top Tweeters in Entire Graph</t>
  </si>
  <si>
    <t>Top Tweeters in G1</t>
  </si>
  <si>
    <t>Top Tweeters in G2</t>
  </si>
  <si>
    <t>Top Tweeters in G3</t>
  </si>
  <si>
    <t>Top Tweeters in G4</t>
  </si>
  <si>
    <t>Top Tweeters in G5</t>
  </si>
  <si>
    <t>Top Tweeters in G6</t>
  </si>
  <si>
    <t>Top Tweeters</t>
  </si>
  <si>
    <t>latestcanada koreanewswire tbs_broadcast hardtechtv startupmath doingbusinessca smontigaud newsfrombw enggmrahman dario_p89</t>
  </si>
  <si>
    <t>zubinrathod gach wadeonaloz afrosoko cougsincyber posiflexusa gavin_lew</t>
  </si>
  <si>
    <t>tpvmarket_sp expotecno_sp posiflextpv</t>
  </si>
  <si>
    <t>malaikaamina pulsepublish</t>
  </si>
  <si>
    <t>sklarwilton holliekshaw</t>
  </si>
  <si>
    <t>bob9_drisc dbs4pos</t>
  </si>
  <si>
    <t>Top URLs in Tweet by Count</t>
  </si>
  <si>
    <t>https://twitter.com/i/web/status/1095910639887884293 https://twitter.com/i/web/status/1094125064012877824 https://bit.ly/2TA3N7S?utm_medium=social&amp;utm_source=twitter&amp;utm_campaign=postfity&amp;utm_content=postfityf9be5 https://bit.ly/2Sggc4j?utm_medium=social&amp;utm_source=twitter&amp;utm_campaign=postfity&amp;utm_content=postfity49e29 https://www.justransact.com/product/posiflex-bp02-mobile-printers</t>
  </si>
  <si>
    <t>https://twitter.com/i/web/status/1096336621014790144 https://twitter.com/i/web/status/1096332947735498752</t>
  </si>
  <si>
    <t>https://apnews.com/7851a29a27d54f04a2ac4d58fec4b7d6 http://snip.ly/0lp10g?utm_content=buffer19b05&amp;utm_medium=social&amp;utm_source=twitter.com&amp;utm_campaign=buffer</t>
  </si>
  <si>
    <t>https://twitter.com/i/web/status/1096453730248077312 https://twitter.com/i/web/status/1096408893088038912</t>
  </si>
  <si>
    <t>Top URLs in Tweet by Salience</t>
  </si>
  <si>
    <t>Top Domains in Tweet by Count</t>
  </si>
  <si>
    <t>twitter.com bit.ly justransact.com</t>
  </si>
  <si>
    <t>apnews.com snip.ly</t>
  </si>
  <si>
    <t>Top Domains in Tweet by Salience</t>
  </si>
  <si>
    <t>Top Hashtags in Tweet by Count</t>
  </si>
  <si>
    <t>comercio tecnología innovación distribución restauración hostelería negocios business retail retailsales</t>
  </si>
  <si>
    <t>mydealermarket comercio mayoristainformatica canalit distribuidores tiendaonline precio ofertas rebajas mayorista</t>
  </si>
  <si>
    <t>Top Hashtags in Tweet by Salience</t>
  </si>
  <si>
    <t>Top Words in Tweet by Count</t>
  </si>
  <si>
    <t>terminal posiflextpv mt 4308wr un todoterreno para comercio tecnología innovación</t>
  </si>
  <si>
    <t>mira el terminal mt 4308w en acción posiflextpv mydealermarket comercio</t>
  </si>
  <si>
    <t>iot retail eurocis newswiretoday showcases new interactive self service kiosks</t>
  </si>
  <si>
    <t>بارکد خوان مدل ls3000 شارپ ایران تخصصي ترين فروشگاه اينترنتي</t>
  </si>
  <si>
    <t>february 8 2019 11 21 news press release presents new</t>
  </si>
  <si>
    <t>clearwaveinc himss2019 week swing booth 5543 talk</t>
  </si>
  <si>
    <t>new series design pos next 2019 radiates featuring ultra slim</t>
  </si>
  <si>
    <t>new series dbs4pos 2019 radiates design featuring ultra slim sleek</t>
  </si>
  <si>
    <t>buy now pos best quality run business better today jiva</t>
  </si>
  <si>
    <t>launches new tk series interactive kiosks</t>
  </si>
  <si>
    <t>touch new pos screen solutions machine posiflexusa showcase offerings innovative</t>
  </si>
  <si>
    <t>pos machine day ps 3315e being branded 15 fanless touch</t>
  </si>
  <si>
    <t>new technology inc unveils entirely line sleek touch screen terminals</t>
  </si>
  <si>
    <t>solutions showcase offerings innovative touch screen along intelligent</t>
  </si>
  <si>
    <t>cash registers market comprehensive study explores huge growth future leading</t>
  </si>
  <si>
    <t>pos wts 100 6800 6900 thermal printers 29 eur 02</t>
  </si>
  <si>
    <t>fanless system ks 7315</t>
  </si>
  <si>
    <t>afrosoko somethings need complete pos</t>
  </si>
  <si>
    <t>prezentare casa de marcat pp 8900 fiscal cu tastaura virtuala</t>
  </si>
  <si>
    <t>showcases new interactive self service kiosks iot retail product innovations</t>
  </si>
  <si>
    <t>de presenta en eurocis 2019 nuevos quioscos autoservicio interactivos e</t>
  </si>
  <si>
    <t>de apresenta novos quiosques interativos autoatendimento e inovações em produtos</t>
  </si>
  <si>
    <t>présente à eurocis 2019 de nouveaux kiosques interactifs en libre</t>
  </si>
  <si>
    <t>stellt neue interaktive selbstbedienungskiosks und innovative iot einzelhandelsprodukte auf der</t>
  </si>
  <si>
    <t>riassunto presenta eurocis 2019 nuovi chioschi self service interattivi e</t>
  </si>
  <si>
    <t>financial post showcases new interactive self service kiosks iot retail</t>
  </si>
  <si>
    <t>showcases new interactive self service kiosks iot retail via holliekshaw</t>
  </si>
  <si>
    <t>showcases new interactive self</t>
  </si>
  <si>
    <t>iot showcases new interactive self service kiosks retail product innovations</t>
  </si>
  <si>
    <t>service showcases new interactive self kiosks iot retail product innovations</t>
  </si>
  <si>
    <t>samenvatting toont nieuwe interactieve self service kiosken en iot retail</t>
  </si>
  <si>
    <t>group synergy world leading pos kiosk industrial computing technologies introduce</t>
  </si>
  <si>
    <t>pulsepublish showcases new interactive self service kiosks iot retail product</t>
  </si>
  <si>
    <t>Top Words in Tweet by Salience</t>
  </si>
  <si>
    <t>pos best quality run business better today jiva xt 2614q</t>
  </si>
  <si>
    <t>solutions machine new pos screen posiflexusa showcase offerings innovative along</t>
  </si>
  <si>
    <t>associa showcases new interactive self service kiosks iot retail product</t>
  </si>
  <si>
    <t>showcases new interactive self kiosks iot retail product innovations eurocis</t>
  </si>
  <si>
    <t>Top Word Pairs in Tweet by Count</t>
  </si>
  <si>
    <t>terminal,posiflextpv  posiflextpv,mt  mt,4308wr  4308wr,un  un,todoterreno  todoterreno,para  para,comercio  comercio,tecnología  tecnología,innovación  innovación,distribución</t>
  </si>
  <si>
    <t>mira,el  el,terminal  terminal,mt  mt,4308w  4308w,en  en,acción  acción,posiflextpv  posiflextpv,mydealermarket  mydealermarket,comercio  comercio,mayoristainformatica</t>
  </si>
  <si>
    <t>newswiretoday,posiflex  posiflex,showcases  showcases,new  new,interactive  interactive,self  self,service  service,kiosks  kiosks,iot  iot,retail  retail,product</t>
  </si>
  <si>
    <t>بارکد,خوان  خوان,posiflex  posiflex,مدل  مدل,ls3000  ls3000,شارپ  شارپ,ایران  ایران,تخصصي  تخصصي,ترين  ترين,فروشگاه  فروشگاه,اينترنتي</t>
  </si>
  <si>
    <t>february,8  8,2019  2019,11  11,21  21,news  news,press  press,release  release,posiflex  posiflex,presents  presents,new</t>
  </si>
  <si>
    <t>clearwaveinc,himss2019  himss2019,week  week,swing  swing,booth  booth,5543  5543,posiflex  posiflex,talk</t>
  </si>
  <si>
    <t>dbs4pos,new  new,2019  2019,posiflex  posiflex,series  series,radiates  radiates,new  new,design  design,featuring  featuring,ultra  ultra,slim</t>
  </si>
  <si>
    <t>buy,now  run,business  business,better  better,today  today,posiflex  posiflex,jiva  jiva,xt  xt,2614q  2614q,android  android,desktop</t>
  </si>
  <si>
    <t>posiflex,launches  launches,new  new,tk  tk,series  series,interactive  interactive,kiosks</t>
  </si>
  <si>
    <t>touch,screen  posiflexusa,posiflex  posiflex,showcase  showcase,offerings  offerings,innovative  innovative,touch  screen,solutions  solutions,along  along,intelligent  intelligent,solutions</t>
  </si>
  <si>
    <t>pos,machine  machine,day  day,posiflex  posiflex,ps  ps,3315e  3315e,being  being,branded  branded,posiflex  posiflex,machine  machine,15</t>
  </si>
  <si>
    <t>posiflex,technology  technology,inc  inc,unveils  unveils,entirely  entirely,new  new,line  line,sleek  sleek,touch  touch,screen  screen,terminals</t>
  </si>
  <si>
    <t>posiflex,showcase  showcase,offerings  offerings,innovative  innovative,touch  touch,screen  screen,solutions  solutions,along  along,intelligent  intelligent,solutions</t>
  </si>
  <si>
    <t>cash,registers  registers,market  market,comprehensive  comprehensive,study  study,explores  explores,huge  huge,growth  growth,future  future,leading  leading,key</t>
  </si>
  <si>
    <t>pos,wts  wts,100  100,posiflex  posiflex,6800  6800,6900  6900,thermal  thermal,printers  printers,29  29,eur  eur,02</t>
  </si>
  <si>
    <t>posiflex,fanless  fanless,system  system,ks  ks,7315</t>
  </si>
  <si>
    <t>afrosoko,somethings  somethings,need  need,complete  complete,pos  pos,posiflex</t>
  </si>
  <si>
    <t>prezentare,casa  casa,de  de,marcat  marcat,posiflex  posiflex,pp  pp,8900  8900,fiscal  fiscal,cu  cu,tastaura  tastaura,virtuala</t>
  </si>
  <si>
    <t>posiflex,presenta  presenta,en  en,eurocis  eurocis,2019  2019,nuevos  nuevos,quioscos  quioscos,de  de,autoservicio  autoservicio,interactivos  interactivos,e</t>
  </si>
  <si>
    <t>posiflex,apresenta  apresenta,novos  novos,quiosques  quiosques,interativos  interativos,de  de,autoatendimento  autoatendimento,e  e,inovações  inovações,em  em,produtos</t>
  </si>
  <si>
    <t>posiflex,présente  présente,à  à,eurocis  eurocis,2019  2019,de  de,nouveaux  nouveaux,kiosques  kiosques,interactifs  interactifs,en  en,libre</t>
  </si>
  <si>
    <t>posiflex,stellt  stellt,neue  neue,interaktive  interaktive,selbstbedienungskiosks  selbstbedienungskiosks,und  und,innovative  innovative,iot  iot,einzelhandelsprodukte  einzelhandelsprodukte,auf  auf,der</t>
  </si>
  <si>
    <t>riassunto,posiflex  posiflex,presenta  presenta,eurocis  eurocis,2019  2019,nuovi  nuovi,chioschi  chioschi,self  self,service  service,interattivi  interattivi,e</t>
  </si>
  <si>
    <t>financial,post  post,posiflex  posiflex,showcases  showcases,new  new,interactive  interactive,self  self,service  service,kiosks  kiosks,iot  iot,retail</t>
  </si>
  <si>
    <t>posiflex,showcases  showcases,new  new,interactive  interactive,self  self,service  service,kiosks  kiosks,iot  iot,retail  retail,via  via,holliekshaw</t>
  </si>
  <si>
    <t>posiflex,showcases  showcases,new  new,interactive  interactive,self</t>
  </si>
  <si>
    <t>samenvatting,posiflex  posiflex,toont  toont,nieuwe  nieuwe,interactieve  interactieve,self  self,service  service,kiosken  kiosken,en  en,iot  iot,retail</t>
  </si>
  <si>
    <t>posiflex,group  group,synergy  synergy,world  world,leading  leading,pos  pos,kiosk  kiosk,industrial  industrial,computing  computing,technologies  technologies,introduce</t>
  </si>
  <si>
    <t>pulsepublish,posiflex  posiflex,showcases  showcases,new  new,interactive  interactive,self  self,service  service,kiosks  kiosks,iot  iot,retail  retail,product</t>
  </si>
  <si>
    <t>Top Word Pairs in Tweet by Salience</t>
  </si>
  <si>
    <t>run,business  business,better  better,today  today,posiflex  posiflex,jiva  jiva,xt  xt,2614q  2614q,android  android,desktop  desktop,pos</t>
  </si>
  <si>
    <t>2019,associa  posiflex,showcases  showcases,new  new,interactive  interactive,self  self,service  service,kiosks  kiosks,iot  iot,retail  retail,product</t>
  </si>
  <si>
    <t>Word</t>
  </si>
  <si>
    <t>innovations</t>
  </si>
  <si>
    <t>buy</t>
  </si>
  <si>
    <t>leading</t>
  </si>
  <si>
    <t>e</t>
  </si>
  <si>
    <t>now</t>
  </si>
  <si>
    <t>innovative</t>
  </si>
  <si>
    <t>fanless</t>
  </si>
  <si>
    <t>terminals</t>
  </si>
  <si>
    <t>group</t>
  </si>
  <si>
    <t>synergy</t>
  </si>
  <si>
    <t>world</t>
  </si>
  <si>
    <t>industrial</t>
  </si>
  <si>
    <t>computing</t>
  </si>
  <si>
    <t>technologies</t>
  </si>
  <si>
    <t>introduce</t>
  </si>
  <si>
    <t>20</t>
  </si>
  <si>
    <t>apresenta</t>
  </si>
  <si>
    <t>novos</t>
  </si>
  <si>
    <t>quiosques</t>
  </si>
  <si>
    <t>interativos</t>
  </si>
  <si>
    <t>autoatendimento</t>
  </si>
  <si>
    <t>inovações</t>
  </si>
  <si>
    <t>em</t>
  </si>
  <si>
    <t>produtos</t>
  </si>
  <si>
    <t>na</t>
  </si>
  <si>
    <t>press</t>
  </si>
  <si>
    <t>eur</t>
  </si>
  <si>
    <t>presenta</t>
  </si>
  <si>
    <t>cash</t>
  </si>
  <si>
    <t>showcase</t>
  </si>
  <si>
    <t>offerings</t>
  </si>
  <si>
    <t>along</t>
  </si>
  <si>
    <t>intelligent</t>
  </si>
  <si>
    <t>technology</t>
  </si>
  <si>
    <t>inc</t>
  </si>
  <si>
    <t>unveils</t>
  </si>
  <si>
    <t>entirely</t>
  </si>
  <si>
    <t>line</t>
  </si>
  <si>
    <t>embodies</t>
  </si>
  <si>
    <t>era</t>
  </si>
  <si>
    <t>news</t>
  </si>
  <si>
    <t>day</t>
  </si>
  <si>
    <t>ps</t>
  </si>
  <si>
    <t>3315e</t>
  </si>
  <si>
    <t>being</t>
  </si>
  <si>
    <t>branded</t>
  </si>
  <si>
    <t>15</t>
  </si>
  <si>
    <t>launches</t>
  </si>
  <si>
    <t>tk</t>
  </si>
  <si>
    <t>business</t>
  </si>
  <si>
    <t>best</t>
  </si>
  <si>
    <t>quality</t>
  </si>
  <si>
    <t>look</t>
  </si>
  <si>
    <t>next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</si>
  <si>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</si>
  <si>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</si>
  <si>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</si>
  <si>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</si>
  <si>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</si>
  <si>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</si>
  <si>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</si>
  <si>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</si>
  <si>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</si>
  <si>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</si>
  <si>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</si>
  <si>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</si>
  <si>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</si>
  <si>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</si>
  <si>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</si>
  <si>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</si>
  <si>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</si>
  <si>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</si>
  <si>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</si>
  <si>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</si>
  <si>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</si>
  <si>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</si>
  <si>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</si>
  <si>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</si>
  <si>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</si>
  <si>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</si>
  <si>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</si>
  <si>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</si>
  <si>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</si>
  <si>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</si>
  <si>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</si>
  <si>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</si>
  <si>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Mar</t>
  </si>
  <si>
    <t>9-Mar</t>
  </si>
  <si>
    <t>1 AM</t>
  </si>
  <si>
    <t>Sep</t>
  </si>
  <si>
    <t>15-Sep</t>
  </si>
  <si>
    <t>2 AM</t>
  </si>
  <si>
    <t>Oct</t>
  </si>
  <si>
    <t>3-Oct</t>
  </si>
  <si>
    <t>7 AM</t>
  </si>
  <si>
    <t>Feb</t>
  </si>
  <si>
    <t>4-Feb</t>
  </si>
  <si>
    <t>6 AM</t>
  </si>
  <si>
    <t>6-Feb</t>
  </si>
  <si>
    <t>12 PM</t>
  </si>
  <si>
    <t>5 PM</t>
  </si>
  <si>
    <t>7-Feb</t>
  </si>
  <si>
    <t>10 AM</t>
  </si>
  <si>
    <t>8-Feb</t>
  </si>
  <si>
    <t>4 PM</t>
  </si>
  <si>
    <t>9-Feb</t>
  </si>
  <si>
    <t>12 AM</t>
  </si>
  <si>
    <t>10-Feb</t>
  </si>
  <si>
    <t>11-Feb</t>
  </si>
  <si>
    <t>2 PM</t>
  </si>
  <si>
    <t>3 PM</t>
  </si>
  <si>
    <t>6 PM</t>
  </si>
  <si>
    <t>7 PM</t>
  </si>
  <si>
    <t>14-Feb</t>
  </si>
  <si>
    <t>5 AM</t>
  </si>
  <si>
    <t>10 PM</t>
  </si>
  <si>
    <t>15-Feb</t>
  </si>
  <si>
    <t>3 AM</t>
  </si>
  <si>
    <t>8 AM</t>
  </si>
  <si>
    <t>9 AM</t>
  </si>
  <si>
    <t>11 AM</t>
  </si>
  <si>
    <t>128, 128, 128</t>
  </si>
  <si>
    <t>Red</t>
  </si>
  <si>
    <t>G1: posiflex iot service retail self new interactive eurocis showcases kiosks</t>
  </si>
  <si>
    <t>G2: posiflex pos touch new screen solutions machine somethings need complete</t>
  </si>
  <si>
    <t>G3: terminal mt posiflextpv comercio</t>
  </si>
  <si>
    <t>G4: posiflex showcases new interactive self service kiosks iot retail product</t>
  </si>
  <si>
    <t>G6: new series design 2019 posiflex radiates featuring ultra slim sleek</t>
  </si>
  <si>
    <t>Autofill Workbook Results</t>
  </si>
  <si>
    <t>Edge Weight▓1▓2▓0▓True▓Gray▓Red▓▓Edge Weight▓1▓2▓0▓3▓10▓False▓Edge Weight▓1▓2▓0▓35▓12▓False▓▓0▓0▓0▓True▓Black▓Black▓▓Followers▓1▓2867▓0▓162▓1000▓False▓▓0▓0▓0▓0▓0▓False▓▓0▓0▓0▓0▓0▓False▓▓0▓0▓0▓0▓0▓False</t>
  </si>
  <si>
    <t>GraphSource░GraphServerTwitterSearch▓GraphTerm░Posiflex▓ImportDescription░The graph represents a network of 46 Twitter users whose tweets in the requested range contained "Posiflex", or who were replied to or mentioned in those tweets.  The network was obtained from the NodeXL Graph Server on Saturday, 16 February 2019 at 23:34 UTC.
The requested start date was Saturday, 16 February 2019 at 01:01 UTC and the maximum number of days (going backward) was 14.
The maximum number of tweets collected was 5,000.
The tweets in the network were tweeted over the 11-day, 12-hour, 12-minute period from Monday, 04 February 2019 at 06:25 UTC to Friday, 15 February 2019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</si>
</sst>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181497"/>
        <c:axId val="8871426"/>
      </c:barChart>
      <c:catAx>
        <c:axId val="531814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871426"/>
        <c:crosses val="autoZero"/>
        <c:auto val="1"/>
        <c:lblOffset val="100"/>
        <c:noMultiLvlLbl val="0"/>
      </c:catAx>
      <c:valAx>
        <c:axId val="8871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1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Posiflex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3"/>
                <c:pt idx="0">
                  <c:v>1 AM
9-Mar
Mar
2018</c:v>
                </c:pt>
                <c:pt idx="1">
                  <c:v>2 AM
15-Sep
Sep</c:v>
                </c:pt>
                <c:pt idx="2">
                  <c:v>7 AM
3-Oct
Oct</c:v>
                </c:pt>
                <c:pt idx="3">
                  <c:v>6 AM
4-Feb
Feb
2019</c:v>
                </c:pt>
                <c:pt idx="4">
                  <c:v>12 PM
6-Feb</c:v>
                </c:pt>
                <c:pt idx="5">
                  <c:v>5 PM</c:v>
                </c:pt>
                <c:pt idx="6">
                  <c:v>7 AM
7-Feb</c:v>
                </c:pt>
                <c:pt idx="7">
                  <c:v>10 AM</c:v>
                </c:pt>
                <c:pt idx="8">
                  <c:v>4 PM
8-Feb</c:v>
                </c:pt>
                <c:pt idx="9">
                  <c:v>12 AM
9-Feb</c:v>
                </c:pt>
                <c:pt idx="10">
                  <c:v>6 AM</c:v>
                </c:pt>
                <c:pt idx="11">
                  <c:v>6 AM
10-Feb</c:v>
                </c:pt>
                <c:pt idx="12">
                  <c:v>7 AM</c:v>
                </c:pt>
                <c:pt idx="13">
                  <c:v>2 AM
11-Feb</c:v>
                </c:pt>
                <c:pt idx="14">
                  <c:v>2 PM</c:v>
                </c:pt>
                <c:pt idx="15">
                  <c:v>3 PM</c:v>
                </c:pt>
                <c:pt idx="16">
                  <c:v>6 PM</c:v>
                </c:pt>
                <c:pt idx="17">
                  <c:v>7 PM</c:v>
                </c:pt>
                <c:pt idx="18">
                  <c:v>5 AM
14-Feb</c:v>
                </c:pt>
                <c:pt idx="19">
                  <c:v>7 AM</c:v>
                </c:pt>
                <c:pt idx="20">
                  <c:v>2 PM</c:v>
                </c:pt>
                <c:pt idx="21">
                  <c:v>4 PM</c:v>
                </c:pt>
                <c:pt idx="22">
                  <c:v>10 PM</c:v>
                </c:pt>
                <c:pt idx="23">
                  <c:v>3 AM
15-Feb</c:v>
                </c:pt>
                <c:pt idx="24">
                  <c:v>6 AM</c:v>
                </c:pt>
                <c:pt idx="25">
                  <c:v>8 AM</c:v>
                </c:pt>
                <c:pt idx="26">
                  <c:v>9 AM</c:v>
                </c:pt>
                <c:pt idx="27">
                  <c:v>10 AM</c:v>
                </c:pt>
                <c:pt idx="28">
                  <c:v>11 AM</c:v>
                </c:pt>
                <c:pt idx="29">
                  <c:v>12 PM</c:v>
                </c:pt>
                <c:pt idx="30">
                  <c:v>2 PM</c:v>
                </c:pt>
                <c:pt idx="31">
                  <c:v>4 PM</c:v>
                </c:pt>
                <c:pt idx="32">
                  <c:v>6 PM</c:v>
                </c:pt>
              </c:strCache>
            </c:strRef>
          </c:cat>
          <c:val>
            <c:numRef>
              <c:f>'Time Series'!$B$26:$B$77</c:f>
              <c:numCache>
                <c:formatCode>General</c:formatCode>
                <c:ptCount val="33"/>
                <c:pt idx="0">
                  <c:v>1</c:v>
                </c:pt>
                <c:pt idx="1">
                  <c:v>1</c:v>
                </c:pt>
                <c:pt idx="2">
                  <c:v>1</c:v>
                </c:pt>
                <c:pt idx="3">
                  <c:v>1</c:v>
                </c:pt>
                <c:pt idx="4">
                  <c:v>1</c:v>
                </c:pt>
                <c:pt idx="5">
                  <c:v>3</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10</c:v>
                </c:pt>
                <c:pt idx="26">
                  <c:v>6</c:v>
                </c:pt>
                <c:pt idx="27">
                  <c:v>3</c:v>
                </c:pt>
                <c:pt idx="28">
                  <c:v>2</c:v>
                </c:pt>
                <c:pt idx="29">
                  <c:v>2</c:v>
                </c:pt>
                <c:pt idx="30">
                  <c:v>1</c:v>
                </c:pt>
                <c:pt idx="31">
                  <c:v>1</c:v>
                </c:pt>
                <c:pt idx="32">
                  <c:v>2</c:v>
                </c:pt>
              </c:numCache>
            </c:numRef>
          </c:val>
        </c:ser>
        <c:axId val="22002019"/>
        <c:axId val="63800444"/>
      </c:barChart>
      <c:catAx>
        <c:axId val="22002019"/>
        <c:scaling>
          <c:orientation val="minMax"/>
        </c:scaling>
        <c:axPos val="b"/>
        <c:delete val="0"/>
        <c:numFmt formatCode="General" sourceLinked="1"/>
        <c:majorTickMark val="out"/>
        <c:minorTickMark val="none"/>
        <c:tickLblPos val="nextTo"/>
        <c:crossAx val="63800444"/>
        <c:crosses val="autoZero"/>
        <c:auto val="1"/>
        <c:lblOffset val="100"/>
        <c:noMultiLvlLbl val="0"/>
      </c:catAx>
      <c:valAx>
        <c:axId val="63800444"/>
        <c:scaling>
          <c:orientation val="minMax"/>
        </c:scaling>
        <c:axPos val="l"/>
        <c:majorGridlines/>
        <c:delete val="0"/>
        <c:numFmt formatCode="General" sourceLinked="1"/>
        <c:majorTickMark val="out"/>
        <c:minorTickMark val="none"/>
        <c:tickLblPos val="nextTo"/>
        <c:crossAx val="220020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733971"/>
        <c:axId val="47496876"/>
      </c:barChart>
      <c:catAx>
        <c:axId val="127339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96876"/>
        <c:crosses val="autoZero"/>
        <c:auto val="1"/>
        <c:lblOffset val="100"/>
        <c:noMultiLvlLbl val="0"/>
      </c:catAx>
      <c:valAx>
        <c:axId val="47496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33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818701"/>
        <c:axId val="22041718"/>
      </c:barChart>
      <c:catAx>
        <c:axId val="248187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41718"/>
        <c:crosses val="autoZero"/>
        <c:auto val="1"/>
        <c:lblOffset val="100"/>
        <c:noMultiLvlLbl val="0"/>
      </c:catAx>
      <c:valAx>
        <c:axId val="22041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8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157735"/>
        <c:axId val="40548704"/>
      </c:barChart>
      <c:catAx>
        <c:axId val="641577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48704"/>
        <c:crosses val="autoZero"/>
        <c:auto val="1"/>
        <c:lblOffset val="100"/>
        <c:noMultiLvlLbl val="0"/>
      </c:catAx>
      <c:valAx>
        <c:axId val="40548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57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394017"/>
        <c:axId val="63219562"/>
      </c:barChart>
      <c:catAx>
        <c:axId val="293940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19562"/>
        <c:crosses val="autoZero"/>
        <c:auto val="1"/>
        <c:lblOffset val="100"/>
        <c:noMultiLvlLbl val="0"/>
      </c:catAx>
      <c:valAx>
        <c:axId val="63219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94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105147"/>
        <c:axId val="20510868"/>
      </c:barChart>
      <c:catAx>
        <c:axId val="321051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10868"/>
        <c:crosses val="autoZero"/>
        <c:auto val="1"/>
        <c:lblOffset val="100"/>
        <c:noMultiLvlLbl val="0"/>
      </c:catAx>
      <c:valAx>
        <c:axId val="20510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05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380085"/>
        <c:axId val="50767582"/>
      </c:barChart>
      <c:catAx>
        <c:axId val="503800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67582"/>
        <c:crosses val="autoZero"/>
        <c:auto val="1"/>
        <c:lblOffset val="100"/>
        <c:noMultiLvlLbl val="0"/>
      </c:catAx>
      <c:valAx>
        <c:axId val="50767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80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255055"/>
        <c:axId val="18533448"/>
      </c:barChart>
      <c:catAx>
        <c:axId val="542550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533448"/>
        <c:crosses val="autoZero"/>
        <c:auto val="1"/>
        <c:lblOffset val="100"/>
        <c:noMultiLvlLbl val="0"/>
      </c:catAx>
      <c:valAx>
        <c:axId val="18533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55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583305"/>
        <c:axId val="24814290"/>
      </c:barChart>
      <c:catAx>
        <c:axId val="32583305"/>
        <c:scaling>
          <c:orientation val="minMax"/>
        </c:scaling>
        <c:axPos val="b"/>
        <c:delete val="1"/>
        <c:majorTickMark val="out"/>
        <c:minorTickMark val="none"/>
        <c:tickLblPos val="none"/>
        <c:crossAx val="24814290"/>
        <c:crosses val="autoZero"/>
        <c:auto val="1"/>
        <c:lblOffset val="100"/>
        <c:noMultiLvlLbl val="0"/>
      </c:catAx>
      <c:valAx>
        <c:axId val="24814290"/>
        <c:scaling>
          <c:orientation val="minMax"/>
        </c:scaling>
        <c:axPos val="l"/>
        <c:delete val="1"/>
        <c:majorTickMark val="out"/>
        <c:minorTickMark val="none"/>
        <c:tickLblPos val="none"/>
        <c:crossAx val="325833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Smith" refreshedVersion="5">
  <cacheSource type="worksheet">
    <worksheetSource ref="A2:BL5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comercio tecnología innovación distribución restauración hostelería negocios business retail retailsales retailers logistica logistics"/>
        <s v="mydealermarket comercio mayoristainformatica canalit distribuidores tiendaonline precio ofertas rebajas mayorista informatica ordenadores integrador instalador"/>
        <s v="posiflexusa eurocis iot rms pos kiosk portwell atms storeequipment retail"/>
        <m/>
        <s v="himss2019"/>
        <s v="posiflex"/>
        <s v="posiflex interactive"/>
        <s v="iot bigdata"/>
        <s v="big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19-02-07T10:17:54.000"/>
        <d v="2019-02-07T10:23:17.000"/>
        <d v="2019-02-08T16:23:49.000"/>
        <d v="2019-02-10T07:29:45.000"/>
        <d v="2019-02-11T02:00:22.000"/>
        <d v="2019-02-11T14:13:12.000"/>
        <d v="2019-02-11T18:59:09.000"/>
        <d v="2019-02-11T19:55:25.000"/>
        <d v="2019-02-04T06:25:58.000"/>
        <d v="2019-02-06T12:40:10.000"/>
        <d v="2019-02-07T07:00:56.000"/>
        <d v="2019-02-09T06:45:17.000"/>
        <d v="2019-02-14T05:00:32.000"/>
        <d v="2018-10-03T07:55:02.000"/>
        <d v="2019-02-06T17:46:39.000"/>
        <d v="2018-09-15T02:00:10.000"/>
        <d v="2019-02-06T17:46:44.000"/>
        <d v="2018-03-09T01:40:47.000"/>
        <d v="2019-02-06T17:46:49.000"/>
        <d v="2019-02-09T00:16:43.000"/>
        <d v="2019-02-10T06:40:45.000"/>
        <d v="2019-02-14T14:09:55.000"/>
        <d v="2019-02-14T16:03:32.000"/>
        <d v="2019-02-14T22:57:45.000"/>
        <d v="2019-02-15T03:55:56.000"/>
        <d v="2019-02-15T06:05:09.000"/>
        <d v="2019-02-15T08:01:34.000"/>
        <d v="2019-02-15T08:03:01.000"/>
        <d v="2019-02-15T08:06:09.000"/>
        <d v="2019-02-15T08:09:02.000"/>
        <d v="2019-02-15T08:18:06.000"/>
        <d v="2019-02-15T08:58:38.000"/>
        <d v="2019-02-15T09:13:14.000"/>
        <d v="2019-02-15T09:20:05.000"/>
        <d v="2019-02-15T09:50:30.000"/>
        <d v="2019-02-15T09:50:58.000"/>
        <d v="2019-02-15T09:53:28.000"/>
        <d v="2019-02-15T09:56:04.000"/>
        <d v="2019-02-15T10:00:17.000"/>
        <d v="2019-02-11T15:11:02.000"/>
        <d v="2019-02-15T10:15:36.000"/>
        <d v="2019-02-15T10:19:02.000"/>
        <d v="2019-02-15T11:08:49.000"/>
        <d v="2019-02-15T11:47:02.000"/>
        <d v="2019-02-14T07:37:50.000"/>
        <d v="2019-02-15T12:10:18.000"/>
        <d v="2019-02-15T12:56:33.000"/>
        <d v="2019-02-15T14:00:25.000"/>
        <d v="2019-02-15T16:58:35.000"/>
        <d v="2019-02-15T18:35:40.000"/>
        <d v="2019-02-15T18:38:54.000"/>
      </sharedItems>
      <fieldGroup par="66" base="22">
        <rangePr groupBy="hours" autoEnd="1" autoStart="1" startDate="2018-03-09T01:40:47.000" endDate="2019-02-15T18:38:54.000"/>
        <groupItems count="26">
          <s v="&lt;3/9/2018"/>
          <s v="12 AM"/>
          <s v="1 AM"/>
          <s v="2 AM"/>
          <s v="3 AM"/>
          <s v="4 AM"/>
          <s v="5 AM"/>
          <s v="6 AM"/>
          <s v="7 AM"/>
          <s v="8 AM"/>
          <s v="9 AM"/>
          <s v="10 AM"/>
          <s v="11 AM"/>
          <s v="12 PM"/>
          <s v="1 PM"/>
          <s v="2 PM"/>
          <s v="3 PM"/>
          <s v="4 PM"/>
          <s v="5 PM"/>
          <s v="6 PM"/>
          <s v="7 PM"/>
          <s v="8 PM"/>
          <s v="9 PM"/>
          <s v="10 PM"/>
          <s v="11 PM"/>
          <s v="&gt;2/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8-03-09T01:40:47.000" endDate="2019-02-15T18:38:54.000"/>
        <groupItems count="368">
          <s v="&lt;3/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19"/>
        </groupItems>
      </fieldGroup>
    </cacheField>
    <cacheField name="Months" databaseField="0">
      <sharedItems containsMixedTypes="0" count="0"/>
      <fieldGroup base="22">
        <rangePr groupBy="months" autoEnd="1" autoStart="1" startDate="2018-03-09T01:40:47.000" endDate="2019-02-15T18:38:54.000"/>
        <groupItems count="14">
          <s v="&lt;3/9/2018"/>
          <s v="Jan"/>
          <s v="Feb"/>
          <s v="Mar"/>
          <s v="Apr"/>
          <s v="May"/>
          <s v="Jun"/>
          <s v="Jul"/>
          <s v="Aug"/>
          <s v="Sep"/>
          <s v="Oct"/>
          <s v="Nov"/>
          <s v="Dec"/>
          <s v="&gt;2/15/2019"/>
        </groupItems>
      </fieldGroup>
    </cacheField>
    <cacheField name="Years" databaseField="0">
      <sharedItems containsMixedTypes="0" count="0"/>
      <fieldGroup base="22">
        <rangePr groupBy="years" autoEnd="1" autoStart="1" startDate="2018-03-09T01:40:47.000" endDate="2019-02-15T18:38:54.000"/>
        <groupItems count="4">
          <s v="&lt;3/9/2018"/>
          <s v="2018"/>
          <s v="2019"/>
          <s v="&gt;2/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tpvmarket_sp"/>
    <s v="posiflextpv"/>
    <m/>
    <m/>
    <m/>
    <m/>
    <m/>
    <m/>
    <m/>
    <m/>
    <s v="No"/>
    <n v="3"/>
    <m/>
    <m/>
    <x v="0"/>
    <d v="2019-02-07T10:17:54.000"/>
    <s v="Terminal @PosiflexTPV MT-4308WR un todoterreno https://t.co/2gXki5ldjm para  #Comercio #Tecnología #Innovación #Distribución #Restauración #Hostelería #Negocios #Business #Retail #RetailSales #retailers #logistica #logistics https://t.co/pedV9o0Y3s"/>
    <s v="https://dealermarket.net/terminal-posiflex-mt-4308wr-todoterreno/"/>
    <s v="dealermarket.net"/>
    <x v="0"/>
    <s v="https://pbs.twimg.com/media/Dyy6W9TXgAEUDy8.jpg"/>
    <s v="https://pbs.twimg.com/media/Dyy6W9TXgAEUDy8.jpg"/>
    <x v="0"/>
    <s v="https://twitter.com/#!/tpvmarket_sp/status/1093453792597733377"/>
    <m/>
    <m/>
    <s v="1093453792597733377"/>
    <m/>
    <b v="0"/>
    <n v="0"/>
    <s v=""/>
    <b v="0"/>
    <s v="es"/>
    <m/>
    <s v=""/>
    <b v="0"/>
    <n v="0"/>
    <s v=""/>
    <s v="TweetDeck"/>
    <b v="0"/>
    <s v="1093453792597733377"/>
    <s v="Tweet"/>
    <n v="0"/>
    <n v="0"/>
    <m/>
    <m/>
    <m/>
    <m/>
    <m/>
    <m/>
    <m/>
    <m/>
    <n v="1"/>
    <s v="3"/>
    <s v="3"/>
    <n v="0"/>
    <n v="0"/>
    <n v="0"/>
    <n v="0"/>
    <n v="0"/>
    <n v="0"/>
    <n v="20"/>
    <n v="100"/>
    <n v="20"/>
  </r>
  <r>
    <s v="expotecno_sp"/>
    <s v="posiflextpv"/>
    <m/>
    <m/>
    <m/>
    <m/>
    <m/>
    <m/>
    <m/>
    <m/>
    <s v="No"/>
    <n v="4"/>
    <m/>
    <m/>
    <x v="0"/>
    <d v="2019-02-07T10:23:17.000"/>
    <s v="Mira el terminal MT-4308W en acción https://t.co/8j2dHWFtBB @PosiflexTPV  #mydealermarket #comercio #mayoristainformatica #canalit #distribuidores #TiendaOnLine #precio #ofertas #rebajas #mayorista #Informatica #Ordenadores #integrador #instalador https://t.co/5sVdd95xjQ"/>
    <s v="https://expotecno.net/terminal-posiflex-mt-4308wr-todoterreno/"/>
    <s v="expotecno.net"/>
    <x v="1"/>
    <s v="https://pbs.twimg.com/media/Dyy7pECX4AAgZpR.jpg"/>
    <s v="https://pbs.twimg.com/media/Dyy7pECX4AAgZpR.jpg"/>
    <x v="1"/>
    <s v="https://twitter.com/#!/expotecno_sp/status/1093455148259704833"/>
    <m/>
    <m/>
    <s v="1093455148259704833"/>
    <m/>
    <b v="0"/>
    <n v="0"/>
    <s v=""/>
    <b v="0"/>
    <s v="es"/>
    <m/>
    <s v=""/>
    <b v="0"/>
    <n v="0"/>
    <s v=""/>
    <s v="TweetDeck"/>
    <b v="0"/>
    <s v="1093455148259704833"/>
    <s v="Tweet"/>
    <n v="0"/>
    <n v="0"/>
    <m/>
    <m/>
    <m/>
    <m/>
    <m/>
    <m/>
    <m/>
    <m/>
    <n v="1"/>
    <s v="3"/>
    <s v="3"/>
    <n v="0"/>
    <n v="0"/>
    <n v="0"/>
    <n v="0"/>
    <n v="0"/>
    <n v="0"/>
    <n v="22"/>
    <n v="100"/>
    <n v="22"/>
  </r>
  <r>
    <s v="newswiretoday"/>
    <s v="newswiretoday"/>
    <m/>
    <m/>
    <m/>
    <m/>
    <m/>
    <m/>
    <m/>
    <m/>
    <s v="No"/>
    <n v="5"/>
    <m/>
    <m/>
    <x v="1"/>
    <d v="2019-02-08T16:23:49.000"/>
    <s v="NewswireToday / Posiflex Showcases New Interactive Self-Service Kiosks and IoT Retail Product Innovations At EuroCIS 2019 #PosiflexUSA #EuroCIS #IoT #RMS #POS #KIOSK #Portwell #ATMs #StoreEquipment #Retail - https://t.co/OF0MNWQhs6"/>
    <s v="https://www.newswiretoday.com/news/169239/"/>
    <s v="newswiretoday.com"/>
    <x v="2"/>
    <m/>
    <s v="http://pbs.twimg.com/profile_images/1080968551811276800/F6O0EGtT_normal.jpg"/>
    <x v="2"/>
    <s v="https://twitter.com/#!/newswiretoday/status/1093908265707044865"/>
    <m/>
    <m/>
    <s v="1093908265707044865"/>
    <m/>
    <b v="0"/>
    <n v="0"/>
    <s v=""/>
    <b v="0"/>
    <s v="en"/>
    <m/>
    <s v=""/>
    <b v="0"/>
    <n v="0"/>
    <s v=""/>
    <s v="Twitter Web Client"/>
    <b v="0"/>
    <s v="1093908265707044865"/>
    <s v="Tweet"/>
    <n v="0"/>
    <n v="0"/>
    <m/>
    <m/>
    <m/>
    <m/>
    <m/>
    <m/>
    <m/>
    <m/>
    <n v="1"/>
    <s v="1"/>
    <s v="1"/>
    <n v="0"/>
    <n v="0"/>
    <n v="0"/>
    <n v="0"/>
    <n v="0"/>
    <n v="0"/>
    <n v="26"/>
    <n v="100"/>
    <n v="26"/>
  </r>
  <r>
    <s v="sharpiran_org"/>
    <s v="sharpiran_org"/>
    <m/>
    <m/>
    <m/>
    <m/>
    <m/>
    <m/>
    <m/>
    <m/>
    <s v="No"/>
    <n v="6"/>
    <m/>
    <m/>
    <x v="1"/>
    <d v="2019-02-10T07:29:45.000"/>
    <s v="بارکد خوان posiflex مدل Ls3000 | شارپ ایران تخصصي ترين فروشگاه اينترنتي https://t.co/ja6ke2mOkK"/>
    <s v="http://sharpiran.org/shop/equipment-stores/accessories-sale/barcode-reader/posiflex-ls3000/"/>
    <s v="sharpiran.org"/>
    <x v="3"/>
    <m/>
    <s v="http://pbs.twimg.com/profile_images/849271683785474048/lefMDNnD_normal.jpg"/>
    <x v="3"/>
    <s v="https://twitter.com/#!/sharpiran_org/status/1094498643141246976"/>
    <m/>
    <m/>
    <s v="1094498643141246976"/>
    <m/>
    <b v="0"/>
    <n v="0"/>
    <s v=""/>
    <b v="0"/>
    <s v="fa"/>
    <m/>
    <s v=""/>
    <b v="0"/>
    <n v="0"/>
    <s v=""/>
    <s v="Twitter Web Client"/>
    <b v="0"/>
    <s v="1094498643141246976"/>
    <s v="Tweet"/>
    <n v="0"/>
    <n v="0"/>
    <m/>
    <m/>
    <m/>
    <m/>
    <m/>
    <m/>
    <m/>
    <m/>
    <n v="1"/>
    <s v="1"/>
    <s v="1"/>
    <n v="0"/>
    <n v="0"/>
    <n v="0"/>
    <n v="0"/>
    <n v="0"/>
    <n v="0"/>
    <n v="11"/>
    <n v="100"/>
    <n v="11"/>
  </r>
  <r>
    <s v="it360newscom"/>
    <s v="it360newscom"/>
    <m/>
    <m/>
    <m/>
    <m/>
    <m/>
    <m/>
    <m/>
    <m/>
    <s v="No"/>
    <n v="7"/>
    <m/>
    <m/>
    <x v="1"/>
    <d v="2019-02-11T02:00:22.000"/>
    <s v="February 8, 2019 11:21 am_x000a__x000a_News &amp;amp; Press Release / Posiflex Presents New Interactive Self-Service Kiosks and Retail… https://t.co/3eSZujIaO9"/>
    <s v="https://twitter.com/i/web/status/1094778134958886912"/>
    <s v="twitter.com"/>
    <x v="3"/>
    <m/>
    <s v="http://pbs.twimg.com/profile_images/1063040069349634048/m6x_-t1z_normal.jpg"/>
    <x v="4"/>
    <s v="https://twitter.com/#!/it360newscom/status/1094778134958886912"/>
    <m/>
    <m/>
    <s v="1094778134958886912"/>
    <m/>
    <b v="0"/>
    <n v="0"/>
    <s v=""/>
    <b v="0"/>
    <s v="en"/>
    <m/>
    <s v=""/>
    <b v="0"/>
    <n v="0"/>
    <s v=""/>
    <s v="smaptwitter"/>
    <b v="1"/>
    <s v="1094778134958886912"/>
    <s v="Tweet"/>
    <n v="0"/>
    <n v="0"/>
    <m/>
    <m/>
    <m/>
    <m/>
    <m/>
    <m/>
    <m/>
    <m/>
    <n v="1"/>
    <s v="1"/>
    <s v="1"/>
    <n v="0"/>
    <n v="0"/>
    <n v="0"/>
    <n v="0"/>
    <n v="0"/>
    <n v="0"/>
    <n v="19"/>
    <n v="100"/>
    <n v="19"/>
  </r>
  <r>
    <s v="clearwaveinc"/>
    <s v="clearwaveinc"/>
    <m/>
    <m/>
    <m/>
    <m/>
    <m/>
    <m/>
    <m/>
    <m/>
    <s v="No"/>
    <n v="8"/>
    <m/>
    <m/>
    <x v="1"/>
    <d v="2019-02-11T14:13:12.000"/>
    <s v="@Clearwaveinc is at #HIMSS2019 this week!  Swing by booth 5543 with Posiflex to talk to us!"/>
    <m/>
    <m/>
    <x v="4"/>
    <m/>
    <s v="http://pbs.twimg.com/profile_images/623559525824655360/0YaPs8l3_normal.jpg"/>
    <x v="5"/>
    <s v="https://twitter.com/#!/clearwaveinc/status/1094962562565844992"/>
    <m/>
    <m/>
    <s v="1094962562565844992"/>
    <m/>
    <b v="0"/>
    <n v="0"/>
    <s v="45658979"/>
    <b v="0"/>
    <s v="en"/>
    <m/>
    <s v=""/>
    <b v="0"/>
    <n v="0"/>
    <s v=""/>
    <s v="Twitter Web Client"/>
    <b v="0"/>
    <s v="1094962562565844992"/>
    <s v="Tweet"/>
    <n v="0"/>
    <n v="0"/>
    <m/>
    <m/>
    <m/>
    <m/>
    <m/>
    <m/>
    <m/>
    <m/>
    <n v="1"/>
    <s v="1"/>
    <s v="1"/>
    <n v="0"/>
    <n v="0"/>
    <n v="0"/>
    <n v="0"/>
    <n v="0"/>
    <n v="0"/>
    <n v="16"/>
    <n v="100"/>
    <n v="16"/>
  </r>
  <r>
    <s v="dbs4pos"/>
    <s v="dbs4pos"/>
    <m/>
    <m/>
    <m/>
    <m/>
    <m/>
    <m/>
    <m/>
    <m/>
    <s v="No"/>
    <n v="9"/>
    <m/>
    <m/>
    <x v="1"/>
    <d v="2019-02-11T18:59:09.000"/>
    <s v="New for 2019, the Posiflex RT Series radiates in its new design - featuring an ultra-slim and sleek look! The RT Series is taking POS terminal design into the next level. Check it out a our next POS Roadshow! Pre-register at https://t.co/GpTXerCDHN https://t.co/ZeVpneqAKW"/>
    <s v="https://dbs4pos.com/roadshows"/>
    <s v="dbs4pos.com"/>
    <x v="3"/>
    <s v="https://pbs.twimg.com/media/DzJYF_2X4AUOs_A.png"/>
    <s v="https://pbs.twimg.com/media/DzJYF_2X4AUOs_A.png"/>
    <x v="6"/>
    <s v="https://twitter.com/#!/dbs4pos/status/1095034521391644674"/>
    <m/>
    <m/>
    <s v="1095034521391644674"/>
    <m/>
    <b v="0"/>
    <n v="1"/>
    <s v=""/>
    <b v="0"/>
    <s v="en"/>
    <m/>
    <s v=""/>
    <b v="0"/>
    <n v="1"/>
    <s v=""/>
    <s v="Hootsuite Inc."/>
    <b v="0"/>
    <s v="1095034521391644674"/>
    <s v="Tweet"/>
    <n v="0"/>
    <n v="0"/>
    <m/>
    <m/>
    <m/>
    <m/>
    <m/>
    <m/>
    <m/>
    <m/>
    <n v="1"/>
    <s v="6"/>
    <s v="6"/>
    <n v="1"/>
    <n v="2.380952380952381"/>
    <n v="0"/>
    <n v="0"/>
    <n v="0"/>
    <n v="0"/>
    <n v="41"/>
    <n v="97.61904761904762"/>
    <n v="42"/>
  </r>
  <r>
    <s v="bob9_drisc"/>
    <s v="dbs4pos"/>
    <m/>
    <m/>
    <m/>
    <m/>
    <m/>
    <m/>
    <m/>
    <m/>
    <s v="No"/>
    <n v="10"/>
    <m/>
    <m/>
    <x v="0"/>
    <d v="2019-02-11T19:55:25.000"/>
    <s v="RT @dbs4pos: New for 2019, the Posiflex RT Series radiates in its new design - featuring an ultra-slim and sleek look! The RT Series is tak…"/>
    <m/>
    <m/>
    <x v="3"/>
    <m/>
    <s v="http://pbs.twimg.com/profile_images/1029149708651036673/jFEqtS7C_normal.jpg"/>
    <x v="7"/>
    <s v="https://twitter.com/#!/bob9_drisc/status/1095048683220013056"/>
    <m/>
    <m/>
    <s v="1095048683220013056"/>
    <m/>
    <b v="0"/>
    <n v="0"/>
    <s v=""/>
    <b v="0"/>
    <s v="en"/>
    <m/>
    <s v=""/>
    <b v="0"/>
    <n v="0"/>
    <s v="1095034521391644674"/>
    <s v="Twitter for iPhone"/>
    <b v="0"/>
    <s v="1095034521391644674"/>
    <s v="Tweet"/>
    <n v="0"/>
    <n v="0"/>
    <m/>
    <m/>
    <m/>
    <m/>
    <m/>
    <m/>
    <m/>
    <m/>
    <n v="1"/>
    <s v="6"/>
    <s v="6"/>
    <n v="1"/>
    <n v="3.8461538461538463"/>
    <n v="0"/>
    <n v="0"/>
    <n v="0"/>
    <n v="0"/>
    <n v="25"/>
    <n v="96.15384615384616"/>
    <n v="26"/>
  </r>
  <r>
    <s v="justransact"/>
    <s v="justransact"/>
    <m/>
    <m/>
    <m/>
    <m/>
    <m/>
    <m/>
    <m/>
    <m/>
    <s v="No"/>
    <n v="11"/>
    <m/>
    <m/>
    <x v="1"/>
    <d v="2019-02-04T06:25:58.000"/>
    <s v="Quality Posiflex BP02 Mobile printer for the best price. Buy now @ https://t.co/LzMxLObycf https://t.co/mL4jMSK92a"/>
    <s v="https://www.justransact.com/product/posiflex-bp02-mobile-printers"/>
    <s v="justransact.com"/>
    <x v="3"/>
    <s v="https://pbs.twimg.com/media/DyiojziVAAAUW9R.jpg"/>
    <s v="https://pbs.twimg.com/media/DyiojziVAAAUW9R.jpg"/>
    <x v="8"/>
    <s v="https://twitter.com/#!/justransact/status/1092308261976518656"/>
    <m/>
    <m/>
    <s v="1092308261976518656"/>
    <m/>
    <b v="0"/>
    <n v="1"/>
    <s v=""/>
    <b v="0"/>
    <s v="en"/>
    <m/>
    <s v=""/>
    <b v="0"/>
    <n v="0"/>
    <s v=""/>
    <s v="Twitter Web Client"/>
    <b v="0"/>
    <s v="1092308261976518656"/>
    <s v="Tweet"/>
    <n v="0"/>
    <n v="0"/>
    <m/>
    <m/>
    <m/>
    <m/>
    <m/>
    <m/>
    <m/>
    <m/>
    <n v="5"/>
    <s v="1"/>
    <s v="1"/>
    <n v="1"/>
    <n v="9.090909090909092"/>
    <n v="0"/>
    <n v="0"/>
    <n v="0"/>
    <n v="0"/>
    <n v="10"/>
    <n v="90.9090909090909"/>
    <n v="11"/>
  </r>
  <r>
    <s v="justransact"/>
    <s v="justransact"/>
    <m/>
    <m/>
    <m/>
    <m/>
    <m/>
    <m/>
    <m/>
    <m/>
    <s v="No"/>
    <n v="12"/>
    <m/>
    <m/>
    <x v="1"/>
    <d v="2019-02-06T12:40:10.000"/>
    <s v="Quality &amp;amp; Compact Posiflex cash drawers with flip top design making it ideal for environments where space is at a premium. Buy now at https://t.co/SxKW3jgAHf https://t.co/e2qVBsU5mn"/>
    <s v="https://bit.ly/2Sggc4j?utm_medium=social&amp;utm_source=twitter&amp;utm_campaign=postfity&amp;utm_content=postfity49e29"/>
    <s v="bit.ly"/>
    <x v="3"/>
    <s v="https://pbs.twimg.com/media/DyuRZxjW0AA1-SP.jpg"/>
    <s v="https://pbs.twimg.com/media/DyuRZxjW0AA1-SP.jpg"/>
    <x v="9"/>
    <s v="https://twitter.com/#!/justransact/status/1093127208766459904"/>
    <m/>
    <m/>
    <s v="1093127208766459904"/>
    <m/>
    <b v="0"/>
    <n v="1"/>
    <s v=""/>
    <b v="0"/>
    <s v="en"/>
    <m/>
    <s v=""/>
    <b v="0"/>
    <n v="0"/>
    <s v=""/>
    <s v="Postfity.com"/>
    <b v="0"/>
    <s v="1093127208766459904"/>
    <s v="Tweet"/>
    <n v="0"/>
    <n v="0"/>
    <m/>
    <m/>
    <m/>
    <m/>
    <m/>
    <m/>
    <m/>
    <m/>
    <n v="5"/>
    <s v="1"/>
    <s v="1"/>
    <n v="3"/>
    <n v="12.5"/>
    <n v="0"/>
    <n v="0"/>
    <n v="0"/>
    <n v="0"/>
    <n v="21"/>
    <n v="87.5"/>
    <n v="24"/>
  </r>
  <r>
    <s v="justransact"/>
    <s v="justransact"/>
    <m/>
    <m/>
    <m/>
    <m/>
    <m/>
    <m/>
    <m/>
    <m/>
    <s v="No"/>
    <n v="13"/>
    <m/>
    <m/>
    <x v="1"/>
    <d v="2019-02-07T07:00:56.000"/>
    <s v="Posiflex MR 2100  Magnetic Stripe Reader makes Card Transactions a breeze - the best Point Of Sale feature for any POS setup. Buy now at https://t.co/yVPUwlFayf https://t.co/ymoGAbrag5"/>
    <s v="https://bit.ly/2TA3N7S?utm_medium=social&amp;utm_source=twitter&amp;utm_campaign=postfity&amp;utm_content=postfityf9be5"/>
    <s v="bit.ly"/>
    <x v="3"/>
    <s v="https://pbs.twimg.com/media/DyyNWVsVsAA37fy.jpg"/>
    <s v="https://pbs.twimg.com/media/DyyNWVsVsAA37fy.jpg"/>
    <x v="10"/>
    <s v="https://twitter.com/#!/justransact/status/1093404227005747210"/>
    <m/>
    <m/>
    <s v="1093404227005747210"/>
    <m/>
    <b v="0"/>
    <n v="0"/>
    <s v=""/>
    <b v="0"/>
    <s v="en"/>
    <m/>
    <s v=""/>
    <b v="0"/>
    <n v="0"/>
    <s v=""/>
    <s v="Postfity.com"/>
    <b v="0"/>
    <s v="1093404227005747210"/>
    <s v="Tweet"/>
    <n v="0"/>
    <n v="0"/>
    <m/>
    <m/>
    <m/>
    <m/>
    <m/>
    <m/>
    <m/>
    <m/>
    <n v="5"/>
    <s v="1"/>
    <s v="1"/>
    <n v="2"/>
    <n v="8.333333333333334"/>
    <n v="0"/>
    <n v="0"/>
    <n v="0"/>
    <n v="0"/>
    <n v="22"/>
    <n v="91.66666666666667"/>
    <n v="24"/>
  </r>
  <r>
    <s v="justransact"/>
    <s v="justransact"/>
    <m/>
    <m/>
    <m/>
    <m/>
    <m/>
    <m/>
    <m/>
    <m/>
    <s v="No"/>
    <n v="14"/>
    <m/>
    <m/>
    <x v="1"/>
    <d v="2019-02-09T06:45:17.000"/>
    <s v="Posiflex Programmable Keyboard - Flexible as keys are programmed according to RETAIL NEEDS. Buy at… https://t.co/vnpjRHzv8S"/>
    <s v="https://twitter.com/i/web/status/1094125064012877824"/>
    <s v="twitter.com"/>
    <x v="3"/>
    <m/>
    <s v="http://pbs.twimg.com/profile_images/737573574655934468/18MZMkHQ_normal.jpg"/>
    <x v="11"/>
    <s v="https://twitter.com/#!/justransact/status/1094125064012877824"/>
    <m/>
    <m/>
    <s v="1094125064012877824"/>
    <m/>
    <b v="0"/>
    <n v="0"/>
    <s v=""/>
    <b v="0"/>
    <s v="en"/>
    <m/>
    <s v=""/>
    <b v="0"/>
    <n v="0"/>
    <s v=""/>
    <s v="Postfity.com"/>
    <b v="1"/>
    <s v="1094125064012877824"/>
    <s v="Tweet"/>
    <n v="0"/>
    <n v="0"/>
    <m/>
    <m/>
    <m/>
    <m/>
    <m/>
    <m/>
    <m/>
    <m/>
    <n v="5"/>
    <s v="1"/>
    <s v="1"/>
    <n v="1"/>
    <n v="7.142857142857143"/>
    <n v="0"/>
    <n v="0"/>
    <n v="0"/>
    <n v="0"/>
    <n v="13"/>
    <n v="92.85714285714286"/>
    <n v="14"/>
  </r>
  <r>
    <s v="justransact"/>
    <s v="justransact"/>
    <m/>
    <m/>
    <m/>
    <m/>
    <m/>
    <m/>
    <m/>
    <m/>
    <s v="No"/>
    <n v="15"/>
    <m/>
    <m/>
    <x v="1"/>
    <d v="2019-02-14T05:00:32.000"/>
    <s v="Run your business better today with Posiflex Jiva XT-2614Q Android Desktop POS Terminals. Buy now at… https://t.co/tMeZFBa9Lw"/>
    <s v="https://twitter.com/i/web/status/1095910639887884293"/>
    <s v="twitter.com"/>
    <x v="3"/>
    <m/>
    <s v="http://pbs.twimg.com/profile_images/737573574655934468/18MZMkHQ_normal.jpg"/>
    <x v="12"/>
    <s v="https://twitter.com/#!/justransact/status/1095910639887884293"/>
    <m/>
    <m/>
    <s v="1095910639887884293"/>
    <m/>
    <b v="0"/>
    <n v="0"/>
    <s v=""/>
    <b v="0"/>
    <s v="en"/>
    <m/>
    <s v=""/>
    <b v="0"/>
    <n v="0"/>
    <s v=""/>
    <s v="Postfity.com"/>
    <b v="1"/>
    <s v="1095910639887884293"/>
    <s v="Tweet"/>
    <n v="0"/>
    <n v="0"/>
    <m/>
    <m/>
    <m/>
    <m/>
    <m/>
    <m/>
    <m/>
    <m/>
    <n v="5"/>
    <s v="1"/>
    <s v="1"/>
    <n v="1"/>
    <n v="5.882352941176471"/>
    <n v="0"/>
    <n v="0"/>
    <n v="0"/>
    <n v="0"/>
    <n v="16"/>
    <n v="94.11764705882354"/>
    <n v="17"/>
  </r>
  <r>
    <s v="zubinrathod"/>
    <s v="zubinrathod"/>
    <m/>
    <m/>
    <m/>
    <m/>
    <m/>
    <m/>
    <m/>
    <m/>
    <s v="No"/>
    <n v="16"/>
    <m/>
    <m/>
    <x v="1"/>
    <d v="2018-10-03T07:55:02.000"/>
    <s v="Posiflex Launches New TK Series Interactive Kiosks https://t.co/7LUiuSVr9P"/>
    <s v="http://digitalconqurer.com/news/posiflex-launches-new-tk-series-interactive-kiosks/?utm_source=dlvr.it&amp;utm_medium=twitter"/>
    <s v="digitalconqurer.com"/>
    <x v="3"/>
    <m/>
    <s v="http://pbs.twimg.com/profile_images/973185573811781632/MveUUiIr_normal.jpg"/>
    <x v="13"/>
    <s v="https://twitter.com/#!/zubinrathod/status/1047394583351517184"/>
    <m/>
    <m/>
    <s v="1047394583351517184"/>
    <m/>
    <b v="0"/>
    <n v="1"/>
    <s v=""/>
    <b v="0"/>
    <s v="en"/>
    <m/>
    <s v=""/>
    <b v="0"/>
    <n v="2"/>
    <s v=""/>
    <s v="dlvr.it"/>
    <b v="0"/>
    <s v="1047394583351517184"/>
    <s v="Retweet"/>
    <n v="0"/>
    <n v="0"/>
    <m/>
    <m/>
    <m/>
    <m/>
    <m/>
    <m/>
    <m/>
    <m/>
    <n v="1"/>
    <s v="2"/>
    <s v="2"/>
    <n v="0"/>
    <n v="0"/>
    <n v="0"/>
    <n v="0"/>
    <n v="0"/>
    <n v="0"/>
    <n v="7"/>
    <n v="100"/>
    <n v="7"/>
  </r>
  <r>
    <s v="afrosoko"/>
    <s v="zubinrathod"/>
    <m/>
    <m/>
    <m/>
    <m/>
    <m/>
    <m/>
    <m/>
    <m/>
    <s v="No"/>
    <n v="17"/>
    <m/>
    <m/>
    <x v="0"/>
    <d v="2019-02-06T17:46:39.000"/>
    <s v="RT @zubinrathod: Posiflex Launches New TK Series Interactive Kiosks https://t.co/7LUiuSVr9P"/>
    <s v="http://digitalconqurer.com/news/posiflex-launches-new-tk-series-interactive-kiosks/?utm_source=dlvr.it&amp;utm_medium=twitter"/>
    <s v="digitalconqurer.com"/>
    <x v="3"/>
    <m/>
    <s v="http://pbs.twimg.com/profile_images/994585179984363520/chu3lLrJ_normal.jpg"/>
    <x v="14"/>
    <s v="https://twitter.com/#!/afrosoko/status/1093204337990533123"/>
    <m/>
    <m/>
    <s v="1093204337990533123"/>
    <m/>
    <b v="0"/>
    <n v="0"/>
    <s v=""/>
    <b v="0"/>
    <s v="en"/>
    <m/>
    <s v=""/>
    <b v="0"/>
    <n v="2"/>
    <s v="1047394583351517184"/>
    <s v="Twitter for iPhone"/>
    <b v="0"/>
    <s v="1047394583351517184"/>
    <s v="Tweet"/>
    <n v="0"/>
    <n v="0"/>
    <m/>
    <m/>
    <m/>
    <m/>
    <m/>
    <m/>
    <m/>
    <m/>
    <n v="1"/>
    <s v="2"/>
    <s v="2"/>
    <n v="0"/>
    <n v="0"/>
    <n v="0"/>
    <n v="0"/>
    <n v="0"/>
    <n v="0"/>
    <n v="9"/>
    <n v="100"/>
    <n v="9"/>
  </r>
  <r>
    <s v="gavin_lew"/>
    <s v="gavin_lew"/>
    <m/>
    <m/>
    <m/>
    <m/>
    <m/>
    <m/>
    <m/>
    <m/>
    <s v="No"/>
    <n v="18"/>
    <m/>
    <m/>
    <x v="1"/>
    <d v="2018-09-15T02:00:10.000"/>
    <s v="POS machine of the day: POSIFLEX PS-3315E_x000a_ _x000a_Being a branded POSIFLEX machine, this is a 15&quot; fanless touch POS Terminal with all the essential functions and capabilities to satisfy businesses of all sizes, and... https://t.co/2cWMSAWsfX"/>
    <s v="https://www.facebook.com/flexilite/posts/10156570607872482"/>
    <s v="facebook.com"/>
    <x v="3"/>
    <m/>
    <s v="http://abs.twimg.com/sticky/default_profile_images/default_profile_4_normal.png"/>
    <x v="15"/>
    <s v="https://twitter.com/#!/gavin_lew/status/1040782293567262722"/>
    <m/>
    <m/>
    <s v="1040782293567262722"/>
    <m/>
    <b v="0"/>
    <n v="1"/>
    <s v=""/>
    <b v="0"/>
    <s v="en"/>
    <m/>
    <s v=""/>
    <b v="0"/>
    <n v="1"/>
    <s v=""/>
    <s v="Facebook"/>
    <b v="0"/>
    <s v="1040782293567262722"/>
    <s v="Retweet"/>
    <n v="0"/>
    <n v="0"/>
    <m/>
    <m/>
    <m/>
    <m/>
    <m/>
    <m/>
    <m/>
    <m/>
    <n v="1"/>
    <s v="2"/>
    <s v="2"/>
    <n v="1"/>
    <n v="2.857142857142857"/>
    <n v="0"/>
    <n v="0"/>
    <n v="0"/>
    <n v="0"/>
    <n v="34"/>
    <n v="97.14285714285714"/>
    <n v="35"/>
  </r>
  <r>
    <s v="afrosoko"/>
    <s v="gavin_lew"/>
    <m/>
    <m/>
    <m/>
    <m/>
    <m/>
    <m/>
    <m/>
    <m/>
    <s v="No"/>
    <n v="19"/>
    <m/>
    <m/>
    <x v="0"/>
    <d v="2019-02-06T17:46:44.000"/>
    <s v="RT @gavin_lew: POS machine of the day: POSIFLEX PS-3315E_x000a_ _x000a_Being a branded POSIFLEX machine, this is a 15&quot; fanless touch POS Terminal with…"/>
    <m/>
    <m/>
    <x v="3"/>
    <m/>
    <s v="http://pbs.twimg.com/profile_images/994585179984363520/chu3lLrJ_normal.jpg"/>
    <x v="16"/>
    <s v="https://twitter.com/#!/afrosoko/status/1093204358714540032"/>
    <m/>
    <m/>
    <s v="1093204358714540032"/>
    <m/>
    <b v="0"/>
    <n v="0"/>
    <s v=""/>
    <b v="0"/>
    <s v="en"/>
    <m/>
    <s v=""/>
    <b v="0"/>
    <n v="1"/>
    <s v="1040782293567262722"/>
    <s v="Twitter for iPhone"/>
    <b v="0"/>
    <s v="1040782293567262722"/>
    <s v="Tweet"/>
    <n v="0"/>
    <n v="0"/>
    <m/>
    <m/>
    <m/>
    <m/>
    <m/>
    <m/>
    <m/>
    <m/>
    <n v="1"/>
    <s v="2"/>
    <s v="2"/>
    <n v="0"/>
    <n v="0"/>
    <n v="0"/>
    <n v="0"/>
    <n v="0"/>
    <n v="0"/>
    <n v="24"/>
    <n v="100"/>
    <n v="24"/>
  </r>
  <r>
    <s v="cougsincyber"/>
    <s v="cougsincyber"/>
    <m/>
    <m/>
    <m/>
    <m/>
    <m/>
    <m/>
    <m/>
    <m/>
    <s v="No"/>
    <n v="20"/>
    <m/>
    <m/>
    <x v="1"/>
    <d v="2018-03-09T01:40:47.000"/>
    <s v="Posiflex Technology, Inc. unveils an entirely new line of sleek touch screen terminals that embodies a new era for Posiflex and..._x000a__x000a_https://t.co/7gu2roOxGR_x000a__x000a_news"/>
    <s v="https://www.cougsincyber.org/2018/03/08/posiflex-spotlights-stylish-new-line-of-touch-screen-terminals-kiosk-solutions-at-retailtech-japan-2018/"/>
    <s v="cougsincyber.org"/>
    <x v="3"/>
    <m/>
    <s v="http://pbs.twimg.com/profile_images/923321926914777088/2xSc_4Rq_normal.jpg"/>
    <x v="17"/>
    <s v="https://twitter.com/#!/cougsincyber/status/971923721421176832"/>
    <m/>
    <m/>
    <s v="971923721421176832"/>
    <m/>
    <b v="0"/>
    <n v="0"/>
    <s v=""/>
    <b v="0"/>
    <s v="en"/>
    <m/>
    <s v=""/>
    <b v="0"/>
    <n v="1"/>
    <s v=""/>
    <s v="Cougs In Cyber"/>
    <b v="0"/>
    <s v="971923721421176832"/>
    <s v="Retweet"/>
    <n v="0"/>
    <n v="0"/>
    <m/>
    <m/>
    <m/>
    <m/>
    <m/>
    <m/>
    <m/>
    <m/>
    <n v="1"/>
    <s v="2"/>
    <s v="2"/>
    <n v="1"/>
    <n v="4.545454545454546"/>
    <n v="0"/>
    <n v="0"/>
    <n v="0"/>
    <n v="0"/>
    <n v="21"/>
    <n v="95.45454545454545"/>
    <n v="22"/>
  </r>
  <r>
    <s v="afrosoko"/>
    <s v="cougsincyber"/>
    <m/>
    <m/>
    <m/>
    <m/>
    <m/>
    <m/>
    <m/>
    <m/>
    <s v="No"/>
    <n v="21"/>
    <m/>
    <m/>
    <x v="0"/>
    <d v="2019-02-06T17:46:49.000"/>
    <s v="RT @cougsincyber: Posiflex Technology, Inc. unveils an entirely new line of sleek touch screen terminals that embodies a new era for Posifl…"/>
    <m/>
    <m/>
    <x v="3"/>
    <m/>
    <s v="http://pbs.twimg.com/profile_images/994585179984363520/chu3lLrJ_normal.jpg"/>
    <x v="18"/>
    <s v="https://twitter.com/#!/afrosoko/status/1093204379501580288"/>
    <m/>
    <m/>
    <s v="1093204379501580288"/>
    <m/>
    <b v="0"/>
    <n v="0"/>
    <s v=""/>
    <b v="0"/>
    <s v="en"/>
    <m/>
    <s v=""/>
    <b v="0"/>
    <n v="1"/>
    <s v="971923721421176832"/>
    <s v="Twitter for iPhone"/>
    <b v="0"/>
    <s v="971923721421176832"/>
    <s v="Tweet"/>
    <n v="0"/>
    <n v="0"/>
    <m/>
    <m/>
    <m/>
    <m/>
    <m/>
    <m/>
    <m/>
    <m/>
    <n v="1"/>
    <s v="2"/>
    <s v="2"/>
    <n v="1"/>
    <n v="4.545454545454546"/>
    <n v="0"/>
    <n v="0"/>
    <n v="0"/>
    <n v="0"/>
    <n v="21"/>
    <n v="95.45454545454545"/>
    <n v="22"/>
  </r>
  <r>
    <s v="posiflexusa"/>
    <s v="posiflexusa"/>
    <m/>
    <m/>
    <m/>
    <m/>
    <m/>
    <m/>
    <m/>
    <m/>
    <s v="No"/>
    <n v="22"/>
    <m/>
    <m/>
    <x v="1"/>
    <d v="2019-02-09T00:16:43.000"/>
    <s v="Posiflex will showcase offerings of its innovative touch screen solutions, along with intelligent solutions from it… https://t.co/rxjiNeMzB5"/>
    <s v="https://twitter.com/i/web/status/1094027275433984000"/>
    <s v="twitter.com"/>
    <x v="3"/>
    <m/>
    <s v="http://pbs.twimg.com/profile_images/468508395993964544/Uy1Y5S3N_normal.jpeg"/>
    <x v="19"/>
    <s v="https://twitter.com/#!/posiflexusa/status/1094027275433984000"/>
    <m/>
    <m/>
    <s v="1094027275433984000"/>
    <m/>
    <b v="0"/>
    <n v="0"/>
    <s v=""/>
    <b v="0"/>
    <s v="en"/>
    <m/>
    <s v=""/>
    <b v="0"/>
    <n v="0"/>
    <s v=""/>
    <s v="Twitter Web Client"/>
    <b v="1"/>
    <s v="1094027275433984000"/>
    <s v="Tweet"/>
    <n v="0"/>
    <n v="0"/>
    <m/>
    <m/>
    <m/>
    <m/>
    <m/>
    <m/>
    <m/>
    <m/>
    <n v="1"/>
    <s v="2"/>
    <s v="2"/>
    <n v="2"/>
    <n v="12.5"/>
    <n v="0"/>
    <n v="0"/>
    <n v="0"/>
    <n v="0"/>
    <n v="14"/>
    <n v="87.5"/>
    <n v="16"/>
  </r>
  <r>
    <s v="afrosoko"/>
    <s v="posiflexusa"/>
    <m/>
    <m/>
    <m/>
    <m/>
    <m/>
    <m/>
    <m/>
    <m/>
    <s v="No"/>
    <n v="23"/>
    <m/>
    <m/>
    <x v="0"/>
    <d v="2019-02-10T06:40:45.000"/>
    <s v="RT @PosiflexUSA: Posiflex will showcase offerings of its innovative touch screen solutions, along with intelligent solutions from its subsi…"/>
    <m/>
    <m/>
    <x v="3"/>
    <m/>
    <s v="http://pbs.twimg.com/profile_images/994585179984363520/chu3lLrJ_normal.jpg"/>
    <x v="20"/>
    <s v="https://twitter.com/#!/afrosoko/status/1094486308217593857"/>
    <m/>
    <m/>
    <s v="1094486308217593857"/>
    <m/>
    <b v="0"/>
    <n v="0"/>
    <s v=""/>
    <b v="0"/>
    <s v="en"/>
    <m/>
    <s v=""/>
    <b v="0"/>
    <n v="0"/>
    <s v="1094027275433984000"/>
    <s v="Twitter for iPhone"/>
    <b v="0"/>
    <s v="1094027275433984000"/>
    <s v="Tweet"/>
    <n v="0"/>
    <n v="0"/>
    <m/>
    <m/>
    <m/>
    <m/>
    <m/>
    <m/>
    <m/>
    <m/>
    <n v="1"/>
    <s v="2"/>
    <s v="2"/>
    <n v="2"/>
    <n v="10.526315789473685"/>
    <n v="0"/>
    <n v="0"/>
    <n v="0"/>
    <n v="0"/>
    <n v="17"/>
    <n v="89.47368421052632"/>
    <n v="19"/>
  </r>
  <r>
    <s v="casio_news"/>
    <s v="casio_news"/>
    <m/>
    <m/>
    <m/>
    <m/>
    <m/>
    <m/>
    <m/>
    <m/>
    <s v="No"/>
    <n v="24"/>
    <m/>
    <m/>
    <x v="1"/>
    <d v="2019-02-14T14:09:55.000"/>
    <s v="Cash Registers Market: Comprehensive Study Explores Huge Growth in Future : Leading Key Players- Appostar, HP… https://t.co/3MQga7afsB"/>
    <s v="http://feeds.feedburner.com/~r/casio_News/~3/uuvF955h4_k/?utm_source=feedburner&amp;utm_medium=twitter&amp;utm_campaign=casio_News"/>
    <s v="feedburner.com"/>
    <x v="3"/>
    <m/>
    <s v="http://pbs.twimg.com/profile_images/1430332747/logo_01_normal.JPG"/>
    <x v="21"/>
    <s v="https://twitter.com/#!/casio_news/status/1096048899343638528"/>
    <m/>
    <m/>
    <s v="1096048899343638528"/>
    <m/>
    <b v="0"/>
    <n v="0"/>
    <s v=""/>
    <b v="0"/>
    <s v="en"/>
    <m/>
    <s v=""/>
    <b v="0"/>
    <n v="0"/>
    <s v=""/>
    <s v="Google"/>
    <b v="0"/>
    <s v="1096048899343638528"/>
    <s v="Tweet"/>
    <n v="0"/>
    <n v="0"/>
    <m/>
    <m/>
    <m/>
    <m/>
    <m/>
    <m/>
    <m/>
    <m/>
    <n v="1"/>
    <s v="1"/>
    <s v="1"/>
    <n v="2"/>
    <n v="13.333333333333334"/>
    <n v="0"/>
    <n v="0"/>
    <n v="0"/>
    <n v="0"/>
    <n v="13"/>
    <n v="86.66666666666667"/>
    <n v="15"/>
  </r>
  <r>
    <s v="tbs_broadcast"/>
    <s v="tbs_broadcast"/>
    <m/>
    <m/>
    <m/>
    <m/>
    <m/>
    <m/>
    <m/>
    <m/>
    <s v="No"/>
    <n v="25"/>
    <m/>
    <m/>
    <x v="1"/>
    <d v="2019-02-14T16:03:32.000"/>
    <s v="[POS] WTS: 100, Posiflex, 6800 and 6900 Thermal printers, A, 29 EUR on 02/14/2019 https://t.co/OGOh0HctMg"/>
    <s v="http://feeds.feedburner.com/~r/thebrokersite/Broadcasts/~3/XGAXQIDB85c/showbc2.php?utm_source=feedburner&amp;utm_medium=twitter&amp;utm_campaign=TBS_Broadcast"/>
    <s v="feedburner.com"/>
    <x v="3"/>
    <m/>
    <s v="http://pbs.twimg.com/profile_images/546403075/TBS-YT-Logo_normal.png"/>
    <x v="22"/>
    <s v="https://twitter.com/#!/tbs_broadcast/status/1096077491372990464"/>
    <m/>
    <m/>
    <s v="1096077491372990464"/>
    <m/>
    <b v="0"/>
    <n v="0"/>
    <s v=""/>
    <b v="0"/>
    <s v="en"/>
    <m/>
    <s v=""/>
    <b v="0"/>
    <n v="0"/>
    <s v=""/>
    <s v="Google"/>
    <b v="0"/>
    <s v="1096077491372990464"/>
    <s v="Tweet"/>
    <n v="0"/>
    <n v="0"/>
    <m/>
    <m/>
    <m/>
    <m/>
    <m/>
    <m/>
    <m/>
    <m/>
    <n v="1"/>
    <s v="1"/>
    <s v="1"/>
    <n v="0"/>
    <n v="0"/>
    <n v="0"/>
    <n v="0"/>
    <n v="0"/>
    <n v="0"/>
    <n v="16"/>
    <n v="100"/>
    <n v="16"/>
  </r>
  <r>
    <s v="nerdcorepairs"/>
    <s v="nerdcorepairs"/>
    <m/>
    <m/>
    <m/>
    <m/>
    <m/>
    <m/>
    <m/>
    <m/>
    <s v="No"/>
    <n v="26"/>
    <m/>
    <m/>
    <x v="1"/>
    <d v="2019-02-14T22:57:45.000"/>
    <s v="Posiflex Fanless System KS 7315  https://t.co/VTn40KERKC"/>
    <s v="https://www.linkedin.com/pulse/posiflex-fanless-system-ks-7315-nerdcore-computers/?published=t"/>
    <s v="linkedin.com"/>
    <x v="3"/>
    <m/>
    <s v="http://pbs.twimg.com/profile_images/688953169263509504/xCCp6pNC_normal.jpg"/>
    <x v="23"/>
    <s v="https://twitter.com/#!/nerdcorepairs/status/1096181731848122368"/>
    <m/>
    <m/>
    <s v="1096181731848122368"/>
    <m/>
    <b v="0"/>
    <n v="0"/>
    <s v=""/>
    <b v="0"/>
    <s v="no"/>
    <m/>
    <s v=""/>
    <b v="0"/>
    <n v="0"/>
    <s v=""/>
    <s v="Twitter Web Client"/>
    <b v="0"/>
    <s v="1096181731848122368"/>
    <s v="Tweet"/>
    <n v="0"/>
    <n v="0"/>
    <m/>
    <m/>
    <m/>
    <m/>
    <m/>
    <m/>
    <m/>
    <m/>
    <n v="1"/>
    <s v="1"/>
    <s v="1"/>
    <n v="0"/>
    <n v="0"/>
    <n v="0"/>
    <n v="0"/>
    <n v="0"/>
    <n v="0"/>
    <n v="5"/>
    <n v="100"/>
    <n v="5"/>
  </r>
  <r>
    <s v="gach"/>
    <s v="afrosoko"/>
    <m/>
    <m/>
    <m/>
    <m/>
    <m/>
    <m/>
    <m/>
    <m/>
    <s v="No"/>
    <n v="27"/>
    <m/>
    <m/>
    <x v="0"/>
    <d v="2019-02-15T03:55:56.000"/>
    <s v="RT @afrosoko: Somethings you will need to have a complete POS. #posiflex https://t.co/Eo87QRSqgT"/>
    <m/>
    <m/>
    <x v="5"/>
    <s v="https://pbs.twimg.com/media/DzWY5n8X4AAiDwV.jpg"/>
    <s v="https://pbs.twimg.com/media/DzWY5n8X4AAiDwV.jpg"/>
    <x v="24"/>
    <s v="https://twitter.com/#!/gach/status/1096256773403619328"/>
    <m/>
    <m/>
    <s v="1096256773403619328"/>
    <m/>
    <b v="0"/>
    <n v="0"/>
    <s v=""/>
    <b v="0"/>
    <s v="en"/>
    <m/>
    <s v=""/>
    <b v="0"/>
    <n v="0"/>
    <s v="1095950227503222785"/>
    <s v="Twitter for Android"/>
    <b v="0"/>
    <s v="1095950227503222785"/>
    <s v="Tweet"/>
    <n v="0"/>
    <n v="0"/>
    <m/>
    <m/>
    <m/>
    <m/>
    <m/>
    <m/>
    <m/>
    <m/>
    <n v="1"/>
    <s v="2"/>
    <s v="2"/>
    <n v="0"/>
    <n v="0"/>
    <n v="0"/>
    <n v="0"/>
    <n v="0"/>
    <n v="0"/>
    <n v="12"/>
    <n v="100"/>
    <n v="12"/>
  </r>
  <r>
    <s v="bluconect"/>
    <s v="bluconect"/>
    <m/>
    <m/>
    <m/>
    <m/>
    <m/>
    <m/>
    <m/>
    <m/>
    <s v="No"/>
    <n v="28"/>
    <m/>
    <m/>
    <x v="1"/>
    <d v="2019-02-15T06:05:09.000"/>
    <s v="PREZENTARE – CASA DE MARCAT POSIFLEX PP-8900 FISCAL CU TASTAURA VIRTUALA AVAND CARACTERISTICILE UNEI IMPRIMATE FISC… https://t.co/ER5vYayoQD"/>
    <s v="https://twitter.com/i/web/status/1096289290613673984"/>
    <s v="twitter.com"/>
    <x v="3"/>
    <m/>
    <s v="http://abs.twimg.com/sticky/default_profile_images/default_profile_normal.png"/>
    <x v="25"/>
    <s v="https://twitter.com/#!/bluconect/status/1096289290613673984"/>
    <m/>
    <m/>
    <s v="1096289290613673984"/>
    <m/>
    <b v="0"/>
    <n v="0"/>
    <s v=""/>
    <b v="0"/>
    <s v="ro"/>
    <m/>
    <s v=""/>
    <b v="0"/>
    <n v="0"/>
    <s v=""/>
    <s v="Facebook"/>
    <b v="1"/>
    <s v="1096289290613673984"/>
    <s v="Tweet"/>
    <n v="0"/>
    <n v="0"/>
    <m/>
    <m/>
    <m/>
    <m/>
    <m/>
    <m/>
    <m/>
    <m/>
    <n v="1"/>
    <s v="1"/>
    <s v="1"/>
    <n v="0"/>
    <n v="0"/>
    <n v="0"/>
    <n v="0"/>
    <n v="0"/>
    <n v="0"/>
    <n v="16"/>
    <n v="100"/>
    <n v="16"/>
  </r>
  <r>
    <s v="newsfrombw"/>
    <s v="newsfrombw"/>
    <m/>
    <m/>
    <m/>
    <m/>
    <m/>
    <m/>
    <m/>
    <m/>
    <s v="No"/>
    <n v="29"/>
    <m/>
    <m/>
    <x v="1"/>
    <d v="2019-02-15T08:01:34.000"/>
    <s v="Posiflex showcases new Interactive Self-Service Kiosks and IoT Retail Product Innovations at EuroCIS 2019… https://t.co/EAzQXBiztA"/>
    <s v="https://twitter.com/i/web/status/1096318588435099648"/>
    <s v="twitter.com"/>
    <x v="3"/>
    <m/>
    <s v="http://pbs.twimg.com/profile_images/976299917466525697/aCKMXTPQ_normal.jpg"/>
    <x v="26"/>
    <s v="https://twitter.com/#!/newsfrombw/status/1096318588435099648"/>
    <m/>
    <m/>
    <s v="1096318588435099648"/>
    <m/>
    <b v="0"/>
    <n v="0"/>
    <s v=""/>
    <b v="0"/>
    <s v="en"/>
    <m/>
    <s v=""/>
    <b v="0"/>
    <n v="0"/>
    <s v=""/>
    <s v="dlvr.it"/>
    <b v="1"/>
    <s v="1096318588435099648"/>
    <s v="Tweet"/>
    <n v="0"/>
    <n v="0"/>
    <m/>
    <m/>
    <m/>
    <m/>
    <m/>
    <m/>
    <m/>
    <m/>
    <n v="1"/>
    <s v="1"/>
    <s v="1"/>
    <n v="0"/>
    <n v="0"/>
    <n v="0"/>
    <n v="0"/>
    <n v="0"/>
    <n v="0"/>
    <n v="15"/>
    <n v="100"/>
    <n v="15"/>
  </r>
  <r>
    <s v="koreanewswire"/>
    <s v="koreanewswire"/>
    <m/>
    <m/>
    <m/>
    <m/>
    <m/>
    <m/>
    <m/>
    <m/>
    <s v="No"/>
    <n v="30"/>
    <m/>
    <m/>
    <x v="1"/>
    <d v="2019-02-15T08:03:01.000"/>
    <s v="Posiflex Showcases New Interactive Self-Service Kiosks and IoT Retail Product Innovations at EuroCIS 2019 https://t.co/eNd7OHPYu7"/>
    <s v="http://www.newswire.co.kr/newsRead.php?no=882372"/>
    <s v="co.kr"/>
    <x v="3"/>
    <m/>
    <s v="http://pbs.twimg.com/profile_images/911016815630757888/c2nPYR22_normal.jpg"/>
    <x v="27"/>
    <s v="https://twitter.com/#!/koreanewswire/status/1096318953226260481"/>
    <m/>
    <m/>
    <s v="1096318953226260481"/>
    <m/>
    <b v="0"/>
    <n v="0"/>
    <s v=""/>
    <b v="0"/>
    <s v="en"/>
    <m/>
    <s v=""/>
    <b v="0"/>
    <n v="0"/>
    <s v=""/>
    <s v="Korea NewsWire"/>
    <b v="0"/>
    <s v="1096318953226260481"/>
    <s v="Tweet"/>
    <n v="0"/>
    <n v="0"/>
    <m/>
    <m/>
    <m/>
    <m/>
    <m/>
    <m/>
    <m/>
    <m/>
    <n v="1"/>
    <s v="1"/>
    <s v="1"/>
    <n v="0"/>
    <n v="0"/>
    <n v="0"/>
    <n v="0"/>
    <n v="0"/>
    <n v="0"/>
    <n v="15"/>
    <n v="100"/>
    <n v="15"/>
  </r>
  <r>
    <s v="doingbusinessca"/>
    <s v="doingbusinessca"/>
    <m/>
    <m/>
    <m/>
    <m/>
    <m/>
    <m/>
    <m/>
    <m/>
    <s v="No"/>
    <n v="31"/>
    <m/>
    <m/>
    <x v="1"/>
    <d v="2019-02-15T08:06:09.000"/>
    <s v="Posiflex showcases new Interactive Self-Service Kiosks and IoT Retail Product Innovations at ... | Doin ... - https://t.co/DUUjmaQXny"/>
    <s v="http://doingbusiness.ca/feed-items/posiflex-showcases-new-interactive-self-service-kiosks-and-iot-retail-product-innovations-at-eurocis-2019/"/>
    <s v="doingbusiness.ca"/>
    <x v="3"/>
    <m/>
    <s v="http://pbs.twimg.com/profile_images/943237504697737216/d4rRtfQJ_normal.jpg"/>
    <x v="28"/>
    <s v="https://twitter.com/#!/doingbusinessca/status/1096319739306098688"/>
    <m/>
    <m/>
    <s v="1096319739306098688"/>
    <m/>
    <b v="0"/>
    <n v="0"/>
    <s v=""/>
    <b v="0"/>
    <s v="en"/>
    <m/>
    <s v=""/>
    <b v="0"/>
    <n v="0"/>
    <s v=""/>
    <s v="DoingBusiness.Ca"/>
    <b v="0"/>
    <s v="1096319739306098688"/>
    <s v="Tweet"/>
    <n v="0"/>
    <n v="0"/>
    <m/>
    <m/>
    <m/>
    <m/>
    <m/>
    <m/>
    <m/>
    <m/>
    <n v="1"/>
    <s v="1"/>
    <s v="1"/>
    <n v="0"/>
    <n v="0"/>
    <n v="0"/>
    <n v="0"/>
    <n v="0"/>
    <n v="0"/>
    <n v="14"/>
    <n v="100"/>
    <n v="14"/>
  </r>
  <r>
    <s v="bw_espanol"/>
    <s v="bw_espanol"/>
    <m/>
    <m/>
    <m/>
    <m/>
    <m/>
    <m/>
    <m/>
    <m/>
    <s v="No"/>
    <n v="32"/>
    <m/>
    <m/>
    <x v="1"/>
    <d v="2019-02-15T08:09:02.000"/>
    <s v="Posiflex presenta en EuroCIS 2019 nuevos quioscos de autoservicio interactivos e innovaciones de productos de IdeC… https://t.co/qj8qP9VIfa"/>
    <s v="https://twitter.com/i/web/status/1096320466476617728"/>
    <s v="twitter.com"/>
    <x v="3"/>
    <m/>
    <s v="http://pbs.twimg.com/profile_images/743939012163842048/KtDybHLL_normal.jpg"/>
    <x v="29"/>
    <s v="https://twitter.com/#!/bw_espanol/status/1096320466476617728"/>
    <m/>
    <m/>
    <s v="1096320466476617728"/>
    <m/>
    <b v="0"/>
    <n v="0"/>
    <s v=""/>
    <b v="0"/>
    <s v="es"/>
    <m/>
    <s v=""/>
    <b v="0"/>
    <n v="0"/>
    <s v=""/>
    <s v="dlvr.it"/>
    <b v="1"/>
    <s v="1096320466476617728"/>
    <s v="Tweet"/>
    <n v="0"/>
    <n v="0"/>
    <m/>
    <m/>
    <m/>
    <m/>
    <m/>
    <m/>
    <m/>
    <m/>
    <n v="1"/>
    <s v="1"/>
    <s v="1"/>
    <n v="0"/>
    <n v="0"/>
    <n v="0"/>
    <n v="0"/>
    <n v="0"/>
    <n v="0"/>
    <n v="16"/>
    <n v="100"/>
    <n v="16"/>
  </r>
  <r>
    <s v="bw_portuguese"/>
    <s v="bw_portuguese"/>
    <m/>
    <m/>
    <m/>
    <m/>
    <m/>
    <m/>
    <m/>
    <m/>
    <s v="No"/>
    <n v="33"/>
    <m/>
    <m/>
    <x v="1"/>
    <d v="2019-02-15T08:09:02.000"/>
    <s v="Posiflex apresenta novos quiosques interativos de autoatendimento e inovações em produtos de IoT na EuroCIS 2019… https://t.co/Edgo7O6fNN"/>
    <s v="https://twitter.com/i/web/status/1096320467080699904"/>
    <s v="twitter.com"/>
    <x v="3"/>
    <m/>
    <s v="http://pbs.twimg.com/profile_images/743938610508898305/f7TF2K5k_normal.jpg"/>
    <x v="29"/>
    <s v="https://twitter.com/#!/bw_portuguese/status/1096320467080699904"/>
    <m/>
    <m/>
    <s v="1096320467080699904"/>
    <m/>
    <b v="0"/>
    <n v="0"/>
    <s v=""/>
    <b v="0"/>
    <s v="pt"/>
    <m/>
    <s v=""/>
    <b v="0"/>
    <n v="0"/>
    <s v=""/>
    <s v="dlvr.it"/>
    <b v="1"/>
    <s v="1096320467080699904"/>
    <s v="Tweet"/>
    <n v="0"/>
    <n v="0"/>
    <m/>
    <m/>
    <m/>
    <m/>
    <m/>
    <m/>
    <m/>
    <m/>
    <n v="1"/>
    <s v="1"/>
    <s v="1"/>
    <n v="0"/>
    <n v="0"/>
    <n v="0"/>
    <n v="0"/>
    <n v="0"/>
    <n v="0"/>
    <n v="16"/>
    <n v="100"/>
    <n v="16"/>
  </r>
  <r>
    <s v="bw_french"/>
    <s v="bw_french"/>
    <m/>
    <m/>
    <m/>
    <m/>
    <m/>
    <m/>
    <m/>
    <m/>
    <s v="No"/>
    <n v="34"/>
    <m/>
    <m/>
    <x v="1"/>
    <d v="2019-02-15T08:09:02.000"/>
    <s v="Posiflex présente à EuroCIS 2019 de nouveaux kiosques interactifs en libre-service et des produits innovants pour l… https://t.co/yWMNGbs5re"/>
    <s v="https://twitter.com/i/web/status/1096320467542016002"/>
    <s v="twitter.com"/>
    <x v="3"/>
    <m/>
    <s v="http://pbs.twimg.com/profile_images/743007144635682816/nsjZDgl8_normal.jpg"/>
    <x v="29"/>
    <s v="https://twitter.com/#!/bw_french/status/1096320467542016002"/>
    <m/>
    <m/>
    <s v="1096320467542016002"/>
    <m/>
    <b v="0"/>
    <n v="0"/>
    <s v=""/>
    <b v="0"/>
    <s v="fr"/>
    <m/>
    <s v=""/>
    <b v="0"/>
    <n v="0"/>
    <s v=""/>
    <s v="dlvr.it"/>
    <b v="1"/>
    <s v="1096320467542016002"/>
    <s v="Tweet"/>
    <n v="0"/>
    <n v="0"/>
    <m/>
    <m/>
    <m/>
    <m/>
    <m/>
    <m/>
    <m/>
    <m/>
    <n v="1"/>
    <s v="1"/>
    <s v="1"/>
    <n v="0"/>
    <n v="0"/>
    <n v="0"/>
    <n v="0"/>
    <n v="0"/>
    <n v="0"/>
    <n v="18"/>
    <n v="100"/>
    <n v="18"/>
  </r>
  <r>
    <s v="bwgerman"/>
    <s v="bwgerman"/>
    <m/>
    <m/>
    <m/>
    <m/>
    <m/>
    <m/>
    <m/>
    <m/>
    <s v="No"/>
    <n v="35"/>
    <m/>
    <m/>
    <x v="1"/>
    <d v="2019-02-15T08:09:02.000"/>
    <s v="Posiflex stellt neue interaktive Selbstbedienungskiosks und innovative IoT-Einzelhandelsprodukte auf der EuroCIS 20… https://t.co/cxGlsRqzUG"/>
    <s v="https://twitter.com/i/web/status/1096320467558793216"/>
    <s v="twitter.com"/>
    <x v="3"/>
    <m/>
    <s v="http://pbs.twimg.com/profile_images/743934747085201409/4BK5oEEr_normal.jpg"/>
    <x v="29"/>
    <s v="https://twitter.com/#!/bwgerman/status/1096320467558793216"/>
    <m/>
    <m/>
    <s v="1096320467558793216"/>
    <m/>
    <b v="0"/>
    <n v="0"/>
    <s v=""/>
    <b v="0"/>
    <s v="de"/>
    <m/>
    <s v=""/>
    <b v="0"/>
    <n v="0"/>
    <s v=""/>
    <s v="dlvr.it"/>
    <b v="1"/>
    <s v="1096320467558793216"/>
    <s v="Tweet"/>
    <n v="0"/>
    <n v="0"/>
    <m/>
    <m/>
    <m/>
    <m/>
    <m/>
    <m/>
    <m/>
    <m/>
    <n v="1"/>
    <s v="1"/>
    <s v="1"/>
    <n v="1"/>
    <n v="7.6923076923076925"/>
    <n v="0"/>
    <n v="0"/>
    <n v="0"/>
    <n v="0"/>
    <n v="12"/>
    <n v="92.3076923076923"/>
    <n v="13"/>
  </r>
  <r>
    <s v="bw_italian"/>
    <s v="bw_italian"/>
    <m/>
    <m/>
    <m/>
    <m/>
    <m/>
    <m/>
    <m/>
    <m/>
    <s v="No"/>
    <n v="36"/>
    <m/>
    <m/>
    <x v="1"/>
    <d v="2019-02-15T08:09:02.000"/>
    <s v="Riassunto: Posiflex presenta a EuroCIS 2019 nuovi chioschi self-service interattivi e innovativi prodotti retail Io… https://t.co/cm2NEICK4o"/>
    <s v="https://twitter.com/i/web/status/1096320468015996928"/>
    <s v="twitter.com"/>
    <x v="3"/>
    <m/>
    <s v="http://pbs.twimg.com/profile_images/743935327648120832/HJeyWjgi_normal.jpg"/>
    <x v="29"/>
    <s v="https://twitter.com/#!/bw_italian/status/1096320468015996928"/>
    <m/>
    <m/>
    <s v="1096320468015996928"/>
    <m/>
    <b v="0"/>
    <n v="0"/>
    <s v=""/>
    <b v="0"/>
    <s v="it"/>
    <m/>
    <s v=""/>
    <b v="0"/>
    <n v="0"/>
    <s v=""/>
    <s v="dlvr.it"/>
    <b v="1"/>
    <s v="1096320468015996928"/>
    <s v="Tweet"/>
    <n v="0"/>
    <n v="0"/>
    <m/>
    <m/>
    <m/>
    <m/>
    <m/>
    <m/>
    <m/>
    <m/>
    <n v="1"/>
    <s v="1"/>
    <s v="1"/>
    <n v="0"/>
    <n v="0"/>
    <n v="0"/>
    <n v="0"/>
    <n v="0"/>
    <n v="0"/>
    <n v="16"/>
    <n v="100"/>
    <n v="16"/>
  </r>
  <r>
    <s v="latestcanada"/>
    <s v="latestcanada"/>
    <m/>
    <m/>
    <m/>
    <m/>
    <m/>
    <m/>
    <m/>
    <m/>
    <s v="No"/>
    <n v="37"/>
    <m/>
    <m/>
    <x v="1"/>
    <d v="2019-02-15T08:18:06.000"/>
    <s v="(Financial Post):#Posiflex showcases new #Interactive Self-Service Kiosks and IoT Retail Product Innovations at Eur… https://t.co/w7h5q3T11F"/>
    <s v="https://twitter.com/i/web/status/1096322746412421120"/>
    <s v="twitter.com"/>
    <x v="6"/>
    <m/>
    <s v="http://pbs.twimg.com/profile_images/673162669654962176/22n23zYV_normal.png"/>
    <x v="30"/>
    <s v="https://twitter.com/#!/latestcanada/status/1096322746412421120"/>
    <m/>
    <m/>
    <s v="1096322746412421120"/>
    <m/>
    <b v="0"/>
    <n v="0"/>
    <s v=""/>
    <b v="0"/>
    <s v="en"/>
    <m/>
    <s v=""/>
    <b v="0"/>
    <n v="0"/>
    <s v=""/>
    <s v="Latestcanada.com To Twitter"/>
    <b v="1"/>
    <s v="1096322746412421120"/>
    <s v="Tweet"/>
    <n v="0"/>
    <n v="0"/>
    <m/>
    <m/>
    <m/>
    <m/>
    <m/>
    <m/>
    <m/>
    <m/>
    <n v="1"/>
    <s v="1"/>
    <s v="1"/>
    <n v="0"/>
    <n v="0"/>
    <n v="0"/>
    <n v="0"/>
    <n v="0"/>
    <n v="0"/>
    <n v="16"/>
    <n v="100"/>
    <n v="16"/>
  </r>
  <r>
    <s v="dario_p89"/>
    <s v="dario_p89"/>
    <m/>
    <m/>
    <m/>
    <m/>
    <m/>
    <m/>
    <m/>
    <m/>
    <s v="No"/>
    <n v="38"/>
    <m/>
    <m/>
    <x v="1"/>
    <d v="2019-02-15T08:58:38.000"/>
    <s v="Posiflex showcases new Interactive Self-Service Kiosks and IoT Retail Product Innovations at EuroCIS 2019 -… https://t.co/Fn5RQmxnVM"/>
    <s v="https://twitter.com/i/web/status/1096332947735498752"/>
    <s v="twitter.com"/>
    <x v="3"/>
    <m/>
    <s v="http://pbs.twimg.com/profile_images/604304014382096384/dpxulhRS_normal.jpg"/>
    <x v="31"/>
    <s v="https://twitter.com/#!/dario_p89/status/1096332947735498752"/>
    <m/>
    <m/>
    <s v="1096332947735498752"/>
    <m/>
    <b v="0"/>
    <n v="0"/>
    <s v=""/>
    <b v="0"/>
    <s v="en"/>
    <m/>
    <s v=""/>
    <b v="0"/>
    <n v="0"/>
    <s v=""/>
    <s v="IFTTT"/>
    <b v="1"/>
    <s v="1096332947735498752"/>
    <s v="Tweet"/>
    <n v="0"/>
    <n v="0"/>
    <m/>
    <m/>
    <m/>
    <m/>
    <m/>
    <m/>
    <m/>
    <m/>
    <n v="2"/>
    <s v="1"/>
    <s v="1"/>
    <n v="0"/>
    <n v="0"/>
    <n v="0"/>
    <n v="0"/>
    <n v="0"/>
    <n v="0"/>
    <n v="15"/>
    <n v="100"/>
    <n v="15"/>
  </r>
  <r>
    <s v="dario_p89"/>
    <s v="dario_p89"/>
    <m/>
    <m/>
    <m/>
    <m/>
    <m/>
    <m/>
    <m/>
    <m/>
    <s v="No"/>
    <n v="39"/>
    <m/>
    <m/>
    <x v="1"/>
    <d v="2019-02-15T09:13:14.000"/>
    <s v="Posiflex showcases new Interactive Self-Service Kiosks and IoT Retail Product Innovations at EuroCIS 2019 - Associa… https://t.co/hSjr3deLh5"/>
    <s v="https://twitter.com/i/web/status/1096336621014790144"/>
    <s v="twitter.com"/>
    <x v="3"/>
    <m/>
    <s v="http://pbs.twimg.com/profile_images/604304014382096384/dpxulhRS_normal.jpg"/>
    <x v="32"/>
    <s v="https://twitter.com/#!/dario_p89/status/1096336621014790144"/>
    <m/>
    <m/>
    <s v="1096336621014790144"/>
    <m/>
    <b v="0"/>
    <n v="0"/>
    <s v=""/>
    <b v="0"/>
    <s v="en"/>
    <m/>
    <s v=""/>
    <b v="0"/>
    <n v="0"/>
    <s v=""/>
    <s v="IFTTT"/>
    <b v="1"/>
    <s v="1096336621014790144"/>
    <s v="Tweet"/>
    <n v="0"/>
    <n v="0"/>
    <m/>
    <m/>
    <m/>
    <m/>
    <m/>
    <m/>
    <m/>
    <m/>
    <n v="2"/>
    <s v="1"/>
    <s v="1"/>
    <n v="0"/>
    <n v="0"/>
    <n v="0"/>
    <n v="0"/>
    <n v="0"/>
    <n v="0"/>
    <n v="16"/>
    <n v="100"/>
    <n v="16"/>
  </r>
  <r>
    <s v="tradersocialne1"/>
    <s v="tradersocialne1"/>
    <m/>
    <m/>
    <m/>
    <m/>
    <m/>
    <m/>
    <m/>
    <m/>
    <s v="No"/>
    <n v="40"/>
    <m/>
    <m/>
    <x v="1"/>
    <d v="2019-02-15T09:20:05.000"/>
    <s v="Posiflex showcases new Interactive Self-Service Kiosks and IoT Retail Product Innovations at EuroCIS 2019 https://t.co/lMqlYONyuJ"/>
    <s v="https://tradersocialnetwork.com/stock-news-feed/posiflex-showcases-new-interactive-self-service-kiosks-and-iot-retail-product-innovations-at-eurocis-2019/?utm_source=dlvr.it&amp;utm_medium=twitter"/>
    <s v="tradersocialnetwork.com"/>
    <x v="3"/>
    <m/>
    <s v="http://pbs.twimg.com/profile_images/1089979474823790598/SBXMPXJt_normal.jpg"/>
    <x v="33"/>
    <s v="https://twitter.com/#!/tradersocialne1/status/1096338347121729536"/>
    <m/>
    <m/>
    <s v="1096338347121729536"/>
    <m/>
    <b v="0"/>
    <n v="0"/>
    <s v=""/>
    <b v="0"/>
    <s v="en"/>
    <m/>
    <s v=""/>
    <b v="0"/>
    <n v="0"/>
    <s v=""/>
    <s v="dlvr.it"/>
    <b v="0"/>
    <s v="1096338347121729536"/>
    <s v="Tweet"/>
    <n v="0"/>
    <n v="0"/>
    <m/>
    <m/>
    <m/>
    <m/>
    <m/>
    <m/>
    <m/>
    <m/>
    <n v="1"/>
    <s v="1"/>
    <s v="1"/>
    <n v="0"/>
    <n v="0"/>
    <n v="0"/>
    <n v="0"/>
    <n v="0"/>
    <n v="0"/>
    <n v="15"/>
    <n v="100"/>
    <n v="15"/>
  </r>
  <r>
    <s v="sklarwilton"/>
    <s v="holliekshaw"/>
    <m/>
    <m/>
    <m/>
    <m/>
    <m/>
    <m/>
    <m/>
    <m/>
    <s v="No"/>
    <n v="41"/>
    <m/>
    <m/>
    <x v="0"/>
    <d v="2019-02-15T09:50:30.000"/>
    <s v="Posiflex showcases new Interactive Self-Service Kiosks and IoT Retail… https://t.co/kYZhFNcrIz via @HollieKShaw"/>
    <s v="http://feeds.feedburner.com/~r/financialpost/Veai/~3/ZT9qD2TvGBk/posiflex-showcases-new-interactive-self-service-kiosks-and-iot-retail-product-innovations-at-eurocis-2019?utm_source=feedburner&amp;utm_medium=twitter&amp;utm_campaign=sklarwilton"/>
    <s v="feedburner.com"/>
    <x v="3"/>
    <m/>
    <s v="http://pbs.twimg.com/profile_images/568793405971386368/8MPfOqFv_normal.jpeg"/>
    <x v="34"/>
    <s v="https://twitter.com/#!/sklarwilton/status/1096345999587594240"/>
    <m/>
    <m/>
    <s v="1096345999587594240"/>
    <m/>
    <b v="0"/>
    <n v="0"/>
    <s v=""/>
    <b v="0"/>
    <s v="en"/>
    <m/>
    <s v=""/>
    <b v="0"/>
    <n v="0"/>
    <s v=""/>
    <s v="Google"/>
    <b v="0"/>
    <s v="1096345999587594240"/>
    <s v="Tweet"/>
    <n v="0"/>
    <n v="0"/>
    <m/>
    <m/>
    <m/>
    <m/>
    <m/>
    <m/>
    <m/>
    <m/>
    <n v="1"/>
    <s v="5"/>
    <s v="5"/>
    <n v="0"/>
    <n v="0"/>
    <n v="0"/>
    <n v="0"/>
    <n v="0"/>
    <n v="0"/>
    <n v="12"/>
    <n v="100"/>
    <n v="12"/>
  </r>
  <r>
    <s v="cryptoify"/>
    <s v="cryptoify"/>
    <m/>
    <m/>
    <m/>
    <m/>
    <m/>
    <m/>
    <m/>
    <m/>
    <s v="No"/>
    <n v="42"/>
    <m/>
    <m/>
    <x v="1"/>
    <d v="2019-02-15T09:50:58.000"/>
    <s v="Posiflex showcases new Interactive Self_x000a__x000a_https://t.co/v8zQFj4TJv"/>
    <s v="https://apnews.com/7851a29a27d54f04a2ac4d58fec4b7d6"/>
    <s v="apnews.com"/>
    <x v="3"/>
    <m/>
    <s v="http://pbs.twimg.com/profile_images/1064454124585041921/ycvYnSec_normal.jpg"/>
    <x v="35"/>
    <s v="https://twitter.com/#!/cryptoify/status/1096346118282186752"/>
    <m/>
    <m/>
    <s v="1096346118282186752"/>
    <m/>
    <b v="0"/>
    <n v="0"/>
    <s v=""/>
    <b v="0"/>
    <s v="en"/>
    <m/>
    <s v=""/>
    <b v="0"/>
    <n v="0"/>
    <s v=""/>
    <s v="Cryptoify Website"/>
    <b v="0"/>
    <s v="1096346118282186752"/>
    <s v="Tweet"/>
    <n v="0"/>
    <n v="0"/>
    <m/>
    <m/>
    <m/>
    <m/>
    <m/>
    <m/>
    <m/>
    <m/>
    <n v="1"/>
    <s v="1"/>
    <s v="1"/>
    <n v="0"/>
    <n v="0"/>
    <n v="0"/>
    <n v="0"/>
    <n v="0"/>
    <n v="0"/>
    <n v="5"/>
    <n v="100"/>
    <n v="5"/>
  </r>
  <r>
    <s v="enggmrahman"/>
    <s v="enggmrahman"/>
    <m/>
    <m/>
    <m/>
    <m/>
    <m/>
    <m/>
    <m/>
    <m/>
    <s v="No"/>
    <n v="43"/>
    <m/>
    <m/>
    <x v="1"/>
    <d v="2019-02-15T09:53:28.000"/>
    <s v="Posiflex showcases new Interactive Self-Service Kiosks and IoT Retail Product Innovations at EuroCIS 2019 –… https://t.co/zyQvDwPm6d"/>
    <s v="https://twitter.com/i/web/status/1096346748577030145"/>
    <s v="twitter.com"/>
    <x v="3"/>
    <m/>
    <s v="http://pbs.twimg.com/profile_images/870009853418143745/f62HhWaT_normal.jpg"/>
    <x v="36"/>
    <s v="https://twitter.com/#!/enggmrahman/status/1096346748577030145"/>
    <m/>
    <m/>
    <s v="1096346748577030145"/>
    <m/>
    <b v="0"/>
    <n v="0"/>
    <s v=""/>
    <b v="0"/>
    <s v="en"/>
    <m/>
    <s v=""/>
    <b v="0"/>
    <n v="0"/>
    <s v=""/>
    <s v="IFTTT"/>
    <b v="1"/>
    <s v="1096346748577030145"/>
    <s v="Tweet"/>
    <n v="0"/>
    <n v="0"/>
    <m/>
    <m/>
    <m/>
    <m/>
    <m/>
    <m/>
    <m/>
    <m/>
    <n v="1"/>
    <s v="1"/>
    <s v="1"/>
    <n v="0"/>
    <n v="0"/>
    <n v="0"/>
    <n v="0"/>
    <n v="0"/>
    <n v="0"/>
    <n v="15"/>
    <n v="100"/>
    <n v="15"/>
  </r>
  <r>
    <s v="hardtechtv"/>
    <s v="hardtechtv"/>
    <m/>
    <m/>
    <m/>
    <m/>
    <m/>
    <m/>
    <m/>
    <m/>
    <s v="No"/>
    <n v="44"/>
    <m/>
    <m/>
    <x v="1"/>
    <d v="2019-02-15T09:56:04.000"/>
    <s v="Posiflex showcases new Interactive Self-Service Kiosks and IoT Retail Product Innovations at ... https://t.co/zyeUWIk25i"/>
    <s v="https://www.google.com/url?rct=j&amp;sa=t&amp;url=https%3A%2F%2Fwww.apnews.com%2F7851a29a27d54f04a2ac4d58fec4b7d6&amp;ct=ga&amp;cd=CAIyGmE5YjUyYmNkZjQ4MjFmOWQ6Y29tOmVuOlVT&amp;usg=AFQjCNFG9fe_rkbE64_qs7-UYdxFf6nu7A&amp;utm_source=dlvr.it&amp;utm_medium=twitter"/>
    <s v="google.com"/>
    <x v="3"/>
    <m/>
    <s v="http://pbs.twimg.com/profile_images/565609756035801088/24K-VVXx_normal.png"/>
    <x v="37"/>
    <s v="https://twitter.com/#!/hardtechtv/status/1096347400665329664"/>
    <m/>
    <m/>
    <s v="1096347400665329664"/>
    <m/>
    <b v="0"/>
    <n v="0"/>
    <s v=""/>
    <b v="0"/>
    <s v="en"/>
    <m/>
    <s v=""/>
    <b v="0"/>
    <n v="0"/>
    <s v=""/>
    <s v="dlvr.it"/>
    <b v="0"/>
    <s v="1096347400665329664"/>
    <s v="Tweet"/>
    <n v="0"/>
    <n v="0"/>
    <m/>
    <m/>
    <m/>
    <m/>
    <m/>
    <m/>
    <m/>
    <m/>
    <n v="1"/>
    <s v="1"/>
    <s v="1"/>
    <n v="0"/>
    <n v="0"/>
    <n v="0"/>
    <n v="0"/>
    <n v="0"/>
    <n v="0"/>
    <n v="13"/>
    <n v="100"/>
    <n v="13"/>
  </r>
  <r>
    <s v="startupmath"/>
    <s v="startupmath"/>
    <m/>
    <m/>
    <m/>
    <m/>
    <m/>
    <m/>
    <m/>
    <m/>
    <s v="No"/>
    <n v="45"/>
    <m/>
    <m/>
    <x v="1"/>
    <d v="2019-02-15T10:00:17.000"/>
    <s v="Posiflex showcases new Interactive Self-Service Kiosks and IoT Retail Product Innovations at ... #iot #bigdata With… https://t.co/k5XfP1xcsS"/>
    <s v="https://twitter.com/i/web/status/1096348462961037313"/>
    <s v="twitter.com"/>
    <x v="7"/>
    <m/>
    <s v="http://pbs.twimg.com/profile_images/609445159009284097/cpDUe7vo_normal.png"/>
    <x v="38"/>
    <s v="https://twitter.com/#!/startupmath/status/1096348462961037313"/>
    <m/>
    <m/>
    <s v="1096348462961037313"/>
    <m/>
    <b v="0"/>
    <n v="0"/>
    <s v=""/>
    <b v="0"/>
    <s v="en"/>
    <m/>
    <s v=""/>
    <b v="0"/>
    <n v="0"/>
    <s v=""/>
    <s v="IFTTT"/>
    <b v="1"/>
    <s v="1096348462961037313"/>
    <s v="Tweet"/>
    <n v="0"/>
    <n v="0"/>
    <m/>
    <m/>
    <m/>
    <m/>
    <m/>
    <m/>
    <m/>
    <m/>
    <n v="1"/>
    <s v="1"/>
    <s v="1"/>
    <n v="0"/>
    <n v="0"/>
    <n v="0"/>
    <n v="0"/>
    <n v="0"/>
    <n v="0"/>
    <n v="16"/>
    <n v="100"/>
    <n v="16"/>
  </r>
  <r>
    <s v="smontigaud"/>
    <s v="smontigaud"/>
    <m/>
    <m/>
    <m/>
    <m/>
    <m/>
    <m/>
    <m/>
    <m/>
    <s v="No"/>
    <n v="46"/>
    <m/>
    <m/>
    <x v="1"/>
    <d v="2019-02-11T15:11:02.000"/>
    <s v="NewswireToday Leading Press Releases &amp;amp; Newswire Distribution Service https://t.co/JD8GmBCdkX"/>
    <s v="http://snip.ly/0lp10g?utm_content=buffer19b05&amp;utm_medium=social&amp;utm_source=twitter.com&amp;utm_campaign=buffer"/>
    <s v="snip.ly"/>
    <x v="3"/>
    <m/>
    <s v="http://pbs.twimg.com/profile_images/1240864914/tigo-id4_normal.jpg"/>
    <x v="39"/>
    <s v="https://twitter.com/#!/smontigaud/status/1094977113189433345"/>
    <m/>
    <m/>
    <s v="1094977113189433345"/>
    <m/>
    <b v="0"/>
    <n v="0"/>
    <s v=""/>
    <b v="0"/>
    <s v="en"/>
    <m/>
    <s v=""/>
    <b v="0"/>
    <n v="0"/>
    <s v=""/>
    <s v="Buffer"/>
    <b v="0"/>
    <s v="1094977113189433345"/>
    <s v="Tweet"/>
    <n v="0"/>
    <n v="0"/>
    <m/>
    <m/>
    <m/>
    <m/>
    <m/>
    <m/>
    <m/>
    <m/>
    <n v="2"/>
    <s v="1"/>
    <s v="1"/>
    <n v="1"/>
    <n v="12.5"/>
    <n v="0"/>
    <n v="0"/>
    <n v="0"/>
    <n v="0"/>
    <n v="7"/>
    <n v="87.5"/>
    <n v="8"/>
  </r>
  <r>
    <s v="smontigaud"/>
    <s v="smontigaud"/>
    <m/>
    <m/>
    <m/>
    <m/>
    <m/>
    <m/>
    <m/>
    <m/>
    <s v="No"/>
    <n v="47"/>
    <m/>
    <m/>
    <x v="1"/>
    <d v="2019-02-15T10:15:36.000"/>
    <s v="Posiflex showcases new Interactive Self-Service Kiosks and IoT Retail Product Innovations at EuroCIS 2019 https://t.co/exesT2xfxJ"/>
    <s v="https://apnews.com/7851a29a27d54f04a2ac4d58fec4b7d6"/>
    <s v="apnews.com"/>
    <x v="3"/>
    <m/>
    <s v="http://pbs.twimg.com/profile_images/1240864914/tigo-id4_normal.jpg"/>
    <x v="40"/>
    <s v="https://twitter.com/#!/smontigaud/status/1096352316784078848"/>
    <m/>
    <m/>
    <s v="1096352316784078848"/>
    <m/>
    <b v="0"/>
    <n v="0"/>
    <s v=""/>
    <b v="0"/>
    <s v="en"/>
    <m/>
    <s v=""/>
    <b v="0"/>
    <n v="0"/>
    <s v=""/>
    <s v="Paper.li"/>
    <b v="0"/>
    <s v="1096352316784078848"/>
    <s v="Tweet"/>
    <n v="0"/>
    <n v="0"/>
    <m/>
    <m/>
    <m/>
    <m/>
    <m/>
    <m/>
    <m/>
    <m/>
    <n v="2"/>
    <s v="1"/>
    <s v="1"/>
    <n v="0"/>
    <n v="0"/>
    <n v="0"/>
    <n v="0"/>
    <n v="0"/>
    <n v="0"/>
    <n v="15"/>
    <n v="100"/>
    <n v="15"/>
  </r>
  <r>
    <s v="kaytics"/>
    <s v="kaytics"/>
    <m/>
    <m/>
    <m/>
    <m/>
    <m/>
    <m/>
    <m/>
    <m/>
    <s v="No"/>
    <n v="48"/>
    <m/>
    <m/>
    <x v="1"/>
    <d v="2019-02-15T10:19:02.000"/>
    <s v="Posiflex showcases new Interactive Self-Service Kiosks and IoT Retail Product Innovations at ... https://t.co/CkN52dVlFT"/>
    <s v="http://dlvr.it/Qyy2Rm"/>
    <s v="dlvr.it"/>
    <x v="3"/>
    <m/>
    <s v="http://pbs.twimg.com/profile_images/858411401160699904/TYaD3HKW_normal.jpg"/>
    <x v="41"/>
    <s v="https://twitter.com/#!/kaytics/status/1096353183872368640"/>
    <m/>
    <m/>
    <s v="1096353183872368640"/>
    <m/>
    <b v="0"/>
    <n v="0"/>
    <s v=""/>
    <b v="0"/>
    <s v="en"/>
    <m/>
    <s v=""/>
    <b v="0"/>
    <n v="0"/>
    <s v=""/>
    <s v="dlvr.it"/>
    <b v="0"/>
    <s v="1096353183872368640"/>
    <s v="Tweet"/>
    <n v="0"/>
    <n v="0"/>
    <m/>
    <m/>
    <m/>
    <m/>
    <m/>
    <m/>
    <m/>
    <m/>
    <n v="1"/>
    <s v="1"/>
    <s v="1"/>
    <n v="0"/>
    <n v="0"/>
    <n v="0"/>
    <n v="0"/>
    <n v="0"/>
    <n v="0"/>
    <n v="13"/>
    <n v="100"/>
    <n v="13"/>
  </r>
  <r>
    <s v="bahrainnewsnet"/>
    <s v="bahrainnewsnet"/>
    <m/>
    <m/>
    <m/>
    <m/>
    <m/>
    <m/>
    <m/>
    <m/>
    <s v="No"/>
    <n v="49"/>
    <m/>
    <m/>
    <x v="1"/>
    <d v="2019-02-15T11:08:49.000"/>
    <s v="Posiflex Showcases New Interactive Self-Service Kiosks and IoT Retail Product Innovations At ..._x000a_https://t.co/xFxtJ8Ellm"/>
    <s v="https://bahraintoday.info/posiflex-showcases-new-interactive-self-service-kiosks-and-iot-retail-product-innovations-at/"/>
    <s v="bahraintoday.info"/>
    <x v="3"/>
    <m/>
    <s v="http://pbs.twimg.com/profile_images/1009471524997337089/HE13qXpg_normal.jpg"/>
    <x v="42"/>
    <s v="https://twitter.com/#!/bahrainnewsnet/status/1096365710656253952"/>
    <m/>
    <m/>
    <s v="1096365710656253952"/>
    <m/>
    <b v="0"/>
    <n v="0"/>
    <s v=""/>
    <b v="0"/>
    <s v="en"/>
    <m/>
    <s v=""/>
    <b v="0"/>
    <n v="0"/>
    <s v=""/>
    <s v="bahrain today"/>
    <b v="0"/>
    <s v="1096365710656253952"/>
    <s v="Tweet"/>
    <n v="0"/>
    <n v="0"/>
    <m/>
    <m/>
    <m/>
    <m/>
    <m/>
    <m/>
    <m/>
    <m/>
    <n v="1"/>
    <s v="1"/>
    <s v="1"/>
    <n v="0"/>
    <n v="0"/>
    <n v="0"/>
    <n v="0"/>
    <n v="0"/>
    <n v="0"/>
    <n v="13"/>
    <n v="100"/>
    <n v="13"/>
  </r>
  <r>
    <s v="arnaldoauad"/>
    <s v="arnaldoauad"/>
    <m/>
    <m/>
    <m/>
    <m/>
    <m/>
    <m/>
    <m/>
    <m/>
    <s v="No"/>
    <n v="50"/>
    <m/>
    <m/>
    <x v="1"/>
    <d v="2019-02-15T11:47:02.000"/>
    <s v="Posiflex apresenta novos quiosques interativos de autoatendimento e inovações em produtos de IoT na EuroCIS 2019 https://t.co/uk9JpQCi7s"/>
    <s v="https://www.infomoney.com.br/negocios/noticias-corporativas/noticia/7930313/posiflex-apresenta-novos-quiosques-interativos-autoatendimento-inovacoes-produtos-iot-eurocis?utm_source=dlvr.it&amp;utm_medium=twitter"/>
    <s v="com.br"/>
    <x v="3"/>
    <m/>
    <s v="http://pbs.twimg.com/profile_images/994025030756466688/WTN4lkUh_normal.jpg"/>
    <x v="43"/>
    <s v="https://twitter.com/#!/arnaldoauad/status/1096375328841203712"/>
    <m/>
    <m/>
    <s v="1096375328841203712"/>
    <m/>
    <b v="0"/>
    <n v="0"/>
    <s v=""/>
    <b v="0"/>
    <s v="pt"/>
    <m/>
    <s v=""/>
    <b v="0"/>
    <n v="0"/>
    <s v=""/>
    <s v="dlvr.it"/>
    <b v="0"/>
    <s v="1096375328841203712"/>
    <s v="Tweet"/>
    <n v="0"/>
    <n v="0"/>
    <m/>
    <m/>
    <m/>
    <m/>
    <m/>
    <m/>
    <m/>
    <m/>
    <n v="1"/>
    <s v="1"/>
    <s v="1"/>
    <n v="0"/>
    <n v="0"/>
    <n v="0"/>
    <n v="0"/>
    <n v="0"/>
    <n v="0"/>
    <n v="16"/>
    <n v="100"/>
    <n v="16"/>
  </r>
  <r>
    <s v="afrosoko"/>
    <s v="afrosoko"/>
    <m/>
    <m/>
    <m/>
    <m/>
    <m/>
    <m/>
    <m/>
    <m/>
    <s v="No"/>
    <n v="51"/>
    <m/>
    <m/>
    <x v="1"/>
    <d v="2019-02-14T07:37:50.000"/>
    <s v="Somethings you will need to have a complete POS. #posiflex https://t.co/Eo87QRSqgT"/>
    <m/>
    <m/>
    <x v="5"/>
    <s v="https://pbs.twimg.com/media/DzWY5n8X4AAiDwV.jpg"/>
    <s v="https://pbs.twimg.com/media/DzWY5n8X4AAiDwV.jpg"/>
    <x v="44"/>
    <s v="https://twitter.com/#!/afrosoko/status/1095950227503222785"/>
    <m/>
    <m/>
    <s v="1095950227503222785"/>
    <m/>
    <b v="0"/>
    <n v="0"/>
    <s v=""/>
    <b v="0"/>
    <s v="en"/>
    <m/>
    <s v=""/>
    <b v="0"/>
    <n v="0"/>
    <s v=""/>
    <s v="Twitter for iPhone"/>
    <b v="0"/>
    <s v="1095950227503222785"/>
    <s v="Tweet"/>
    <n v="0"/>
    <n v="0"/>
    <m/>
    <m/>
    <m/>
    <m/>
    <m/>
    <m/>
    <m/>
    <m/>
    <n v="1"/>
    <s v="2"/>
    <s v="2"/>
    <n v="0"/>
    <n v="0"/>
    <n v="0"/>
    <n v="0"/>
    <n v="0"/>
    <n v="0"/>
    <n v="10"/>
    <n v="100"/>
    <n v="10"/>
  </r>
  <r>
    <s v="wadeonaloz"/>
    <s v="afrosoko"/>
    <m/>
    <m/>
    <m/>
    <m/>
    <m/>
    <m/>
    <m/>
    <m/>
    <s v="No"/>
    <n v="52"/>
    <m/>
    <m/>
    <x v="0"/>
    <d v="2019-02-15T12:10:18.000"/>
    <s v="RT @afrosoko: Somethings you will need to have a complete POS. #posiflex https://t.co/Eo87QRSqgT"/>
    <m/>
    <m/>
    <x v="5"/>
    <s v="https://pbs.twimg.com/media/DzWY5n8X4AAiDwV.jpg"/>
    <s v="https://pbs.twimg.com/media/DzWY5n8X4AAiDwV.jpg"/>
    <x v="45"/>
    <s v="https://twitter.com/#!/wadeonaloz/status/1096381182558773249"/>
    <m/>
    <m/>
    <s v="1096381182558773249"/>
    <m/>
    <b v="0"/>
    <n v="0"/>
    <s v=""/>
    <b v="0"/>
    <s v="en"/>
    <m/>
    <s v=""/>
    <b v="0"/>
    <n v="0"/>
    <s v="1095950227503222785"/>
    <s v="Twitter for Android"/>
    <b v="0"/>
    <s v="1095950227503222785"/>
    <s v="Tweet"/>
    <n v="0"/>
    <n v="0"/>
    <m/>
    <m/>
    <m/>
    <m/>
    <m/>
    <m/>
    <m/>
    <m/>
    <n v="1"/>
    <s v="2"/>
    <s v="2"/>
    <n v="0"/>
    <n v="0"/>
    <n v="0"/>
    <n v="0"/>
    <n v="0"/>
    <n v="0"/>
    <n v="12"/>
    <n v="100"/>
    <n v="12"/>
  </r>
  <r>
    <s v="bw_dutch"/>
    <s v="bw_dutch"/>
    <m/>
    <m/>
    <m/>
    <m/>
    <m/>
    <m/>
    <m/>
    <m/>
    <s v="No"/>
    <n v="53"/>
    <m/>
    <m/>
    <x v="1"/>
    <d v="2019-02-15T12:56:33.000"/>
    <s v="Samenvatting: Posiflex toont nieuwe Interactieve Self-Service Kiosken en IoT Retail Productinnovaties op EuroCIS 20… https://t.co/DcpYbwN689"/>
    <s v="https://twitter.com/i/web/status/1096392820934336518"/>
    <s v="twitter.com"/>
    <x v="3"/>
    <m/>
    <s v="http://pbs.twimg.com/profile_images/743930205115277312/tbbI7rw5_normal.jpg"/>
    <x v="46"/>
    <s v="https://twitter.com/#!/bw_dutch/status/1096392820934336518"/>
    <m/>
    <m/>
    <s v="1096392820934336518"/>
    <m/>
    <b v="0"/>
    <n v="0"/>
    <s v=""/>
    <b v="0"/>
    <s v="nl"/>
    <m/>
    <s v=""/>
    <b v="0"/>
    <n v="0"/>
    <s v=""/>
    <s v="dlvr.it"/>
    <b v="1"/>
    <s v="1096392820934336518"/>
    <s v="Tweet"/>
    <n v="0"/>
    <n v="0"/>
    <m/>
    <m/>
    <m/>
    <m/>
    <m/>
    <m/>
    <m/>
    <m/>
    <n v="1"/>
    <s v="1"/>
    <s v="1"/>
    <n v="0"/>
    <n v="0"/>
    <n v="0"/>
    <n v="0"/>
    <n v="0"/>
    <n v="0"/>
    <n v="15"/>
    <n v="100"/>
    <n v="15"/>
  </r>
  <r>
    <s v="synergogroup"/>
    <s v="synergogroup"/>
    <m/>
    <m/>
    <m/>
    <m/>
    <m/>
    <m/>
    <m/>
    <m/>
    <s v="No"/>
    <n v="54"/>
    <m/>
    <m/>
    <x v="1"/>
    <d v="2019-02-15T14:00:25.000"/>
    <s v="The Posiflex Group — a synergy of world-leading POS, kiosk, and industrial computing technologies — will introduce… https://t.co/8hOebLuwlq"/>
    <s v="https://twitter.com/i/web/status/1096408893088038912"/>
    <s v="twitter.com"/>
    <x v="3"/>
    <m/>
    <s v="http://pbs.twimg.com/profile_images/728558100760940545/1e0kdPC7_normal.jpg"/>
    <x v="47"/>
    <s v="https://twitter.com/#!/synergogroup/status/1096408893088038912"/>
    <m/>
    <m/>
    <s v="1096408893088038912"/>
    <m/>
    <b v="0"/>
    <n v="0"/>
    <s v=""/>
    <b v="0"/>
    <s v="en"/>
    <m/>
    <s v=""/>
    <b v="0"/>
    <n v="0"/>
    <s v=""/>
    <s v="Cloohawk"/>
    <b v="1"/>
    <s v="1096408893088038912"/>
    <s v="Tweet"/>
    <n v="0"/>
    <n v="0"/>
    <m/>
    <m/>
    <m/>
    <m/>
    <m/>
    <m/>
    <m/>
    <m/>
    <n v="2"/>
    <s v="1"/>
    <s v="1"/>
    <n v="1"/>
    <n v="6.25"/>
    <n v="0"/>
    <n v="0"/>
    <n v="0"/>
    <n v="0"/>
    <n v="15"/>
    <n v="93.75"/>
    <n v="16"/>
  </r>
  <r>
    <s v="synergogroup"/>
    <s v="synergogroup"/>
    <m/>
    <m/>
    <m/>
    <m/>
    <m/>
    <m/>
    <m/>
    <m/>
    <s v="No"/>
    <n v="55"/>
    <m/>
    <m/>
    <x v="1"/>
    <d v="2019-02-15T16:58:35.000"/>
    <s v="The Posiflex Group a synergy of world-leading POS, kiosk, and industrial computing technologies will introduce its… https://t.co/8fttOePk18"/>
    <s v="https://twitter.com/i/web/status/1096453730248077312"/>
    <s v="twitter.com"/>
    <x v="3"/>
    <m/>
    <s v="http://pbs.twimg.com/profile_images/728558100760940545/1e0kdPC7_normal.jpg"/>
    <x v="48"/>
    <s v="https://twitter.com/#!/synergogroup/status/1096453730248077312"/>
    <m/>
    <m/>
    <s v="1096453730248077312"/>
    <m/>
    <b v="0"/>
    <n v="0"/>
    <s v=""/>
    <b v="0"/>
    <s v="en"/>
    <m/>
    <s v=""/>
    <b v="0"/>
    <n v="0"/>
    <s v=""/>
    <s v="Cloohawk"/>
    <b v="1"/>
    <s v="1096453730248077312"/>
    <s v="Tweet"/>
    <n v="0"/>
    <n v="0"/>
    <m/>
    <m/>
    <m/>
    <m/>
    <m/>
    <m/>
    <m/>
    <m/>
    <n v="2"/>
    <s v="1"/>
    <s v="1"/>
    <n v="1"/>
    <n v="5.882352941176471"/>
    <n v="0"/>
    <n v="0"/>
    <n v="0"/>
    <n v="0"/>
    <n v="16"/>
    <n v="94.11764705882354"/>
    <n v="17"/>
  </r>
  <r>
    <s v="pulsepublish"/>
    <s v="pulsepublish"/>
    <m/>
    <m/>
    <m/>
    <m/>
    <m/>
    <m/>
    <m/>
    <m/>
    <s v="No"/>
    <n v="56"/>
    <m/>
    <m/>
    <x v="1"/>
    <d v="2019-02-15T18:35:40.000"/>
    <s v="Posiflex showcases new Interactive Self-Service Kiosks and IoT Retail Product Innovations at EuroCIS 2019 https://t.co/qytTS5ZV1c #bigdata"/>
    <s v="https://www.businesswire.com/news/home/20190215005008/en/Posiflex-showcases-new-Interactive-Self-Service-Kiosks-IoT"/>
    <s v="businesswire.com"/>
    <x v="8"/>
    <m/>
    <s v="http://pbs.twimg.com/profile_images/879052423570042882/hI79DEGp_normal.jpg"/>
    <x v="49"/>
    <s v="https://twitter.com/#!/pulsepublish/status/1096478162672906240"/>
    <m/>
    <m/>
    <s v="1096478162672906240"/>
    <m/>
    <b v="0"/>
    <n v="0"/>
    <s v=""/>
    <b v="0"/>
    <s v="en"/>
    <m/>
    <s v=""/>
    <b v="0"/>
    <n v="1"/>
    <s v=""/>
    <s v="Paper.li"/>
    <b v="0"/>
    <s v="1096478162672906240"/>
    <s v="Tweet"/>
    <n v="0"/>
    <n v="0"/>
    <m/>
    <m/>
    <m/>
    <m/>
    <m/>
    <m/>
    <m/>
    <m/>
    <n v="1"/>
    <s v="4"/>
    <s v="4"/>
    <n v="0"/>
    <n v="0"/>
    <n v="0"/>
    <n v="0"/>
    <n v="0"/>
    <n v="0"/>
    <n v="16"/>
    <n v="100"/>
    <n v="16"/>
  </r>
  <r>
    <s v="malaikaamina"/>
    <s v="pulsepublish"/>
    <m/>
    <m/>
    <m/>
    <m/>
    <m/>
    <m/>
    <m/>
    <m/>
    <s v="No"/>
    <n v="57"/>
    <m/>
    <m/>
    <x v="0"/>
    <d v="2019-02-15T18:38:54.000"/>
    <s v="RT @PulsePublish: Posiflex showcases new Interactive Self-Service Kiosks and IoT Retail Product Innovations at EuroCIS 2019 https://t.co/qy…"/>
    <m/>
    <m/>
    <x v="3"/>
    <m/>
    <s v="http://pbs.twimg.com/profile_images/827005448662372353/CR5bb3U0_normal.jpg"/>
    <x v="50"/>
    <s v="https://twitter.com/#!/malaikaamina/status/1096478978427236352"/>
    <m/>
    <m/>
    <s v="1096478978427236352"/>
    <m/>
    <b v="0"/>
    <n v="0"/>
    <s v=""/>
    <b v="0"/>
    <s v="en"/>
    <m/>
    <s v=""/>
    <b v="0"/>
    <n v="0"/>
    <s v="1096478162672906240"/>
    <s v="wallsapi"/>
    <b v="0"/>
    <s v="1096478162672906240"/>
    <s v="Tweet"/>
    <n v="0"/>
    <n v="0"/>
    <m/>
    <m/>
    <m/>
    <m/>
    <m/>
    <m/>
    <m/>
    <m/>
    <n v="1"/>
    <s v="4"/>
    <s v="4"/>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52">
    <i>
      <x v="1"/>
    </i>
    <i r="1">
      <x v="3"/>
    </i>
    <i r="2">
      <x v="69"/>
    </i>
    <i r="3">
      <x v="2"/>
    </i>
    <i r="1">
      <x v="9"/>
    </i>
    <i r="2">
      <x v="259"/>
    </i>
    <i r="3">
      <x v="3"/>
    </i>
    <i r="1">
      <x v="10"/>
    </i>
    <i r="2">
      <x v="277"/>
    </i>
    <i r="3">
      <x v="8"/>
    </i>
    <i>
      <x v="2"/>
    </i>
    <i r="1">
      <x v="2"/>
    </i>
    <i r="2">
      <x v="35"/>
    </i>
    <i r="3">
      <x v="7"/>
    </i>
    <i r="2">
      <x v="37"/>
    </i>
    <i r="3">
      <x v="13"/>
    </i>
    <i r="3">
      <x v="18"/>
    </i>
    <i r="2">
      <x v="38"/>
    </i>
    <i r="3">
      <x v="8"/>
    </i>
    <i r="3">
      <x v="11"/>
    </i>
    <i r="2">
      <x v="39"/>
    </i>
    <i r="3">
      <x v="17"/>
    </i>
    <i r="2">
      <x v="40"/>
    </i>
    <i r="3">
      <x v="1"/>
    </i>
    <i r="3">
      <x v="7"/>
    </i>
    <i r="2">
      <x v="41"/>
    </i>
    <i r="3">
      <x v="7"/>
    </i>
    <i r="3">
      <x v="8"/>
    </i>
    <i r="2">
      <x v="42"/>
    </i>
    <i r="3">
      <x v="3"/>
    </i>
    <i r="3">
      <x v="15"/>
    </i>
    <i r="3">
      <x v="16"/>
    </i>
    <i r="3">
      <x v="19"/>
    </i>
    <i r="3">
      <x v="20"/>
    </i>
    <i r="2">
      <x v="45"/>
    </i>
    <i r="3">
      <x v="6"/>
    </i>
    <i r="3">
      <x v="8"/>
    </i>
    <i r="3">
      <x v="15"/>
    </i>
    <i r="3">
      <x v="17"/>
    </i>
    <i r="3">
      <x v="23"/>
    </i>
    <i r="2">
      <x v="46"/>
    </i>
    <i r="3">
      <x v="4"/>
    </i>
    <i r="3">
      <x v="7"/>
    </i>
    <i r="3">
      <x v="9"/>
    </i>
    <i r="3">
      <x v="10"/>
    </i>
    <i r="3">
      <x v="11"/>
    </i>
    <i r="3">
      <x v="12"/>
    </i>
    <i r="3">
      <x v="13"/>
    </i>
    <i r="3">
      <x v="15"/>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
        <i x="8" s="1"/>
        <i x="0" s="1"/>
        <i x="4" s="1"/>
        <i x="7" s="1"/>
        <i x="1" s="1"/>
        <i x="5" s="1"/>
        <i x="6"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7" totalsRowShown="0" headerRowDxfId="428" dataDxfId="427">
  <autoFilter ref="A2:BL57"/>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98" dataDxfId="297">
  <autoFilter ref="A2:C8"/>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4" totalsRowShown="0" headerRowDxfId="275" dataDxfId="274">
  <autoFilter ref="A14:N24"/>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N37" totalsRowShown="0" headerRowDxfId="259" dataDxfId="258">
  <autoFilter ref="A27:N37"/>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N50" totalsRowShown="0" headerRowDxfId="242" dataDxfId="241">
  <autoFilter ref="A40:N50"/>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N63" totalsRowShown="0" headerRowDxfId="225" dataDxfId="224">
  <autoFilter ref="A53:N63"/>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N67" totalsRowShown="0" headerRowDxfId="208" dataDxfId="207">
  <autoFilter ref="A66:N67"/>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N79" totalsRowShown="0" headerRowDxfId="205" dataDxfId="204">
  <autoFilter ref="A70:N79"/>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N92" totalsRowShown="0" headerRowDxfId="174" dataDxfId="173">
  <autoFilter ref="A82:N92"/>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8" totalsRowShown="0" headerRowDxfId="375" dataDxfId="374">
  <autoFilter ref="A2:BS48"/>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7" totalsRowShown="0" headerRowDxfId="147" dataDxfId="146">
  <autoFilter ref="A1:G20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05" totalsRowShown="0" headerRowDxfId="138" dataDxfId="137">
  <autoFilter ref="A1:L20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7" totalsRowShown="0" headerRowDxfId="64" dataDxfId="63">
  <autoFilter ref="A2:BL5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29" dataDxfId="328">
  <autoFilter ref="A1:C47"/>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ealermarket.net/terminal-posiflex-mt-4308wr-todoterreno/" TargetMode="External" /><Relationship Id="rId2" Type="http://schemas.openxmlformats.org/officeDocument/2006/relationships/hyperlink" Target="https://expotecno.net/terminal-posiflex-mt-4308wr-todoterreno/" TargetMode="External" /><Relationship Id="rId3" Type="http://schemas.openxmlformats.org/officeDocument/2006/relationships/hyperlink" Target="https://www.newswiretoday.com/news/169239/" TargetMode="External" /><Relationship Id="rId4" Type="http://schemas.openxmlformats.org/officeDocument/2006/relationships/hyperlink" Target="http://sharpiran.org/shop/equipment-stores/accessories-sale/barcode-reader/posiflex-ls3000/" TargetMode="External" /><Relationship Id="rId5" Type="http://schemas.openxmlformats.org/officeDocument/2006/relationships/hyperlink" Target="https://twitter.com/i/web/status/1094778134958886912" TargetMode="External" /><Relationship Id="rId6" Type="http://schemas.openxmlformats.org/officeDocument/2006/relationships/hyperlink" Target="https://dbs4pos.com/roadshows" TargetMode="External" /><Relationship Id="rId7" Type="http://schemas.openxmlformats.org/officeDocument/2006/relationships/hyperlink" Target="https://www.justransact.com/product/posiflex-bp02-mobile-printers" TargetMode="External" /><Relationship Id="rId8" Type="http://schemas.openxmlformats.org/officeDocument/2006/relationships/hyperlink" Target="https://bit.ly/2Sggc4j?utm_medium=social&amp;utm_source=twitter&amp;utm_campaign=postfity&amp;utm_content=postfity49e29" TargetMode="External" /><Relationship Id="rId9" Type="http://schemas.openxmlformats.org/officeDocument/2006/relationships/hyperlink" Target="https://bit.ly/2TA3N7S?utm_medium=social&amp;utm_source=twitter&amp;utm_campaign=postfity&amp;utm_content=postfityf9be5" TargetMode="External" /><Relationship Id="rId10" Type="http://schemas.openxmlformats.org/officeDocument/2006/relationships/hyperlink" Target="https://twitter.com/i/web/status/1094125064012877824" TargetMode="External" /><Relationship Id="rId11" Type="http://schemas.openxmlformats.org/officeDocument/2006/relationships/hyperlink" Target="https://twitter.com/i/web/status/1095910639887884293" TargetMode="External" /><Relationship Id="rId12" Type="http://schemas.openxmlformats.org/officeDocument/2006/relationships/hyperlink" Target="http://digitalconqurer.com/news/posiflex-launches-new-tk-series-interactive-kiosks/?utm_source=dlvr.it&amp;utm_medium=twitter" TargetMode="External" /><Relationship Id="rId13" Type="http://schemas.openxmlformats.org/officeDocument/2006/relationships/hyperlink" Target="http://digitalconqurer.com/news/posiflex-launches-new-tk-series-interactive-kiosks/?utm_source=dlvr.it&amp;utm_medium=twitter" TargetMode="External" /><Relationship Id="rId14" Type="http://schemas.openxmlformats.org/officeDocument/2006/relationships/hyperlink" Target="https://www.facebook.com/flexilite/posts/10156570607872482" TargetMode="External" /><Relationship Id="rId15" Type="http://schemas.openxmlformats.org/officeDocument/2006/relationships/hyperlink" Target="https://www.cougsincyber.org/2018/03/08/posiflex-spotlights-stylish-new-line-of-touch-screen-terminals-kiosk-solutions-at-retailtech-japan-2018/" TargetMode="External" /><Relationship Id="rId16" Type="http://schemas.openxmlformats.org/officeDocument/2006/relationships/hyperlink" Target="https://twitter.com/i/web/status/1094027275433984000" TargetMode="External" /><Relationship Id="rId17" Type="http://schemas.openxmlformats.org/officeDocument/2006/relationships/hyperlink" Target="http://feeds.feedburner.com/~r/casio_News/~3/uuvF955h4_k/?utm_source=feedburner&amp;utm_medium=twitter&amp;utm_campaign=casio_News" TargetMode="External" /><Relationship Id="rId18" Type="http://schemas.openxmlformats.org/officeDocument/2006/relationships/hyperlink" Target="http://feeds.feedburner.com/~r/thebrokersite/Broadcasts/~3/XGAXQIDB85c/showbc2.php?utm_source=feedburner&amp;utm_medium=twitter&amp;utm_campaign=TBS_Broadcast" TargetMode="External" /><Relationship Id="rId19" Type="http://schemas.openxmlformats.org/officeDocument/2006/relationships/hyperlink" Target="https://www.linkedin.com/pulse/posiflex-fanless-system-ks-7315-nerdcore-computers/?published=t" TargetMode="External" /><Relationship Id="rId20" Type="http://schemas.openxmlformats.org/officeDocument/2006/relationships/hyperlink" Target="https://twitter.com/i/web/status/1096289290613673984" TargetMode="External" /><Relationship Id="rId21" Type="http://schemas.openxmlformats.org/officeDocument/2006/relationships/hyperlink" Target="https://twitter.com/i/web/status/1096318588435099648" TargetMode="External" /><Relationship Id="rId22" Type="http://schemas.openxmlformats.org/officeDocument/2006/relationships/hyperlink" Target="http://www.newswire.co.kr/newsRead.php?no=882372" TargetMode="External" /><Relationship Id="rId23" Type="http://schemas.openxmlformats.org/officeDocument/2006/relationships/hyperlink" Target="http://doingbusiness.ca/feed-items/posiflex-showcases-new-interactive-self-service-kiosks-and-iot-retail-product-innovations-at-eurocis-2019/" TargetMode="External" /><Relationship Id="rId24" Type="http://schemas.openxmlformats.org/officeDocument/2006/relationships/hyperlink" Target="https://twitter.com/i/web/status/1096320466476617728" TargetMode="External" /><Relationship Id="rId25" Type="http://schemas.openxmlformats.org/officeDocument/2006/relationships/hyperlink" Target="https://twitter.com/i/web/status/1096320467080699904" TargetMode="External" /><Relationship Id="rId26" Type="http://schemas.openxmlformats.org/officeDocument/2006/relationships/hyperlink" Target="https://twitter.com/i/web/status/1096320467542016002" TargetMode="External" /><Relationship Id="rId27" Type="http://schemas.openxmlformats.org/officeDocument/2006/relationships/hyperlink" Target="https://twitter.com/i/web/status/1096320467558793216" TargetMode="External" /><Relationship Id="rId28" Type="http://schemas.openxmlformats.org/officeDocument/2006/relationships/hyperlink" Target="https://twitter.com/i/web/status/1096320468015996928" TargetMode="External" /><Relationship Id="rId29" Type="http://schemas.openxmlformats.org/officeDocument/2006/relationships/hyperlink" Target="https://twitter.com/i/web/status/1096322746412421120" TargetMode="External" /><Relationship Id="rId30" Type="http://schemas.openxmlformats.org/officeDocument/2006/relationships/hyperlink" Target="https://twitter.com/i/web/status/1096332947735498752" TargetMode="External" /><Relationship Id="rId31" Type="http://schemas.openxmlformats.org/officeDocument/2006/relationships/hyperlink" Target="https://twitter.com/i/web/status/1096336621014790144" TargetMode="External" /><Relationship Id="rId32" Type="http://schemas.openxmlformats.org/officeDocument/2006/relationships/hyperlink" Target="https://tradersocialnetwork.com/stock-news-feed/posiflex-showcases-new-interactive-self-service-kiosks-and-iot-retail-product-innovations-at-eurocis-2019/?utm_source=dlvr.it&amp;utm_medium=twitter" TargetMode="External" /><Relationship Id="rId33" Type="http://schemas.openxmlformats.org/officeDocument/2006/relationships/hyperlink" Target="http://feeds.feedburner.com/~r/financialpost/Veai/~3/ZT9qD2TvGBk/posiflex-showcases-new-interactive-self-service-kiosks-and-iot-retail-product-innovations-at-eurocis-2019?utm_source=feedburner&amp;utm_medium=twitter&amp;utm_campaign=sklarwilton" TargetMode="External" /><Relationship Id="rId34" Type="http://schemas.openxmlformats.org/officeDocument/2006/relationships/hyperlink" Target="https://apnews.com/7851a29a27d54f04a2ac4d58fec4b7d6" TargetMode="External" /><Relationship Id="rId35" Type="http://schemas.openxmlformats.org/officeDocument/2006/relationships/hyperlink" Target="https://twitter.com/i/web/status/1096346748577030145" TargetMode="External" /><Relationship Id="rId36" Type="http://schemas.openxmlformats.org/officeDocument/2006/relationships/hyperlink" Target="https://www.google.com/url?rct=j&amp;sa=t&amp;url=https%3A%2F%2Fwww.apnews.com%2F7851a29a27d54f04a2ac4d58fec4b7d6&amp;ct=ga&amp;cd=CAIyGmE5YjUyYmNkZjQ4MjFmOWQ6Y29tOmVuOlVT&amp;usg=AFQjCNFG9fe_rkbE64_qs7-UYdxFf6nu7A&amp;utm_source=dlvr.it&amp;utm_medium=twitter" TargetMode="External" /><Relationship Id="rId37" Type="http://schemas.openxmlformats.org/officeDocument/2006/relationships/hyperlink" Target="https://twitter.com/i/web/status/1096348462961037313" TargetMode="External" /><Relationship Id="rId38" Type="http://schemas.openxmlformats.org/officeDocument/2006/relationships/hyperlink" Target="http://snip.ly/0lp10g?utm_content=buffer19b05&amp;utm_medium=social&amp;utm_source=twitter.com&amp;utm_campaign=buffer" TargetMode="External" /><Relationship Id="rId39" Type="http://schemas.openxmlformats.org/officeDocument/2006/relationships/hyperlink" Target="https://apnews.com/7851a29a27d54f04a2ac4d58fec4b7d6" TargetMode="External" /><Relationship Id="rId40" Type="http://schemas.openxmlformats.org/officeDocument/2006/relationships/hyperlink" Target="http://dlvr.it/Qyy2Rm" TargetMode="External" /><Relationship Id="rId41" Type="http://schemas.openxmlformats.org/officeDocument/2006/relationships/hyperlink" Target="https://bahraintoday.info/posiflex-showcases-new-interactive-self-service-kiosks-and-iot-retail-product-innovations-at/" TargetMode="External" /><Relationship Id="rId42" Type="http://schemas.openxmlformats.org/officeDocument/2006/relationships/hyperlink" Target="https://www.infomoney.com.br/negocios/noticias-corporativas/noticia/7930313/posiflex-apresenta-novos-quiosques-interativos-autoatendimento-inovacoes-produtos-iot-eurocis?utm_source=dlvr.it&amp;utm_medium=twitter" TargetMode="External" /><Relationship Id="rId43" Type="http://schemas.openxmlformats.org/officeDocument/2006/relationships/hyperlink" Target="https://twitter.com/i/web/status/1096392820934336518" TargetMode="External" /><Relationship Id="rId44" Type="http://schemas.openxmlformats.org/officeDocument/2006/relationships/hyperlink" Target="https://twitter.com/i/web/status/1096408893088038912" TargetMode="External" /><Relationship Id="rId45" Type="http://schemas.openxmlformats.org/officeDocument/2006/relationships/hyperlink" Target="https://twitter.com/i/web/status/1096453730248077312" TargetMode="External" /><Relationship Id="rId46" Type="http://schemas.openxmlformats.org/officeDocument/2006/relationships/hyperlink" Target="https://www.businesswire.com/news/home/20190215005008/en/Posiflex-showcases-new-Interactive-Self-Service-Kiosks-IoT" TargetMode="External" /><Relationship Id="rId47" Type="http://schemas.openxmlformats.org/officeDocument/2006/relationships/hyperlink" Target="https://pbs.twimg.com/media/Dyy6W9TXgAEUDy8.jpg" TargetMode="External" /><Relationship Id="rId48" Type="http://schemas.openxmlformats.org/officeDocument/2006/relationships/hyperlink" Target="https://pbs.twimg.com/media/Dyy7pECX4AAgZpR.jpg" TargetMode="External" /><Relationship Id="rId49" Type="http://schemas.openxmlformats.org/officeDocument/2006/relationships/hyperlink" Target="https://pbs.twimg.com/media/DzJYF_2X4AUOs_A.png" TargetMode="External" /><Relationship Id="rId50" Type="http://schemas.openxmlformats.org/officeDocument/2006/relationships/hyperlink" Target="https://pbs.twimg.com/media/DyiojziVAAAUW9R.jpg" TargetMode="External" /><Relationship Id="rId51" Type="http://schemas.openxmlformats.org/officeDocument/2006/relationships/hyperlink" Target="https://pbs.twimg.com/media/DyuRZxjW0AA1-SP.jpg" TargetMode="External" /><Relationship Id="rId52" Type="http://schemas.openxmlformats.org/officeDocument/2006/relationships/hyperlink" Target="https://pbs.twimg.com/media/DyyNWVsVsAA37fy.jpg" TargetMode="External" /><Relationship Id="rId53" Type="http://schemas.openxmlformats.org/officeDocument/2006/relationships/hyperlink" Target="https://pbs.twimg.com/media/DzWY5n8X4AAiDwV.jpg" TargetMode="External" /><Relationship Id="rId54" Type="http://schemas.openxmlformats.org/officeDocument/2006/relationships/hyperlink" Target="https://pbs.twimg.com/media/DzWY5n8X4AAiDwV.jpg" TargetMode="External" /><Relationship Id="rId55" Type="http://schemas.openxmlformats.org/officeDocument/2006/relationships/hyperlink" Target="https://pbs.twimg.com/media/DzWY5n8X4AAiDwV.jpg" TargetMode="External" /><Relationship Id="rId56" Type="http://schemas.openxmlformats.org/officeDocument/2006/relationships/hyperlink" Target="https://pbs.twimg.com/media/Dyy6W9TXgAEUDy8.jpg" TargetMode="External" /><Relationship Id="rId57" Type="http://schemas.openxmlformats.org/officeDocument/2006/relationships/hyperlink" Target="https://pbs.twimg.com/media/Dyy7pECX4AAgZpR.jpg" TargetMode="External" /><Relationship Id="rId58" Type="http://schemas.openxmlformats.org/officeDocument/2006/relationships/hyperlink" Target="http://pbs.twimg.com/profile_images/1080968551811276800/F6O0EGtT_normal.jpg" TargetMode="External" /><Relationship Id="rId59" Type="http://schemas.openxmlformats.org/officeDocument/2006/relationships/hyperlink" Target="http://pbs.twimg.com/profile_images/849271683785474048/lefMDNnD_normal.jpg" TargetMode="External" /><Relationship Id="rId60" Type="http://schemas.openxmlformats.org/officeDocument/2006/relationships/hyperlink" Target="http://pbs.twimg.com/profile_images/1063040069349634048/m6x_-t1z_normal.jpg" TargetMode="External" /><Relationship Id="rId61" Type="http://schemas.openxmlformats.org/officeDocument/2006/relationships/hyperlink" Target="http://pbs.twimg.com/profile_images/623559525824655360/0YaPs8l3_normal.jpg" TargetMode="External" /><Relationship Id="rId62" Type="http://schemas.openxmlformats.org/officeDocument/2006/relationships/hyperlink" Target="https://pbs.twimg.com/media/DzJYF_2X4AUOs_A.png" TargetMode="External" /><Relationship Id="rId63" Type="http://schemas.openxmlformats.org/officeDocument/2006/relationships/hyperlink" Target="http://pbs.twimg.com/profile_images/1029149708651036673/jFEqtS7C_normal.jpg" TargetMode="External" /><Relationship Id="rId64" Type="http://schemas.openxmlformats.org/officeDocument/2006/relationships/hyperlink" Target="https://pbs.twimg.com/media/DyiojziVAAAUW9R.jpg" TargetMode="External" /><Relationship Id="rId65" Type="http://schemas.openxmlformats.org/officeDocument/2006/relationships/hyperlink" Target="https://pbs.twimg.com/media/DyuRZxjW0AA1-SP.jpg" TargetMode="External" /><Relationship Id="rId66" Type="http://schemas.openxmlformats.org/officeDocument/2006/relationships/hyperlink" Target="https://pbs.twimg.com/media/DyyNWVsVsAA37fy.jpg" TargetMode="External" /><Relationship Id="rId67" Type="http://schemas.openxmlformats.org/officeDocument/2006/relationships/hyperlink" Target="http://pbs.twimg.com/profile_images/737573574655934468/18MZMkHQ_normal.jpg" TargetMode="External" /><Relationship Id="rId68" Type="http://schemas.openxmlformats.org/officeDocument/2006/relationships/hyperlink" Target="http://pbs.twimg.com/profile_images/737573574655934468/18MZMkHQ_normal.jpg" TargetMode="External" /><Relationship Id="rId69" Type="http://schemas.openxmlformats.org/officeDocument/2006/relationships/hyperlink" Target="http://pbs.twimg.com/profile_images/973185573811781632/MveUUiIr_normal.jpg" TargetMode="External" /><Relationship Id="rId70" Type="http://schemas.openxmlformats.org/officeDocument/2006/relationships/hyperlink" Target="http://pbs.twimg.com/profile_images/994585179984363520/chu3lLrJ_normal.jpg" TargetMode="External" /><Relationship Id="rId71" Type="http://schemas.openxmlformats.org/officeDocument/2006/relationships/hyperlink" Target="http://abs.twimg.com/sticky/default_profile_images/default_profile_4_normal.png" TargetMode="External" /><Relationship Id="rId72" Type="http://schemas.openxmlformats.org/officeDocument/2006/relationships/hyperlink" Target="http://pbs.twimg.com/profile_images/994585179984363520/chu3lLrJ_normal.jpg" TargetMode="External" /><Relationship Id="rId73" Type="http://schemas.openxmlformats.org/officeDocument/2006/relationships/hyperlink" Target="http://pbs.twimg.com/profile_images/923321926914777088/2xSc_4Rq_normal.jpg" TargetMode="External" /><Relationship Id="rId74" Type="http://schemas.openxmlformats.org/officeDocument/2006/relationships/hyperlink" Target="http://pbs.twimg.com/profile_images/994585179984363520/chu3lLrJ_normal.jpg" TargetMode="External" /><Relationship Id="rId75" Type="http://schemas.openxmlformats.org/officeDocument/2006/relationships/hyperlink" Target="http://pbs.twimg.com/profile_images/468508395993964544/Uy1Y5S3N_normal.jpeg" TargetMode="External" /><Relationship Id="rId76" Type="http://schemas.openxmlformats.org/officeDocument/2006/relationships/hyperlink" Target="http://pbs.twimg.com/profile_images/994585179984363520/chu3lLrJ_normal.jpg" TargetMode="External" /><Relationship Id="rId77" Type="http://schemas.openxmlformats.org/officeDocument/2006/relationships/hyperlink" Target="http://pbs.twimg.com/profile_images/1430332747/logo_01_normal.JPG" TargetMode="External" /><Relationship Id="rId78" Type="http://schemas.openxmlformats.org/officeDocument/2006/relationships/hyperlink" Target="http://pbs.twimg.com/profile_images/546403075/TBS-YT-Logo_normal.png" TargetMode="External" /><Relationship Id="rId79" Type="http://schemas.openxmlformats.org/officeDocument/2006/relationships/hyperlink" Target="http://pbs.twimg.com/profile_images/688953169263509504/xCCp6pNC_normal.jpg" TargetMode="External" /><Relationship Id="rId80" Type="http://schemas.openxmlformats.org/officeDocument/2006/relationships/hyperlink" Target="https://pbs.twimg.com/media/DzWY5n8X4AAiDwV.jp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976299917466525697/aCKMXTPQ_normal.jpg" TargetMode="External" /><Relationship Id="rId83" Type="http://schemas.openxmlformats.org/officeDocument/2006/relationships/hyperlink" Target="http://pbs.twimg.com/profile_images/911016815630757888/c2nPYR22_normal.jpg" TargetMode="External" /><Relationship Id="rId84" Type="http://schemas.openxmlformats.org/officeDocument/2006/relationships/hyperlink" Target="http://pbs.twimg.com/profile_images/943237504697737216/d4rRtfQJ_normal.jpg" TargetMode="External" /><Relationship Id="rId85" Type="http://schemas.openxmlformats.org/officeDocument/2006/relationships/hyperlink" Target="http://pbs.twimg.com/profile_images/743939012163842048/KtDybHLL_normal.jpg" TargetMode="External" /><Relationship Id="rId86" Type="http://schemas.openxmlformats.org/officeDocument/2006/relationships/hyperlink" Target="http://pbs.twimg.com/profile_images/743938610508898305/f7TF2K5k_normal.jpg" TargetMode="External" /><Relationship Id="rId87" Type="http://schemas.openxmlformats.org/officeDocument/2006/relationships/hyperlink" Target="http://pbs.twimg.com/profile_images/743007144635682816/nsjZDgl8_normal.jpg" TargetMode="External" /><Relationship Id="rId88" Type="http://schemas.openxmlformats.org/officeDocument/2006/relationships/hyperlink" Target="http://pbs.twimg.com/profile_images/743934747085201409/4BK5oEEr_normal.jpg" TargetMode="External" /><Relationship Id="rId89" Type="http://schemas.openxmlformats.org/officeDocument/2006/relationships/hyperlink" Target="http://pbs.twimg.com/profile_images/743935327648120832/HJeyWjgi_normal.jpg" TargetMode="External" /><Relationship Id="rId90" Type="http://schemas.openxmlformats.org/officeDocument/2006/relationships/hyperlink" Target="http://pbs.twimg.com/profile_images/673162669654962176/22n23zYV_normal.png" TargetMode="External" /><Relationship Id="rId91" Type="http://schemas.openxmlformats.org/officeDocument/2006/relationships/hyperlink" Target="http://pbs.twimg.com/profile_images/604304014382096384/dpxulhRS_normal.jpg" TargetMode="External" /><Relationship Id="rId92" Type="http://schemas.openxmlformats.org/officeDocument/2006/relationships/hyperlink" Target="http://pbs.twimg.com/profile_images/604304014382096384/dpxulhRS_normal.jpg" TargetMode="External" /><Relationship Id="rId93" Type="http://schemas.openxmlformats.org/officeDocument/2006/relationships/hyperlink" Target="http://pbs.twimg.com/profile_images/1089979474823790598/SBXMPXJt_normal.jpg" TargetMode="External" /><Relationship Id="rId94" Type="http://schemas.openxmlformats.org/officeDocument/2006/relationships/hyperlink" Target="http://pbs.twimg.com/profile_images/568793405971386368/8MPfOqFv_normal.jpeg" TargetMode="External" /><Relationship Id="rId95" Type="http://schemas.openxmlformats.org/officeDocument/2006/relationships/hyperlink" Target="http://pbs.twimg.com/profile_images/1064454124585041921/ycvYnSec_normal.jpg" TargetMode="External" /><Relationship Id="rId96" Type="http://schemas.openxmlformats.org/officeDocument/2006/relationships/hyperlink" Target="http://pbs.twimg.com/profile_images/870009853418143745/f62HhWaT_normal.jpg" TargetMode="External" /><Relationship Id="rId97" Type="http://schemas.openxmlformats.org/officeDocument/2006/relationships/hyperlink" Target="http://pbs.twimg.com/profile_images/565609756035801088/24K-VVXx_normal.png" TargetMode="External" /><Relationship Id="rId98" Type="http://schemas.openxmlformats.org/officeDocument/2006/relationships/hyperlink" Target="http://pbs.twimg.com/profile_images/609445159009284097/cpDUe7vo_normal.png" TargetMode="External" /><Relationship Id="rId99" Type="http://schemas.openxmlformats.org/officeDocument/2006/relationships/hyperlink" Target="http://pbs.twimg.com/profile_images/1240864914/tigo-id4_normal.jpg" TargetMode="External" /><Relationship Id="rId100" Type="http://schemas.openxmlformats.org/officeDocument/2006/relationships/hyperlink" Target="http://pbs.twimg.com/profile_images/1240864914/tigo-id4_normal.jpg" TargetMode="External" /><Relationship Id="rId101" Type="http://schemas.openxmlformats.org/officeDocument/2006/relationships/hyperlink" Target="http://pbs.twimg.com/profile_images/858411401160699904/TYaD3HKW_normal.jpg" TargetMode="External" /><Relationship Id="rId102" Type="http://schemas.openxmlformats.org/officeDocument/2006/relationships/hyperlink" Target="http://pbs.twimg.com/profile_images/1009471524997337089/HE13qXpg_normal.jpg" TargetMode="External" /><Relationship Id="rId103" Type="http://schemas.openxmlformats.org/officeDocument/2006/relationships/hyperlink" Target="http://pbs.twimg.com/profile_images/994025030756466688/WTN4lkUh_normal.jpg" TargetMode="External" /><Relationship Id="rId104" Type="http://schemas.openxmlformats.org/officeDocument/2006/relationships/hyperlink" Target="https://pbs.twimg.com/media/DzWY5n8X4AAiDwV.jpg" TargetMode="External" /><Relationship Id="rId105" Type="http://schemas.openxmlformats.org/officeDocument/2006/relationships/hyperlink" Target="https://pbs.twimg.com/media/DzWY5n8X4AAiDwV.jpg" TargetMode="External" /><Relationship Id="rId106" Type="http://schemas.openxmlformats.org/officeDocument/2006/relationships/hyperlink" Target="http://pbs.twimg.com/profile_images/743930205115277312/tbbI7rw5_normal.jpg" TargetMode="External" /><Relationship Id="rId107" Type="http://schemas.openxmlformats.org/officeDocument/2006/relationships/hyperlink" Target="http://pbs.twimg.com/profile_images/728558100760940545/1e0kdPC7_normal.jpg" TargetMode="External" /><Relationship Id="rId108" Type="http://schemas.openxmlformats.org/officeDocument/2006/relationships/hyperlink" Target="http://pbs.twimg.com/profile_images/728558100760940545/1e0kdPC7_normal.jpg" TargetMode="External" /><Relationship Id="rId109" Type="http://schemas.openxmlformats.org/officeDocument/2006/relationships/hyperlink" Target="http://pbs.twimg.com/profile_images/879052423570042882/hI79DEGp_normal.jpg" TargetMode="External" /><Relationship Id="rId110" Type="http://schemas.openxmlformats.org/officeDocument/2006/relationships/hyperlink" Target="http://pbs.twimg.com/profile_images/827005448662372353/CR5bb3U0_normal.jpg" TargetMode="External" /><Relationship Id="rId111" Type="http://schemas.openxmlformats.org/officeDocument/2006/relationships/hyperlink" Target="https://twitter.com/#!/tpvmarket_sp/status/1093453792597733377" TargetMode="External" /><Relationship Id="rId112" Type="http://schemas.openxmlformats.org/officeDocument/2006/relationships/hyperlink" Target="https://twitter.com/#!/expotecno_sp/status/1093455148259704833" TargetMode="External" /><Relationship Id="rId113" Type="http://schemas.openxmlformats.org/officeDocument/2006/relationships/hyperlink" Target="https://twitter.com/#!/newswiretoday/status/1093908265707044865" TargetMode="External" /><Relationship Id="rId114" Type="http://schemas.openxmlformats.org/officeDocument/2006/relationships/hyperlink" Target="https://twitter.com/#!/sharpiran_org/status/1094498643141246976" TargetMode="External" /><Relationship Id="rId115" Type="http://schemas.openxmlformats.org/officeDocument/2006/relationships/hyperlink" Target="https://twitter.com/#!/it360newscom/status/1094778134958886912" TargetMode="External" /><Relationship Id="rId116" Type="http://schemas.openxmlformats.org/officeDocument/2006/relationships/hyperlink" Target="https://twitter.com/#!/clearwaveinc/status/1094962562565844992" TargetMode="External" /><Relationship Id="rId117" Type="http://schemas.openxmlformats.org/officeDocument/2006/relationships/hyperlink" Target="https://twitter.com/#!/dbs4pos/status/1095034521391644674" TargetMode="External" /><Relationship Id="rId118" Type="http://schemas.openxmlformats.org/officeDocument/2006/relationships/hyperlink" Target="https://twitter.com/#!/bob9_drisc/status/1095048683220013056" TargetMode="External" /><Relationship Id="rId119" Type="http://schemas.openxmlformats.org/officeDocument/2006/relationships/hyperlink" Target="https://twitter.com/#!/justransact/status/1092308261976518656" TargetMode="External" /><Relationship Id="rId120" Type="http://schemas.openxmlformats.org/officeDocument/2006/relationships/hyperlink" Target="https://twitter.com/#!/justransact/status/1093127208766459904" TargetMode="External" /><Relationship Id="rId121" Type="http://schemas.openxmlformats.org/officeDocument/2006/relationships/hyperlink" Target="https://twitter.com/#!/justransact/status/1093404227005747210" TargetMode="External" /><Relationship Id="rId122" Type="http://schemas.openxmlformats.org/officeDocument/2006/relationships/hyperlink" Target="https://twitter.com/#!/justransact/status/1094125064012877824" TargetMode="External" /><Relationship Id="rId123" Type="http://schemas.openxmlformats.org/officeDocument/2006/relationships/hyperlink" Target="https://twitter.com/#!/justransact/status/1095910639887884293" TargetMode="External" /><Relationship Id="rId124" Type="http://schemas.openxmlformats.org/officeDocument/2006/relationships/hyperlink" Target="https://twitter.com/#!/zubinrathod/status/1047394583351517184" TargetMode="External" /><Relationship Id="rId125" Type="http://schemas.openxmlformats.org/officeDocument/2006/relationships/hyperlink" Target="https://twitter.com/#!/afrosoko/status/1093204337990533123" TargetMode="External" /><Relationship Id="rId126" Type="http://schemas.openxmlformats.org/officeDocument/2006/relationships/hyperlink" Target="https://twitter.com/#!/gavin_lew/status/1040782293567262722" TargetMode="External" /><Relationship Id="rId127" Type="http://schemas.openxmlformats.org/officeDocument/2006/relationships/hyperlink" Target="https://twitter.com/#!/afrosoko/status/1093204358714540032" TargetMode="External" /><Relationship Id="rId128" Type="http://schemas.openxmlformats.org/officeDocument/2006/relationships/hyperlink" Target="https://twitter.com/#!/cougsincyber/status/971923721421176832" TargetMode="External" /><Relationship Id="rId129" Type="http://schemas.openxmlformats.org/officeDocument/2006/relationships/hyperlink" Target="https://twitter.com/#!/afrosoko/status/1093204379501580288" TargetMode="External" /><Relationship Id="rId130" Type="http://schemas.openxmlformats.org/officeDocument/2006/relationships/hyperlink" Target="https://twitter.com/#!/posiflexusa/status/1094027275433984000" TargetMode="External" /><Relationship Id="rId131" Type="http://schemas.openxmlformats.org/officeDocument/2006/relationships/hyperlink" Target="https://twitter.com/#!/afrosoko/status/1094486308217593857" TargetMode="External" /><Relationship Id="rId132" Type="http://schemas.openxmlformats.org/officeDocument/2006/relationships/hyperlink" Target="https://twitter.com/#!/casio_news/status/1096048899343638528" TargetMode="External" /><Relationship Id="rId133" Type="http://schemas.openxmlformats.org/officeDocument/2006/relationships/hyperlink" Target="https://twitter.com/#!/tbs_broadcast/status/1096077491372990464" TargetMode="External" /><Relationship Id="rId134" Type="http://schemas.openxmlformats.org/officeDocument/2006/relationships/hyperlink" Target="https://twitter.com/#!/nerdcorepairs/status/1096181731848122368" TargetMode="External" /><Relationship Id="rId135" Type="http://schemas.openxmlformats.org/officeDocument/2006/relationships/hyperlink" Target="https://twitter.com/#!/gach/status/1096256773403619328" TargetMode="External" /><Relationship Id="rId136" Type="http://schemas.openxmlformats.org/officeDocument/2006/relationships/hyperlink" Target="https://twitter.com/#!/bluconect/status/1096289290613673984" TargetMode="External" /><Relationship Id="rId137" Type="http://schemas.openxmlformats.org/officeDocument/2006/relationships/hyperlink" Target="https://twitter.com/#!/newsfrombw/status/1096318588435099648" TargetMode="External" /><Relationship Id="rId138" Type="http://schemas.openxmlformats.org/officeDocument/2006/relationships/hyperlink" Target="https://twitter.com/#!/koreanewswire/status/1096318953226260481" TargetMode="External" /><Relationship Id="rId139" Type="http://schemas.openxmlformats.org/officeDocument/2006/relationships/hyperlink" Target="https://twitter.com/#!/doingbusinessca/status/1096319739306098688" TargetMode="External" /><Relationship Id="rId140" Type="http://schemas.openxmlformats.org/officeDocument/2006/relationships/hyperlink" Target="https://twitter.com/#!/bw_espanol/status/1096320466476617728" TargetMode="External" /><Relationship Id="rId141" Type="http://schemas.openxmlformats.org/officeDocument/2006/relationships/hyperlink" Target="https://twitter.com/#!/bw_portuguese/status/1096320467080699904" TargetMode="External" /><Relationship Id="rId142" Type="http://schemas.openxmlformats.org/officeDocument/2006/relationships/hyperlink" Target="https://twitter.com/#!/bw_french/status/1096320467542016002" TargetMode="External" /><Relationship Id="rId143" Type="http://schemas.openxmlformats.org/officeDocument/2006/relationships/hyperlink" Target="https://twitter.com/#!/bwgerman/status/1096320467558793216" TargetMode="External" /><Relationship Id="rId144" Type="http://schemas.openxmlformats.org/officeDocument/2006/relationships/hyperlink" Target="https://twitter.com/#!/bw_italian/status/1096320468015996928" TargetMode="External" /><Relationship Id="rId145" Type="http://schemas.openxmlformats.org/officeDocument/2006/relationships/hyperlink" Target="https://twitter.com/#!/latestcanada/status/1096322746412421120" TargetMode="External" /><Relationship Id="rId146" Type="http://schemas.openxmlformats.org/officeDocument/2006/relationships/hyperlink" Target="https://twitter.com/#!/dario_p89/status/1096332947735498752" TargetMode="External" /><Relationship Id="rId147" Type="http://schemas.openxmlformats.org/officeDocument/2006/relationships/hyperlink" Target="https://twitter.com/#!/dario_p89/status/1096336621014790144" TargetMode="External" /><Relationship Id="rId148" Type="http://schemas.openxmlformats.org/officeDocument/2006/relationships/hyperlink" Target="https://twitter.com/#!/tradersocialne1/status/1096338347121729536" TargetMode="External" /><Relationship Id="rId149" Type="http://schemas.openxmlformats.org/officeDocument/2006/relationships/hyperlink" Target="https://twitter.com/#!/sklarwilton/status/1096345999587594240" TargetMode="External" /><Relationship Id="rId150" Type="http://schemas.openxmlformats.org/officeDocument/2006/relationships/hyperlink" Target="https://twitter.com/#!/cryptoify/status/1096346118282186752" TargetMode="External" /><Relationship Id="rId151" Type="http://schemas.openxmlformats.org/officeDocument/2006/relationships/hyperlink" Target="https://twitter.com/#!/enggmrahman/status/1096346748577030145" TargetMode="External" /><Relationship Id="rId152" Type="http://schemas.openxmlformats.org/officeDocument/2006/relationships/hyperlink" Target="https://twitter.com/#!/hardtechtv/status/1096347400665329664" TargetMode="External" /><Relationship Id="rId153" Type="http://schemas.openxmlformats.org/officeDocument/2006/relationships/hyperlink" Target="https://twitter.com/#!/startupmath/status/1096348462961037313" TargetMode="External" /><Relationship Id="rId154" Type="http://schemas.openxmlformats.org/officeDocument/2006/relationships/hyperlink" Target="https://twitter.com/#!/smontigaud/status/1094977113189433345" TargetMode="External" /><Relationship Id="rId155" Type="http://schemas.openxmlformats.org/officeDocument/2006/relationships/hyperlink" Target="https://twitter.com/#!/smontigaud/status/1096352316784078848" TargetMode="External" /><Relationship Id="rId156" Type="http://schemas.openxmlformats.org/officeDocument/2006/relationships/hyperlink" Target="https://twitter.com/#!/kaytics/status/1096353183872368640" TargetMode="External" /><Relationship Id="rId157" Type="http://schemas.openxmlformats.org/officeDocument/2006/relationships/hyperlink" Target="https://twitter.com/#!/bahrainnewsnet/status/1096365710656253952" TargetMode="External" /><Relationship Id="rId158" Type="http://schemas.openxmlformats.org/officeDocument/2006/relationships/hyperlink" Target="https://twitter.com/#!/arnaldoauad/status/1096375328841203712" TargetMode="External" /><Relationship Id="rId159" Type="http://schemas.openxmlformats.org/officeDocument/2006/relationships/hyperlink" Target="https://twitter.com/#!/afrosoko/status/1095950227503222785" TargetMode="External" /><Relationship Id="rId160" Type="http://schemas.openxmlformats.org/officeDocument/2006/relationships/hyperlink" Target="https://twitter.com/#!/wadeonaloz/status/1096381182558773249" TargetMode="External" /><Relationship Id="rId161" Type="http://schemas.openxmlformats.org/officeDocument/2006/relationships/hyperlink" Target="https://twitter.com/#!/bw_dutch/status/1096392820934336518" TargetMode="External" /><Relationship Id="rId162" Type="http://schemas.openxmlformats.org/officeDocument/2006/relationships/hyperlink" Target="https://twitter.com/#!/synergogroup/status/1096408893088038912" TargetMode="External" /><Relationship Id="rId163" Type="http://schemas.openxmlformats.org/officeDocument/2006/relationships/hyperlink" Target="https://twitter.com/#!/synergogroup/status/1096453730248077312" TargetMode="External" /><Relationship Id="rId164" Type="http://schemas.openxmlformats.org/officeDocument/2006/relationships/hyperlink" Target="https://twitter.com/#!/pulsepublish/status/1096478162672906240" TargetMode="External" /><Relationship Id="rId165" Type="http://schemas.openxmlformats.org/officeDocument/2006/relationships/hyperlink" Target="https://twitter.com/#!/malaikaamina/status/1096478978427236352" TargetMode="External" /><Relationship Id="rId166" Type="http://schemas.openxmlformats.org/officeDocument/2006/relationships/comments" Target="../comments1.xml" /><Relationship Id="rId167" Type="http://schemas.openxmlformats.org/officeDocument/2006/relationships/vmlDrawing" Target="../drawings/vmlDrawing1.vml" /><Relationship Id="rId168" Type="http://schemas.openxmlformats.org/officeDocument/2006/relationships/table" Target="../tables/table1.xml" /><Relationship Id="rId1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dealermarket.net/terminal-posiflex-mt-4308wr-todoterreno/" TargetMode="External" /><Relationship Id="rId2" Type="http://schemas.openxmlformats.org/officeDocument/2006/relationships/hyperlink" Target="https://expotecno.net/terminal-posiflex-mt-4308wr-todoterreno/" TargetMode="External" /><Relationship Id="rId3" Type="http://schemas.openxmlformats.org/officeDocument/2006/relationships/hyperlink" Target="https://www.newswiretoday.com/news/169239/" TargetMode="External" /><Relationship Id="rId4" Type="http://schemas.openxmlformats.org/officeDocument/2006/relationships/hyperlink" Target="http://sharpiran.org/shop/equipment-stores/accessories-sale/barcode-reader/posiflex-ls3000/" TargetMode="External" /><Relationship Id="rId5" Type="http://schemas.openxmlformats.org/officeDocument/2006/relationships/hyperlink" Target="https://twitter.com/i/web/status/1094778134958886912" TargetMode="External" /><Relationship Id="rId6" Type="http://schemas.openxmlformats.org/officeDocument/2006/relationships/hyperlink" Target="https://dbs4pos.com/roadshows" TargetMode="External" /><Relationship Id="rId7" Type="http://schemas.openxmlformats.org/officeDocument/2006/relationships/hyperlink" Target="https://www.justransact.com/product/posiflex-bp02-mobile-printers" TargetMode="External" /><Relationship Id="rId8" Type="http://schemas.openxmlformats.org/officeDocument/2006/relationships/hyperlink" Target="https://bit.ly/2Sggc4j?utm_medium=social&amp;utm_source=twitter&amp;utm_campaign=postfity&amp;utm_content=postfity49e29" TargetMode="External" /><Relationship Id="rId9" Type="http://schemas.openxmlformats.org/officeDocument/2006/relationships/hyperlink" Target="https://bit.ly/2TA3N7S?utm_medium=social&amp;utm_source=twitter&amp;utm_campaign=postfity&amp;utm_content=postfityf9be5" TargetMode="External" /><Relationship Id="rId10" Type="http://schemas.openxmlformats.org/officeDocument/2006/relationships/hyperlink" Target="https://twitter.com/i/web/status/1094125064012877824" TargetMode="External" /><Relationship Id="rId11" Type="http://schemas.openxmlformats.org/officeDocument/2006/relationships/hyperlink" Target="https://twitter.com/i/web/status/1095910639887884293" TargetMode="External" /><Relationship Id="rId12" Type="http://schemas.openxmlformats.org/officeDocument/2006/relationships/hyperlink" Target="http://digitalconqurer.com/news/posiflex-launches-new-tk-series-interactive-kiosks/?utm_source=dlvr.it&amp;utm_medium=twitter" TargetMode="External" /><Relationship Id="rId13" Type="http://schemas.openxmlformats.org/officeDocument/2006/relationships/hyperlink" Target="http://digitalconqurer.com/news/posiflex-launches-new-tk-series-interactive-kiosks/?utm_source=dlvr.it&amp;utm_medium=twitter" TargetMode="External" /><Relationship Id="rId14" Type="http://schemas.openxmlformats.org/officeDocument/2006/relationships/hyperlink" Target="https://www.facebook.com/flexilite/posts/10156570607872482" TargetMode="External" /><Relationship Id="rId15" Type="http://schemas.openxmlformats.org/officeDocument/2006/relationships/hyperlink" Target="https://www.cougsincyber.org/2018/03/08/posiflex-spotlights-stylish-new-line-of-touch-screen-terminals-kiosk-solutions-at-retailtech-japan-2018/" TargetMode="External" /><Relationship Id="rId16" Type="http://schemas.openxmlformats.org/officeDocument/2006/relationships/hyperlink" Target="https://twitter.com/i/web/status/1094027275433984000" TargetMode="External" /><Relationship Id="rId17" Type="http://schemas.openxmlformats.org/officeDocument/2006/relationships/hyperlink" Target="http://feeds.feedburner.com/~r/casio_News/~3/uuvF955h4_k/?utm_source=feedburner&amp;utm_medium=twitter&amp;utm_campaign=casio_News" TargetMode="External" /><Relationship Id="rId18" Type="http://schemas.openxmlformats.org/officeDocument/2006/relationships/hyperlink" Target="http://feeds.feedburner.com/~r/thebrokersite/Broadcasts/~3/XGAXQIDB85c/showbc2.php?utm_source=feedburner&amp;utm_medium=twitter&amp;utm_campaign=TBS_Broadcast" TargetMode="External" /><Relationship Id="rId19" Type="http://schemas.openxmlformats.org/officeDocument/2006/relationships/hyperlink" Target="https://www.linkedin.com/pulse/posiflex-fanless-system-ks-7315-nerdcore-computers/?published=t" TargetMode="External" /><Relationship Id="rId20" Type="http://schemas.openxmlformats.org/officeDocument/2006/relationships/hyperlink" Target="https://twitter.com/i/web/status/1096289290613673984" TargetMode="External" /><Relationship Id="rId21" Type="http://schemas.openxmlformats.org/officeDocument/2006/relationships/hyperlink" Target="https://twitter.com/i/web/status/1096318588435099648" TargetMode="External" /><Relationship Id="rId22" Type="http://schemas.openxmlformats.org/officeDocument/2006/relationships/hyperlink" Target="http://www.newswire.co.kr/newsRead.php?no=882372" TargetMode="External" /><Relationship Id="rId23" Type="http://schemas.openxmlformats.org/officeDocument/2006/relationships/hyperlink" Target="http://doingbusiness.ca/feed-items/posiflex-showcases-new-interactive-self-service-kiosks-and-iot-retail-product-innovations-at-eurocis-2019/" TargetMode="External" /><Relationship Id="rId24" Type="http://schemas.openxmlformats.org/officeDocument/2006/relationships/hyperlink" Target="https://twitter.com/i/web/status/1096320466476617728" TargetMode="External" /><Relationship Id="rId25" Type="http://schemas.openxmlformats.org/officeDocument/2006/relationships/hyperlink" Target="https://twitter.com/i/web/status/1096320467080699904" TargetMode="External" /><Relationship Id="rId26" Type="http://schemas.openxmlformats.org/officeDocument/2006/relationships/hyperlink" Target="https://twitter.com/i/web/status/1096320467542016002" TargetMode="External" /><Relationship Id="rId27" Type="http://schemas.openxmlformats.org/officeDocument/2006/relationships/hyperlink" Target="https://twitter.com/i/web/status/1096320467558793216" TargetMode="External" /><Relationship Id="rId28" Type="http://schemas.openxmlformats.org/officeDocument/2006/relationships/hyperlink" Target="https://twitter.com/i/web/status/1096320468015996928" TargetMode="External" /><Relationship Id="rId29" Type="http://schemas.openxmlformats.org/officeDocument/2006/relationships/hyperlink" Target="https://twitter.com/i/web/status/1096322746412421120" TargetMode="External" /><Relationship Id="rId30" Type="http://schemas.openxmlformats.org/officeDocument/2006/relationships/hyperlink" Target="https://twitter.com/i/web/status/1096332947735498752" TargetMode="External" /><Relationship Id="rId31" Type="http://schemas.openxmlformats.org/officeDocument/2006/relationships/hyperlink" Target="https://twitter.com/i/web/status/1096336621014790144" TargetMode="External" /><Relationship Id="rId32" Type="http://schemas.openxmlformats.org/officeDocument/2006/relationships/hyperlink" Target="https://tradersocialnetwork.com/stock-news-feed/posiflex-showcases-new-interactive-self-service-kiosks-and-iot-retail-product-innovations-at-eurocis-2019/?utm_source=dlvr.it&amp;utm_medium=twitter" TargetMode="External" /><Relationship Id="rId33" Type="http://schemas.openxmlformats.org/officeDocument/2006/relationships/hyperlink" Target="http://feeds.feedburner.com/~r/financialpost/Veai/~3/ZT9qD2TvGBk/posiflex-showcases-new-interactive-self-service-kiosks-and-iot-retail-product-innovations-at-eurocis-2019?utm_source=feedburner&amp;utm_medium=twitter&amp;utm_campaign=sklarwilton" TargetMode="External" /><Relationship Id="rId34" Type="http://schemas.openxmlformats.org/officeDocument/2006/relationships/hyperlink" Target="https://apnews.com/7851a29a27d54f04a2ac4d58fec4b7d6" TargetMode="External" /><Relationship Id="rId35" Type="http://schemas.openxmlformats.org/officeDocument/2006/relationships/hyperlink" Target="https://twitter.com/i/web/status/1096346748577030145" TargetMode="External" /><Relationship Id="rId36" Type="http://schemas.openxmlformats.org/officeDocument/2006/relationships/hyperlink" Target="https://www.google.com/url?rct=j&amp;sa=t&amp;url=https%3A%2F%2Fwww.apnews.com%2F7851a29a27d54f04a2ac4d58fec4b7d6&amp;ct=ga&amp;cd=CAIyGmE5YjUyYmNkZjQ4MjFmOWQ6Y29tOmVuOlVT&amp;usg=AFQjCNFG9fe_rkbE64_qs7-UYdxFf6nu7A&amp;utm_source=dlvr.it&amp;utm_medium=twitter" TargetMode="External" /><Relationship Id="rId37" Type="http://schemas.openxmlformats.org/officeDocument/2006/relationships/hyperlink" Target="https://twitter.com/i/web/status/1096348462961037313" TargetMode="External" /><Relationship Id="rId38" Type="http://schemas.openxmlformats.org/officeDocument/2006/relationships/hyperlink" Target="http://snip.ly/0lp10g?utm_content=buffer19b05&amp;utm_medium=social&amp;utm_source=twitter.com&amp;utm_campaign=buffer" TargetMode="External" /><Relationship Id="rId39" Type="http://schemas.openxmlformats.org/officeDocument/2006/relationships/hyperlink" Target="https://apnews.com/7851a29a27d54f04a2ac4d58fec4b7d6" TargetMode="External" /><Relationship Id="rId40" Type="http://schemas.openxmlformats.org/officeDocument/2006/relationships/hyperlink" Target="http://dlvr.it/Qyy2Rm" TargetMode="External" /><Relationship Id="rId41" Type="http://schemas.openxmlformats.org/officeDocument/2006/relationships/hyperlink" Target="https://bahraintoday.info/posiflex-showcases-new-interactive-self-service-kiosks-and-iot-retail-product-innovations-at/" TargetMode="External" /><Relationship Id="rId42" Type="http://schemas.openxmlformats.org/officeDocument/2006/relationships/hyperlink" Target="https://www.infomoney.com.br/negocios/noticias-corporativas/noticia/7930313/posiflex-apresenta-novos-quiosques-interativos-autoatendimento-inovacoes-produtos-iot-eurocis?utm_source=dlvr.it&amp;utm_medium=twitter" TargetMode="External" /><Relationship Id="rId43" Type="http://schemas.openxmlformats.org/officeDocument/2006/relationships/hyperlink" Target="https://twitter.com/i/web/status/1096392820934336518" TargetMode="External" /><Relationship Id="rId44" Type="http://schemas.openxmlformats.org/officeDocument/2006/relationships/hyperlink" Target="https://twitter.com/i/web/status/1096408893088038912" TargetMode="External" /><Relationship Id="rId45" Type="http://schemas.openxmlformats.org/officeDocument/2006/relationships/hyperlink" Target="https://twitter.com/i/web/status/1096453730248077312" TargetMode="External" /><Relationship Id="rId46" Type="http://schemas.openxmlformats.org/officeDocument/2006/relationships/hyperlink" Target="https://www.businesswire.com/news/home/20190215005008/en/Posiflex-showcases-new-Interactive-Self-Service-Kiosks-IoT" TargetMode="External" /><Relationship Id="rId47" Type="http://schemas.openxmlformats.org/officeDocument/2006/relationships/hyperlink" Target="https://pbs.twimg.com/media/Dyy6W9TXgAEUDy8.jpg" TargetMode="External" /><Relationship Id="rId48" Type="http://schemas.openxmlformats.org/officeDocument/2006/relationships/hyperlink" Target="https://pbs.twimg.com/media/Dyy7pECX4AAgZpR.jpg" TargetMode="External" /><Relationship Id="rId49" Type="http://schemas.openxmlformats.org/officeDocument/2006/relationships/hyperlink" Target="https://pbs.twimg.com/media/DzJYF_2X4AUOs_A.png" TargetMode="External" /><Relationship Id="rId50" Type="http://schemas.openxmlformats.org/officeDocument/2006/relationships/hyperlink" Target="https://pbs.twimg.com/media/DyiojziVAAAUW9R.jpg" TargetMode="External" /><Relationship Id="rId51" Type="http://schemas.openxmlformats.org/officeDocument/2006/relationships/hyperlink" Target="https://pbs.twimg.com/media/DyuRZxjW0AA1-SP.jpg" TargetMode="External" /><Relationship Id="rId52" Type="http://schemas.openxmlformats.org/officeDocument/2006/relationships/hyperlink" Target="https://pbs.twimg.com/media/DyyNWVsVsAA37fy.jpg" TargetMode="External" /><Relationship Id="rId53" Type="http://schemas.openxmlformats.org/officeDocument/2006/relationships/hyperlink" Target="https://pbs.twimg.com/media/DzWY5n8X4AAiDwV.jpg" TargetMode="External" /><Relationship Id="rId54" Type="http://schemas.openxmlformats.org/officeDocument/2006/relationships/hyperlink" Target="https://pbs.twimg.com/media/DzWY5n8X4AAiDwV.jpg" TargetMode="External" /><Relationship Id="rId55" Type="http://schemas.openxmlformats.org/officeDocument/2006/relationships/hyperlink" Target="https://pbs.twimg.com/media/DzWY5n8X4AAiDwV.jpg" TargetMode="External" /><Relationship Id="rId56" Type="http://schemas.openxmlformats.org/officeDocument/2006/relationships/hyperlink" Target="https://pbs.twimg.com/media/Dyy6W9TXgAEUDy8.jpg" TargetMode="External" /><Relationship Id="rId57" Type="http://schemas.openxmlformats.org/officeDocument/2006/relationships/hyperlink" Target="https://pbs.twimg.com/media/Dyy7pECX4AAgZpR.jpg" TargetMode="External" /><Relationship Id="rId58" Type="http://schemas.openxmlformats.org/officeDocument/2006/relationships/hyperlink" Target="http://pbs.twimg.com/profile_images/1080968551811276800/F6O0EGtT_normal.jpg" TargetMode="External" /><Relationship Id="rId59" Type="http://schemas.openxmlformats.org/officeDocument/2006/relationships/hyperlink" Target="http://pbs.twimg.com/profile_images/849271683785474048/lefMDNnD_normal.jpg" TargetMode="External" /><Relationship Id="rId60" Type="http://schemas.openxmlformats.org/officeDocument/2006/relationships/hyperlink" Target="http://pbs.twimg.com/profile_images/1063040069349634048/m6x_-t1z_normal.jpg" TargetMode="External" /><Relationship Id="rId61" Type="http://schemas.openxmlformats.org/officeDocument/2006/relationships/hyperlink" Target="http://pbs.twimg.com/profile_images/623559525824655360/0YaPs8l3_normal.jpg" TargetMode="External" /><Relationship Id="rId62" Type="http://schemas.openxmlformats.org/officeDocument/2006/relationships/hyperlink" Target="https://pbs.twimg.com/media/DzJYF_2X4AUOs_A.png" TargetMode="External" /><Relationship Id="rId63" Type="http://schemas.openxmlformats.org/officeDocument/2006/relationships/hyperlink" Target="http://pbs.twimg.com/profile_images/1029149708651036673/jFEqtS7C_normal.jpg" TargetMode="External" /><Relationship Id="rId64" Type="http://schemas.openxmlformats.org/officeDocument/2006/relationships/hyperlink" Target="https://pbs.twimg.com/media/DyiojziVAAAUW9R.jpg" TargetMode="External" /><Relationship Id="rId65" Type="http://schemas.openxmlformats.org/officeDocument/2006/relationships/hyperlink" Target="https://pbs.twimg.com/media/DyuRZxjW0AA1-SP.jpg" TargetMode="External" /><Relationship Id="rId66" Type="http://schemas.openxmlformats.org/officeDocument/2006/relationships/hyperlink" Target="https://pbs.twimg.com/media/DyyNWVsVsAA37fy.jpg" TargetMode="External" /><Relationship Id="rId67" Type="http://schemas.openxmlformats.org/officeDocument/2006/relationships/hyperlink" Target="http://pbs.twimg.com/profile_images/737573574655934468/18MZMkHQ_normal.jpg" TargetMode="External" /><Relationship Id="rId68" Type="http://schemas.openxmlformats.org/officeDocument/2006/relationships/hyperlink" Target="http://pbs.twimg.com/profile_images/737573574655934468/18MZMkHQ_normal.jpg" TargetMode="External" /><Relationship Id="rId69" Type="http://schemas.openxmlformats.org/officeDocument/2006/relationships/hyperlink" Target="http://pbs.twimg.com/profile_images/973185573811781632/MveUUiIr_normal.jpg" TargetMode="External" /><Relationship Id="rId70" Type="http://schemas.openxmlformats.org/officeDocument/2006/relationships/hyperlink" Target="http://pbs.twimg.com/profile_images/994585179984363520/chu3lLrJ_normal.jpg" TargetMode="External" /><Relationship Id="rId71" Type="http://schemas.openxmlformats.org/officeDocument/2006/relationships/hyperlink" Target="http://abs.twimg.com/sticky/default_profile_images/default_profile_4_normal.png" TargetMode="External" /><Relationship Id="rId72" Type="http://schemas.openxmlformats.org/officeDocument/2006/relationships/hyperlink" Target="http://pbs.twimg.com/profile_images/994585179984363520/chu3lLrJ_normal.jpg" TargetMode="External" /><Relationship Id="rId73" Type="http://schemas.openxmlformats.org/officeDocument/2006/relationships/hyperlink" Target="http://pbs.twimg.com/profile_images/923321926914777088/2xSc_4Rq_normal.jpg" TargetMode="External" /><Relationship Id="rId74" Type="http://schemas.openxmlformats.org/officeDocument/2006/relationships/hyperlink" Target="http://pbs.twimg.com/profile_images/994585179984363520/chu3lLrJ_normal.jpg" TargetMode="External" /><Relationship Id="rId75" Type="http://schemas.openxmlformats.org/officeDocument/2006/relationships/hyperlink" Target="http://pbs.twimg.com/profile_images/468508395993964544/Uy1Y5S3N_normal.jpeg" TargetMode="External" /><Relationship Id="rId76" Type="http://schemas.openxmlformats.org/officeDocument/2006/relationships/hyperlink" Target="http://pbs.twimg.com/profile_images/994585179984363520/chu3lLrJ_normal.jpg" TargetMode="External" /><Relationship Id="rId77" Type="http://schemas.openxmlformats.org/officeDocument/2006/relationships/hyperlink" Target="http://pbs.twimg.com/profile_images/1430332747/logo_01_normal.JPG" TargetMode="External" /><Relationship Id="rId78" Type="http://schemas.openxmlformats.org/officeDocument/2006/relationships/hyperlink" Target="http://pbs.twimg.com/profile_images/546403075/TBS-YT-Logo_normal.png" TargetMode="External" /><Relationship Id="rId79" Type="http://schemas.openxmlformats.org/officeDocument/2006/relationships/hyperlink" Target="http://pbs.twimg.com/profile_images/688953169263509504/xCCp6pNC_normal.jpg" TargetMode="External" /><Relationship Id="rId80" Type="http://schemas.openxmlformats.org/officeDocument/2006/relationships/hyperlink" Target="https://pbs.twimg.com/media/DzWY5n8X4AAiDwV.jp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976299917466525697/aCKMXTPQ_normal.jpg" TargetMode="External" /><Relationship Id="rId83" Type="http://schemas.openxmlformats.org/officeDocument/2006/relationships/hyperlink" Target="http://pbs.twimg.com/profile_images/911016815630757888/c2nPYR22_normal.jpg" TargetMode="External" /><Relationship Id="rId84" Type="http://schemas.openxmlformats.org/officeDocument/2006/relationships/hyperlink" Target="http://pbs.twimg.com/profile_images/943237504697737216/d4rRtfQJ_normal.jpg" TargetMode="External" /><Relationship Id="rId85" Type="http://schemas.openxmlformats.org/officeDocument/2006/relationships/hyperlink" Target="http://pbs.twimg.com/profile_images/743939012163842048/KtDybHLL_normal.jpg" TargetMode="External" /><Relationship Id="rId86" Type="http://schemas.openxmlformats.org/officeDocument/2006/relationships/hyperlink" Target="http://pbs.twimg.com/profile_images/743938610508898305/f7TF2K5k_normal.jpg" TargetMode="External" /><Relationship Id="rId87" Type="http://schemas.openxmlformats.org/officeDocument/2006/relationships/hyperlink" Target="http://pbs.twimg.com/profile_images/743007144635682816/nsjZDgl8_normal.jpg" TargetMode="External" /><Relationship Id="rId88" Type="http://schemas.openxmlformats.org/officeDocument/2006/relationships/hyperlink" Target="http://pbs.twimg.com/profile_images/743934747085201409/4BK5oEEr_normal.jpg" TargetMode="External" /><Relationship Id="rId89" Type="http://schemas.openxmlformats.org/officeDocument/2006/relationships/hyperlink" Target="http://pbs.twimg.com/profile_images/743935327648120832/HJeyWjgi_normal.jpg" TargetMode="External" /><Relationship Id="rId90" Type="http://schemas.openxmlformats.org/officeDocument/2006/relationships/hyperlink" Target="http://pbs.twimg.com/profile_images/673162669654962176/22n23zYV_normal.png" TargetMode="External" /><Relationship Id="rId91" Type="http://schemas.openxmlformats.org/officeDocument/2006/relationships/hyperlink" Target="http://pbs.twimg.com/profile_images/604304014382096384/dpxulhRS_normal.jpg" TargetMode="External" /><Relationship Id="rId92" Type="http://schemas.openxmlformats.org/officeDocument/2006/relationships/hyperlink" Target="http://pbs.twimg.com/profile_images/604304014382096384/dpxulhRS_normal.jpg" TargetMode="External" /><Relationship Id="rId93" Type="http://schemas.openxmlformats.org/officeDocument/2006/relationships/hyperlink" Target="http://pbs.twimg.com/profile_images/1089979474823790598/SBXMPXJt_normal.jpg" TargetMode="External" /><Relationship Id="rId94" Type="http://schemas.openxmlformats.org/officeDocument/2006/relationships/hyperlink" Target="http://pbs.twimg.com/profile_images/568793405971386368/8MPfOqFv_normal.jpeg" TargetMode="External" /><Relationship Id="rId95" Type="http://schemas.openxmlformats.org/officeDocument/2006/relationships/hyperlink" Target="http://pbs.twimg.com/profile_images/1064454124585041921/ycvYnSec_normal.jpg" TargetMode="External" /><Relationship Id="rId96" Type="http://schemas.openxmlformats.org/officeDocument/2006/relationships/hyperlink" Target="http://pbs.twimg.com/profile_images/870009853418143745/f62HhWaT_normal.jpg" TargetMode="External" /><Relationship Id="rId97" Type="http://schemas.openxmlformats.org/officeDocument/2006/relationships/hyperlink" Target="http://pbs.twimg.com/profile_images/565609756035801088/24K-VVXx_normal.png" TargetMode="External" /><Relationship Id="rId98" Type="http://schemas.openxmlformats.org/officeDocument/2006/relationships/hyperlink" Target="http://pbs.twimg.com/profile_images/609445159009284097/cpDUe7vo_normal.png" TargetMode="External" /><Relationship Id="rId99" Type="http://schemas.openxmlformats.org/officeDocument/2006/relationships/hyperlink" Target="http://pbs.twimg.com/profile_images/1240864914/tigo-id4_normal.jpg" TargetMode="External" /><Relationship Id="rId100" Type="http://schemas.openxmlformats.org/officeDocument/2006/relationships/hyperlink" Target="http://pbs.twimg.com/profile_images/1240864914/tigo-id4_normal.jpg" TargetMode="External" /><Relationship Id="rId101" Type="http://schemas.openxmlformats.org/officeDocument/2006/relationships/hyperlink" Target="http://pbs.twimg.com/profile_images/858411401160699904/TYaD3HKW_normal.jpg" TargetMode="External" /><Relationship Id="rId102" Type="http://schemas.openxmlformats.org/officeDocument/2006/relationships/hyperlink" Target="http://pbs.twimg.com/profile_images/1009471524997337089/HE13qXpg_normal.jpg" TargetMode="External" /><Relationship Id="rId103" Type="http://schemas.openxmlformats.org/officeDocument/2006/relationships/hyperlink" Target="http://pbs.twimg.com/profile_images/994025030756466688/WTN4lkUh_normal.jpg" TargetMode="External" /><Relationship Id="rId104" Type="http://schemas.openxmlformats.org/officeDocument/2006/relationships/hyperlink" Target="https://pbs.twimg.com/media/DzWY5n8X4AAiDwV.jpg" TargetMode="External" /><Relationship Id="rId105" Type="http://schemas.openxmlformats.org/officeDocument/2006/relationships/hyperlink" Target="https://pbs.twimg.com/media/DzWY5n8X4AAiDwV.jpg" TargetMode="External" /><Relationship Id="rId106" Type="http://schemas.openxmlformats.org/officeDocument/2006/relationships/hyperlink" Target="http://pbs.twimg.com/profile_images/743930205115277312/tbbI7rw5_normal.jpg" TargetMode="External" /><Relationship Id="rId107" Type="http://schemas.openxmlformats.org/officeDocument/2006/relationships/hyperlink" Target="http://pbs.twimg.com/profile_images/728558100760940545/1e0kdPC7_normal.jpg" TargetMode="External" /><Relationship Id="rId108" Type="http://schemas.openxmlformats.org/officeDocument/2006/relationships/hyperlink" Target="http://pbs.twimg.com/profile_images/728558100760940545/1e0kdPC7_normal.jpg" TargetMode="External" /><Relationship Id="rId109" Type="http://schemas.openxmlformats.org/officeDocument/2006/relationships/hyperlink" Target="http://pbs.twimg.com/profile_images/879052423570042882/hI79DEGp_normal.jpg" TargetMode="External" /><Relationship Id="rId110" Type="http://schemas.openxmlformats.org/officeDocument/2006/relationships/hyperlink" Target="http://pbs.twimg.com/profile_images/827005448662372353/CR5bb3U0_normal.jpg" TargetMode="External" /><Relationship Id="rId111" Type="http://schemas.openxmlformats.org/officeDocument/2006/relationships/hyperlink" Target="https://twitter.com/#!/tpvmarket_sp/status/1093453792597733377" TargetMode="External" /><Relationship Id="rId112" Type="http://schemas.openxmlformats.org/officeDocument/2006/relationships/hyperlink" Target="https://twitter.com/#!/expotecno_sp/status/1093455148259704833" TargetMode="External" /><Relationship Id="rId113" Type="http://schemas.openxmlformats.org/officeDocument/2006/relationships/hyperlink" Target="https://twitter.com/#!/newswiretoday/status/1093908265707044865" TargetMode="External" /><Relationship Id="rId114" Type="http://schemas.openxmlformats.org/officeDocument/2006/relationships/hyperlink" Target="https://twitter.com/#!/sharpiran_org/status/1094498643141246976" TargetMode="External" /><Relationship Id="rId115" Type="http://schemas.openxmlformats.org/officeDocument/2006/relationships/hyperlink" Target="https://twitter.com/#!/it360newscom/status/1094778134958886912" TargetMode="External" /><Relationship Id="rId116" Type="http://schemas.openxmlformats.org/officeDocument/2006/relationships/hyperlink" Target="https://twitter.com/#!/clearwaveinc/status/1094962562565844992" TargetMode="External" /><Relationship Id="rId117" Type="http://schemas.openxmlformats.org/officeDocument/2006/relationships/hyperlink" Target="https://twitter.com/#!/dbs4pos/status/1095034521391644674" TargetMode="External" /><Relationship Id="rId118" Type="http://schemas.openxmlformats.org/officeDocument/2006/relationships/hyperlink" Target="https://twitter.com/#!/bob9_drisc/status/1095048683220013056" TargetMode="External" /><Relationship Id="rId119" Type="http://schemas.openxmlformats.org/officeDocument/2006/relationships/hyperlink" Target="https://twitter.com/#!/justransact/status/1092308261976518656" TargetMode="External" /><Relationship Id="rId120" Type="http://schemas.openxmlformats.org/officeDocument/2006/relationships/hyperlink" Target="https://twitter.com/#!/justransact/status/1093127208766459904" TargetMode="External" /><Relationship Id="rId121" Type="http://schemas.openxmlformats.org/officeDocument/2006/relationships/hyperlink" Target="https://twitter.com/#!/justransact/status/1093404227005747210" TargetMode="External" /><Relationship Id="rId122" Type="http://schemas.openxmlformats.org/officeDocument/2006/relationships/hyperlink" Target="https://twitter.com/#!/justransact/status/1094125064012877824" TargetMode="External" /><Relationship Id="rId123" Type="http://schemas.openxmlformats.org/officeDocument/2006/relationships/hyperlink" Target="https://twitter.com/#!/justransact/status/1095910639887884293" TargetMode="External" /><Relationship Id="rId124" Type="http://schemas.openxmlformats.org/officeDocument/2006/relationships/hyperlink" Target="https://twitter.com/#!/zubinrathod/status/1047394583351517184" TargetMode="External" /><Relationship Id="rId125" Type="http://schemas.openxmlformats.org/officeDocument/2006/relationships/hyperlink" Target="https://twitter.com/#!/afrosoko/status/1093204337990533123" TargetMode="External" /><Relationship Id="rId126" Type="http://schemas.openxmlformats.org/officeDocument/2006/relationships/hyperlink" Target="https://twitter.com/#!/gavin_lew/status/1040782293567262722" TargetMode="External" /><Relationship Id="rId127" Type="http://schemas.openxmlformats.org/officeDocument/2006/relationships/hyperlink" Target="https://twitter.com/#!/afrosoko/status/1093204358714540032" TargetMode="External" /><Relationship Id="rId128" Type="http://schemas.openxmlformats.org/officeDocument/2006/relationships/hyperlink" Target="https://twitter.com/#!/cougsincyber/status/971923721421176832" TargetMode="External" /><Relationship Id="rId129" Type="http://schemas.openxmlformats.org/officeDocument/2006/relationships/hyperlink" Target="https://twitter.com/#!/afrosoko/status/1093204379501580288" TargetMode="External" /><Relationship Id="rId130" Type="http://schemas.openxmlformats.org/officeDocument/2006/relationships/hyperlink" Target="https://twitter.com/#!/posiflexusa/status/1094027275433984000" TargetMode="External" /><Relationship Id="rId131" Type="http://schemas.openxmlformats.org/officeDocument/2006/relationships/hyperlink" Target="https://twitter.com/#!/afrosoko/status/1094486308217593857" TargetMode="External" /><Relationship Id="rId132" Type="http://schemas.openxmlformats.org/officeDocument/2006/relationships/hyperlink" Target="https://twitter.com/#!/casio_news/status/1096048899343638528" TargetMode="External" /><Relationship Id="rId133" Type="http://schemas.openxmlformats.org/officeDocument/2006/relationships/hyperlink" Target="https://twitter.com/#!/tbs_broadcast/status/1096077491372990464" TargetMode="External" /><Relationship Id="rId134" Type="http://schemas.openxmlformats.org/officeDocument/2006/relationships/hyperlink" Target="https://twitter.com/#!/nerdcorepairs/status/1096181731848122368" TargetMode="External" /><Relationship Id="rId135" Type="http://schemas.openxmlformats.org/officeDocument/2006/relationships/hyperlink" Target="https://twitter.com/#!/gach/status/1096256773403619328" TargetMode="External" /><Relationship Id="rId136" Type="http://schemas.openxmlformats.org/officeDocument/2006/relationships/hyperlink" Target="https://twitter.com/#!/bluconect/status/1096289290613673984" TargetMode="External" /><Relationship Id="rId137" Type="http://schemas.openxmlformats.org/officeDocument/2006/relationships/hyperlink" Target="https://twitter.com/#!/newsfrombw/status/1096318588435099648" TargetMode="External" /><Relationship Id="rId138" Type="http://schemas.openxmlformats.org/officeDocument/2006/relationships/hyperlink" Target="https://twitter.com/#!/koreanewswire/status/1096318953226260481" TargetMode="External" /><Relationship Id="rId139" Type="http://schemas.openxmlformats.org/officeDocument/2006/relationships/hyperlink" Target="https://twitter.com/#!/doingbusinessca/status/1096319739306098688" TargetMode="External" /><Relationship Id="rId140" Type="http://schemas.openxmlformats.org/officeDocument/2006/relationships/hyperlink" Target="https://twitter.com/#!/bw_espanol/status/1096320466476617728" TargetMode="External" /><Relationship Id="rId141" Type="http://schemas.openxmlformats.org/officeDocument/2006/relationships/hyperlink" Target="https://twitter.com/#!/bw_portuguese/status/1096320467080699904" TargetMode="External" /><Relationship Id="rId142" Type="http://schemas.openxmlformats.org/officeDocument/2006/relationships/hyperlink" Target="https://twitter.com/#!/bw_french/status/1096320467542016002" TargetMode="External" /><Relationship Id="rId143" Type="http://schemas.openxmlformats.org/officeDocument/2006/relationships/hyperlink" Target="https://twitter.com/#!/bwgerman/status/1096320467558793216" TargetMode="External" /><Relationship Id="rId144" Type="http://schemas.openxmlformats.org/officeDocument/2006/relationships/hyperlink" Target="https://twitter.com/#!/bw_italian/status/1096320468015996928" TargetMode="External" /><Relationship Id="rId145" Type="http://schemas.openxmlformats.org/officeDocument/2006/relationships/hyperlink" Target="https://twitter.com/#!/latestcanada/status/1096322746412421120" TargetMode="External" /><Relationship Id="rId146" Type="http://schemas.openxmlformats.org/officeDocument/2006/relationships/hyperlink" Target="https://twitter.com/#!/dario_p89/status/1096332947735498752" TargetMode="External" /><Relationship Id="rId147" Type="http://schemas.openxmlformats.org/officeDocument/2006/relationships/hyperlink" Target="https://twitter.com/#!/dario_p89/status/1096336621014790144" TargetMode="External" /><Relationship Id="rId148" Type="http://schemas.openxmlformats.org/officeDocument/2006/relationships/hyperlink" Target="https://twitter.com/#!/tradersocialne1/status/1096338347121729536" TargetMode="External" /><Relationship Id="rId149" Type="http://schemas.openxmlformats.org/officeDocument/2006/relationships/hyperlink" Target="https://twitter.com/#!/sklarwilton/status/1096345999587594240" TargetMode="External" /><Relationship Id="rId150" Type="http://schemas.openxmlformats.org/officeDocument/2006/relationships/hyperlink" Target="https://twitter.com/#!/cryptoify/status/1096346118282186752" TargetMode="External" /><Relationship Id="rId151" Type="http://schemas.openxmlformats.org/officeDocument/2006/relationships/hyperlink" Target="https://twitter.com/#!/enggmrahman/status/1096346748577030145" TargetMode="External" /><Relationship Id="rId152" Type="http://schemas.openxmlformats.org/officeDocument/2006/relationships/hyperlink" Target="https://twitter.com/#!/hardtechtv/status/1096347400665329664" TargetMode="External" /><Relationship Id="rId153" Type="http://schemas.openxmlformats.org/officeDocument/2006/relationships/hyperlink" Target="https://twitter.com/#!/startupmath/status/1096348462961037313" TargetMode="External" /><Relationship Id="rId154" Type="http://schemas.openxmlformats.org/officeDocument/2006/relationships/hyperlink" Target="https://twitter.com/#!/smontigaud/status/1094977113189433345" TargetMode="External" /><Relationship Id="rId155" Type="http://schemas.openxmlformats.org/officeDocument/2006/relationships/hyperlink" Target="https://twitter.com/#!/smontigaud/status/1096352316784078848" TargetMode="External" /><Relationship Id="rId156" Type="http://schemas.openxmlformats.org/officeDocument/2006/relationships/hyperlink" Target="https://twitter.com/#!/kaytics/status/1096353183872368640" TargetMode="External" /><Relationship Id="rId157" Type="http://schemas.openxmlformats.org/officeDocument/2006/relationships/hyperlink" Target="https://twitter.com/#!/bahrainnewsnet/status/1096365710656253952" TargetMode="External" /><Relationship Id="rId158" Type="http://schemas.openxmlformats.org/officeDocument/2006/relationships/hyperlink" Target="https://twitter.com/#!/arnaldoauad/status/1096375328841203712" TargetMode="External" /><Relationship Id="rId159" Type="http://schemas.openxmlformats.org/officeDocument/2006/relationships/hyperlink" Target="https://twitter.com/#!/afrosoko/status/1095950227503222785" TargetMode="External" /><Relationship Id="rId160" Type="http://schemas.openxmlformats.org/officeDocument/2006/relationships/hyperlink" Target="https://twitter.com/#!/wadeonaloz/status/1096381182558773249" TargetMode="External" /><Relationship Id="rId161" Type="http://schemas.openxmlformats.org/officeDocument/2006/relationships/hyperlink" Target="https://twitter.com/#!/bw_dutch/status/1096392820934336518" TargetMode="External" /><Relationship Id="rId162" Type="http://schemas.openxmlformats.org/officeDocument/2006/relationships/hyperlink" Target="https://twitter.com/#!/synergogroup/status/1096408893088038912" TargetMode="External" /><Relationship Id="rId163" Type="http://schemas.openxmlformats.org/officeDocument/2006/relationships/hyperlink" Target="https://twitter.com/#!/synergogroup/status/1096453730248077312" TargetMode="External" /><Relationship Id="rId164" Type="http://schemas.openxmlformats.org/officeDocument/2006/relationships/hyperlink" Target="https://twitter.com/#!/pulsepublish/status/1096478162672906240" TargetMode="External" /><Relationship Id="rId165" Type="http://schemas.openxmlformats.org/officeDocument/2006/relationships/hyperlink" Target="https://twitter.com/#!/malaikaamina/status/1096478978427236352" TargetMode="External" /><Relationship Id="rId166" Type="http://schemas.openxmlformats.org/officeDocument/2006/relationships/comments" Target="../comments12.xml" /><Relationship Id="rId167" Type="http://schemas.openxmlformats.org/officeDocument/2006/relationships/vmlDrawing" Target="../drawings/vmlDrawing6.vml" /><Relationship Id="rId168" Type="http://schemas.openxmlformats.org/officeDocument/2006/relationships/table" Target="../tables/table22.xml" /><Relationship Id="rId16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ZoLBTnSes" TargetMode="External" /><Relationship Id="rId2" Type="http://schemas.openxmlformats.org/officeDocument/2006/relationships/hyperlink" Target="http://t.co/qpws2q2JP5" TargetMode="External" /><Relationship Id="rId3" Type="http://schemas.openxmlformats.org/officeDocument/2006/relationships/hyperlink" Target="http://t.co/EEXWHhwBCN" TargetMode="External" /><Relationship Id="rId4" Type="http://schemas.openxmlformats.org/officeDocument/2006/relationships/hyperlink" Target="http://t.co/nOKYP7Husd" TargetMode="External" /><Relationship Id="rId5" Type="http://schemas.openxmlformats.org/officeDocument/2006/relationships/hyperlink" Target="http://www.sharpiran.org/" TargetMode="External" /><Relationship Id="rId6" Type="http://schemas.openxmlformats.org/officeDocument/2006/relationships/hyperlink" Target="https://www.it360news.com/" TargetMode="External" /><Relationship Id="rId7" Type="http://schemas.openxmlformats.org/officeDocument/2006/relationships/hyperlink" Target="http://t.co/PQyMpuiy58" TargetMode="External" /><Relationship Id="rId8" Type="http://schemas.openxmlformats.org/officeDocument/2006/relationships/hyperlink" Target="https://t.co/ZHeO4KNuAQ" TargetMode="External" /><Relationship Id="rId9" Type="http://schemas.openxmlformats.org/officeDocument/2006/relationships/hyperlink" Target="http://www.dbs4pos.com/" TargetMode="External" /><Relationship Id="rId10" Type="http://schemas.openxmlformats.org/officeDocument/2006/relationships/hyperlink" Target="http://www.justransact.com/" TargetMode="External" /><Relationship Id="rId11" Type="http://schemas.openxmlformats.org/officeDocument/2006/relationships/hyperlink" Target="http://t.co/I1rBTCT2pc" TargetMode="External" /><Relationship Id="rId12" Type="http://schemas.openxmlformats.org/officeDocument/2006/relationships/hyperlink" Target="http://www.facebook.com/pages/Flexilite-by-Flexsoft/116719117481" TargetMode="External" /><Relationship Id="rId13" Type="http://schemas.openxmlformats.org/officeDocument/2006/relationships/hyperlink" Target="http://www.posiflexusa.com/index.php" TargetMode="External" /><Relationship Id="rId14" Type="http://schemas.openxmlformats.org/officeDocument/2006/relationships/hyperlink" Target="https://t.co/1kVzi45mb5" TargetMode="External" /><Relationship Id="rId15" Type="http://schemas.openxmlformats.org/officeDocument/2006/relationships/hyperlink" Target="http://t.co/4gfc2SNtwA" TargetMode="External" /><Relationship Id="rId16" Type="http://schemas.openxmlformats.org/officeDocument/2006/relationships/hyperlink" Target="http://www.nerdcore.com.au/" TargetMode="External" /><Relationship Id="rId17" Type="http://schemas.openxmlformats.org/officeDocument/2006/relationships/hyperlink" Target="https://t.co/kGG6zQ69Cr" TargetMode="External" /><Relationship Id="rId18" Type="http://schemas.openxmlformats.org/officeDocument/2006/relationships/hyperlink" Target="http://t.co/dX2UoRqfZi" TargetMode="External" /><Relationship Id="rId19" Type="http://schemas.openxmlformats.org/officeDocument/2006/relationships/hyperlink" Target="http://doingbusiness.ca/" TargetMode="External" /><Relationship Id="rId20" Type="http://schemas.openxmlformats.org/officeDocument/2006/relationships/hyperlink" Target="https://services.businesswire.com/" TargetMode="External" /><Relationship Id="rId21" Type="http://schemas.openxmlformats.org/officeDocument/2006/relationships/hyperlink" Target="https://services.businesswire.com/" TargetMode="External" /><Relationship Id="rId22" Type="http://schemas.openxmlformats.org/officeDocument/2006/relationships/hyperlink" Target="http://www.businesswire.fr/" TargetMode="External" /><Relationship Id="rId23" Type="http://schemas.openxmlformats.org/officeDocument/2006/relationships/hyperlink" Target="https://services.businesswire.com/" TargetMode="External" /><Relationship Id="rId24" Type="http://schemas.openxmlformats.org/officeDocument/2006/relationships/hyperlink" Target="https://services.businesswire.com/" TargetMode="External" /><Relationship Id="rId25" Type="http://schemas.openxmlformats.org/officeDocument/2006/relationships/hyperlink" Target="http://www.latestcanada.com/" TargetMode="External" /><Relationship Id="rId26" Type="http://schemas.openxmlformats.org/officeDocument/2006/relationships/hyperlink" Target="http://www.dariopellegrini.com/" TargetMode="External" /><Relationship Id="rId27" Type="http://schemas.openxmlformats.org/officeDocument/2006/relationships/hyperlink" Target="https://tadersocialnetwork.com/" TargetMode="External" /><Relationship Id="rId28" Type="http://schemas.openxmlformats.org/officeDocument/2006/relationships/hyperlink" Target="https://www.sklarwilton.com/sklar-wilton-ai-marketers-white-paper-2018/" TargetMode="External" /><Relationship Id="rId29" Type="http://schemas.openxmlformats.org/officeDocument/2006/relationships/hyperlink" Target="http://www.s3digitalsolution.com/" TargetMode="External" /><Relationship Id="rId30" Type="http://schemas.openxmlformats.org/officeDocument/2006/relationships/hyperlink" Target="http://t.co/W3GvVqpSDH" TargetMode="External" /><Relationship Id="rId31" Type="http://schemas.openxmlformats.org/officeDocument/2006/relationships/hyperlink" Target="http://www.startupmath.co/" TargetMode="External" /><Relationship Id="rId32" Type="http://schemas.openxmlformats.org/officeDocument/2006/relationships/hyperlink" Target="http://iotexec.news/" TargetMode="External" /><Relationship Id="rId33" Type="http://schemas.openxmlformats.org/officeDocument/2006/relationships/hyperlink" Target="http://www.kaytics.com/" TargetMode="External" /><Relationship Id="rId34" Type="http://schemas.openxmlformats.org/officeDocument/2006/relationships/hyperlink" Target="https://t.co/A23KNl23X9" TargetMode="External" /><Relationship Id="rId35" Type="http://schemas.openxmlformats.org/officeDocument/2006/relationships/hyperlink" Target="http://www.direcaoesentido.com.br/" TargetMode="External" /><Relationship Id="rId36" Type="http://schemas.openxmlformats.org/officeDocument/2006/relationships/hyperlink" Target="https://www.linkedin.com/in/ansalim-onalo" TargetMode="External" /><Relationship Id="rId37" Type="http://schemas.openxmlformats.org/officeDocument/2006/relationships/hyperlink" Target="https://services.businesswire.com/" TargetMode="External" /><Relationship Id="rId38" Type="http://schemas.openxmlformats.org/officeDocument/2006/relationships/hyperlink" Target="http://bit.ly/2mwrsVj" TargetMode="External" /><Relationship Id="rId39" Type="http://schemas.openxmlformats.org/officeDocument/2006/relationships/hyperlink" Target="http://www.pulsepublishingnw.co.uk/" TargetMode="External" /><Relationship Id="rId40" Type="http://schemas.openxmlformats.org/officeDocument/2006/relationships/hyperlink" Target="https://pbs.twimg.com/profile_banners/814520681018834948/1537972015" TargetMode="External" /><Relationship Id="rId41" Type="http://schemas.openxmlformats.org/officeDocument/2006/relationships/hyperlink" Target="https://pbs.twimg.com/profile_banners/494887712/1477567930" TargetMode="External" /><Relationship Id="rId42" Type="http://schemas.openxmlformats.org/officeDocument/2006/relationships/hyperlink" Target="https://pbs.twimg.com/profile_banners/3716925929/1537972611" TargetMode="External" /><Relationship Id="rId43" Type="http://schemas.openxmlformats.org/officeDocument/2006/relationships/hyperlink" Target="https://pbs.twimg.com/profile_banners/576679602/1546559782" TargetMode="External" /><Relationship Id="rId44" Type="http://schemas.openxmlformats.org/officeDocument/2006/relationships/hyperlink" Target="https://pbs.twimg.com/profile_banners/849249595334901760/1491393828" TargetMode="External" /><Relationship Id="rId45" Type="http://schemas.openxmlformats.org/officeDocument/2006/relationships/hyperlink" Target="https://pbs.twimg.com/profile_banners/45658979/1531333611" TargetMode="External" /><Relationship Id="rId46" Type="http://schemas.openxmlformats.org/officeDocument/2006/relationships/hyperlink" Target="https://pbs.twimg.com/profile_banners/87765917/1549644704" TargetMode="External" /><Relationship Id="rId47" Type="http://schemas.openxmlformats.org/officeDocument/2006/relationships/hyperlink" Target="https://pbs.twimg.com/profile_banners/3065982813/1534201705" TargetMode="External" /><Relationship Id="rId48" Type="http://schemas.openxmlformats.org/officeDocument/2006/relationships/hyperlink" Target="https://pbs.twimg.com/profile_banners/2415488022/1534250616" TargetMode="External" /><Relationship Id="rId49" Type="http://schemas.openxmlformats.org/officeDocument/2006/relationships/hyperlink" Target="https://pbs.twimg.com/profile_banners/81559837/1470723582" TargetMode="External" /><Relationship Id="rId50" Type="http://schemas.openxmlformats.org/officeDocument/2006/relationships/hyperlink" Target="https://pbs.twimg.com/profile_banners/2455264701/1507487829" TargetMode="External" /><Relationship Id="rId51" Type="http://schemas.openxmlformats.org/officeDocument/2006/relationships/hyperlink" Target="https://pbs.twimg.com/profile_banners/923321477239152640/1508972164" TargetMode="External" /><Relationship Id="rId52" Type="http://schemas.openxmlformats.org/officeDocument/2006/relationships/hyperlink" Target="https://pbs.twimg.com/profile_banners/43164515/1400541912" TargetMode="External" /><Relationship Id="rId53" Type="http://schemas.openxmlformats.org/officeDocument/2006/relationships/hyperlink" Target="https://pbs.twimg.com/profile_banners/300270465/1454221109" TargetMode="External" /><Relationship Id="rId54" Type="http://schemas.openxmlformats.org/officeDocument/2006/relationships/hyperlink" Target="https://pbs.twimg.com/profile_banners/92962780/1359762693" TargetMode="External" /><Relationship Id="rId55" Type="http://schemas.openxmlformats.org/officeDocument/2006/relationships/hyperlink" Target="https://pbs.twimg.com/profile_banners/610565861/1538456878" TargetMode="External" /><Relationship Id="rId56" Type="http://schemas.openxmlformats.org/officeDocument/2006/relationships/hyperlink" Target="https://pbs.twimg.com/profile_banners/15733324/1550081468" TargetMode="External" /><Relationship Id="rId57" Type="http://schemas.openxmlformats.org/officeDocument/2006/relationships/hyperlink" Target="https://pbs.twimg.com/profile_banners/976297820532518914/1521603016" TargetMode="External" /><Relationship Id="rId58" Type="http://schemas.openxmlformats.org/officeDocument/2006/relationships/hyperlink" Target="https://pbs.twimg.com/profile_banners/39690395/1506038543" TargetMode="External" /><Relationship Id="rId59" Type="http://schemas.openxmlformats.org/officeDocument/2006/relationships/hyperlink" Target="https://pbs.twimg.com/profile_banners/943236884280381440/1513720366" TargetMode="External" /><Relationship Id="rId60" Type="http://schemas.openxmlformats.org/officeDocument/2006/relationships/hyperlink" Target="https://pbs.twimg.com/profile_banners/3248124260/1466203903" TargetMode="External" /><Relationship Id="rId61" Type="http://schemas.openxmlformats.org/officeDocument/2006/relationships/hyperlink" Target="https://pbs.twimg.com/profile_banners/3249081738/1466203811" TargetMode="External" /><Relationship Id="rId62" Type="http://schemas.openxmlformats.org/officeDocument/2006/relationships/hyperlink" Target="https://pbs.twimg.com/profile_banners/3111614688/1465981649" TargetMode="External" /><Relationship Id="rId63" Type="http://schemas.openxmlformats.org/officeDocument/2006/relationships/hyperlink" Target="https://pbs.twimg.com/profile_banners/3331872705/1468263495" TargetMode="External" /><Relationship Id="rId64" Type="http://schemas.openxmlformats.org/officeDocument/2006/relationships/hyperlink" Target="https://pbs.twimg.com/profile_banners/3249118921/1466203027" TargetMode="External" /><Relationship Id="rId65" Type="http://schemas.openxmlformats.org/officeDocument/2006/relationships/hyperlink" Target="https://pbs.twimg.com/profile_banners/3794670447/1466024149" TargetMode="External" /><Relationship Id="rId66" Type="http://schemas.openxmlformats.org/officeDocument/2006/relationships/hyperlink" Target="https://pbs.twimg.com/profile_banners/45593098/1550245755" TargetMode="External" /><Relationship Id="rId67" Type="http://schemas.openxmlformats.org/officeDocument/2006/relationships/hyperlink" Target="https://pbs.twimg.com/profile_banners/88035035/1401307441" TargetMode="External" /><Relationship Id="rId68" Type="http://schemas.openxmlformats.org/officeDocument/2006/relationships/hyperlink" Target="https://pbs.twimg.com/profile_banners/944160083780538369/1534292191" TargetMode="External" /><Relationship Id="rId69" Type="http://schemas.openxmlformats.org/officeDocument/2006/relationships/hyperlink" Target="https://pbs.twimg.com/profile_banners/48239847/1499544899" TargetMode="External" /><Relationship Id="rId70" Type="http://schemas.openxmlformats.org/officeDocument/2006/relationships/hyperlink" Target="https://pbs.twimg.com/profile_banners/2697859279/1435091687" TargetMode="External" /><Relationship Id="rId71" Type="http://schemas.openxmlformats.org/officeDocument/2006/relationships/hyperlink" Target="https://pbs.twimg.com/profile_banners/2864641303/1413714979" TargetMode="External" /><Relationship Id="rId72" Type="http://schemas.openxmlformats.org/officeDocument/2006/relationships/hyperlink" Target="https://pbs.twimg.com/profile_banners/250459372/1455294512" TargetMode="External" /><Relationship Id="rId73" Type="http://schemas.openxmlformats.org/officeDocument/2006/relationships/hyperlink" Target="https://pbs.twimg.com/profile_banners/2951155284/1432083365" TargetMode="External" /><Relationship Id="rId74" Type="http://schemas.openxmlformats.org/officeDocument/2006/relationships/hyperlink" Target="https://pbs.twimg.com/profile_banners/556802323/1529511828" TargetMode="External" /><Relationship Id="rId75" Type="http://schemas.openxmlformats.org/officeDocument/2006/relationships/hyperlink" Target="https://pbs.twimg.com/profile_banners/145285694/1527610210" TargetMode="External" /><Relationship Id="rId76" Type="http://schemas.openxmlformats.org/officeDocument/2006/relationships/hyperlink" Target="https://pbs.twimg.com/profile_banners/328937338/1436442840" TargetMode="External" /><Relationship Id="rId77" Type="http://schemas.openxmlformats.org/officeDocument/2006/relationships/hyperlink" Target="https://pbs.twimg.com/profile_banners/3248187781/1466201792" TargetMode="External" /><Relationship Id="rId78" Type="http://schemas.openxmlformats.org/officeDocument/2006/relationships/hyperlink" Target="https://pbs.twimg.com/profile_banners/728551287399305216/1489678230" TargetMode="External" /><Relationship Id="rId79" Type="http://schemas.openxmlformats.org/officeDocument/2006/relationships/hyperlink" Target="https://pbs.twimg.com/profile_banners/780698689907994624/1498417376"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5/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4/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8/bg.gif"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7/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6/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5/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2/bg.gif" TargetMode="External" /><Relationship Id="rId120" Type="http://schemas.openxmlformats.org/officeDocument/2006/relationships/hyperlink" Target="http://pbs.twimg.com/profile_images/1044956520147025920/0dawxw6Q_normal.jpg" TargetMode="External" /><Relationship Id="rId121" Type="http://schemas.openxmlformats.org/officeDocument/2006/relationships/hyperlink" Target="http://pbs.twimg.com/profile_images/791607034642857984/_k1EETwt_normal.jpg" TargetMode="External" /><Relationship Id="rId122" Type="http://schemas.openxmlformats.org/officeDocument/2006/relationships/hyperlink" Target="http://pbs.twimg.com/profile_images/1044959016328351744/S7stHrdo_normal.jpg" TargetMode="External" /><Relationship Id="rId123" Type="http://schemas.openxmlformats.org/officeDocument/2006/relationships/hyperlink" Target="http://pbs.twimg.com/profile_images/1080968551811276800/F6O0EGtT_normal.jpg" TargetMode="External" /><Relationship Id="rId124" Type="http://schemas.openxmlformats.org/officeDocument/2006/relationships/hyperlink" Target="http://pbs.twimg.com/profile_images/849271683785474048/lefMDNnD_normal.jpg" TargetMode="External" /><Relationship Id="rId125" Type="http://schemas.openxmlformats.org/officeDocument/2006/relationships/hyperlink" Target="http://pbs.twimg.com/profile_images/1063040069349634048/m6x_-t1z_normal.jpg" TargetMode="External" /><Relationship Id="rId126" Type="http://schemas.openxmlformats.org/officeDocument/2006/relationships/hyperlink" Target="http://pbs.twimg.com/profile_images/623559525824655360/0YaPs8l3_normal.jpg" TargetMode="External" /><Relationship Id="rId127" Type="http://schemas.openxmlformats.org/officeDocument/2006/relationships/hyperlink" Target="http://pbs.twimg.com/profile_images/1093913291439697920/5otWz8kM_normal.jpg" TargetMode="External" /><Relationship Id="rId128" Type="http://schemas.openxmlformats.org/officeDocument/2006/relationships/hyperlink" Target="http://pbs.twimg.com/profile_images/1029149708651036673/jFEqtS7C_normal.jpg" TargetMode="External" /><Relationship Id="rId129" Type="http://schemas.openxmlformats.org/officeDocument/2006/relationships/hyperlink" Target="http://pbs.twimg.com/profile_images/737573574655934468/18MZMkHQ_normal.jpg" TargetMode="External" /><Relationship Id="rId130" Type="http://schemas.openxmlformats.org/officeDocument/2006/relationships/hyperlink" Target="http://pbs.twimg.com/profile_images/973185573811781632/MveUUiIr_normal.jpg" TargetMode="External" /><Relationship Id="rId131" Type="http://schemas.openxmlformats.org/officeDocument/2006/relationships/hyperlink" Target="http://pbs.twimg.com/profile_images/994585179984363520/chu3lLrJ_normal.jpg" TargetMode="External" /><Relationship Id="rId132" Type="http://schemas.openxmlformats.org/officeDocument/2006/relationships/hyperlink" Target="http://abs.twimg.com/sticky/default_profile_images/default_profile_4_normal.png" TargetMode="External" /><Relationship Id="rId133" Type="http://schemas.openxmlformats.org/officeDocument/2006/relationships/hyperlink" Target="http://pbs.twimg.com/profile_images/923321926914777088/2xSc_4Rq_normal.jpg" TargetMode="External" /><Relationship Id="rId134" Type="http://schemas.openxmlformats.org/officeDocument/2006/relationships/hyperlink" Target="http://pbs.twimg.com/profile_images/468508395993964544/Uy1Y5S3N_normal.jpeg" TargetMode="External" /><Relationship Id="rId135" Type="http://schemas.openxmlformats.org/officeDocument/2006/relationships/hyperlink" Target="http://pbs.twimg.com/profile_images/1430332747/logo_01_normal.JPG" TargetMode="External" /><Relationship Id="rId136" Type="http://schemas.openxmlformats.org/officeDocument/2006/relationships/hyperlink" Target="http://pbs.twimg.com/profile_images/546403075/TBS-YT-Logo_normal.png" TargetMode="External" /><Relationship Id="rId137" Type="http://schemas.openxmlformats.org/officeDocument/2006/relationships/hyperlink" Target="http://pbs.twimg.com/profile_images/688953169263509504/xCCp6pNC_normal.jpg" TargetMode="External" /><Relationship Id="rId138" Type="http://schemas.openxmlformats.org/officeDocument/2006/relationships/hyperlink" Target="http://pbs.twimg.com/profile_images/1095745857239035904/yeiAfDk7_normal.jp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pbs.twimg.com/profile_images/976299917466525697/aCKMXTPQ_normal.jpg" TargetMode="External" /><Relationship Id="rId141" Type="http://schemas.openxmlformats.org/officeDocument/2006/relationships/hyperlink" Target="http://pbs.twimg.com/profile_images/911016815630757888/c2nPYR22_normal.jpg" TargetMode="External" /><Relationship Id="rId142" Type="http://schemas.openxmlformats.org/officeDocument/2006/relationships/hyperlink" Target="http://pbs.twimg.com/profile_images/943237504697737216/d4rRtfQJ_normal.jpg" TargetMode="External" /><Relationship Id="rId143" Type="http://schemas.openxmlformats.org/officeDocument/2006/relationships/hyperlink" Target="http://pbs.twimg.com/profile_images/743939012163842048/KtDybHLL_normal.jpg" TargetMode="External" /><Relationship Id="rId144" Type="http://schemas.openxmlformats.org/officeDocument/2006/relationships/hyperlink" Target="http://pbs.twimg.com/profile_images/743938610508898305/f7TF2K5k_normal.jpg" TargetMode="External" /><Relationship Id="rId145" Type="http://schemas.openxmlformats.org/officeDocument/2006/relationships/hyperlink" Target="http://pbs.twimg.com/profile_images/743007144635682816/nsjZDgl8_normal.jpg" TargetMode="External" /><Relationship Id="rId146" Type="http://schemas.openxmlformats.org/officeDocument/2006/relationships/hyperlink" Target="http://pbs.twimg.com/profile_images/743934747085201409/4BK5oEEr_normal.jpg" TargetMode="External" /><Relationship Id="rId147" Type="http://schemas.openxmlformats.org/officeDocument/2006/relationships/hyperlink" Target="http://pbs.twimg.com/profile_images/743935327648120832/HJeyWjgi_normal.jpg" TargetMode="External" /><Relationship Id="rId148" Type="http://schemas.openxmlformats.org/officeDocument/2006/relationships/hyperlink" Target="http://pbs.twimg.com/profile_images/673162669654962176/22n23zYV_normal.png" TargetMode="External" /><Relationship Id="rId149" Type="http://schemas.openxmlformats.org/officeDocument/2006/relationships/hyperlink" Target="http://pbs.twimg.com/profile_images/604304014382096384/dpxulhRS_normal.jpg" TargetMode="External" /><Relationship Id="rId150" Type="http://schemas.openxmlformats.org/officeDocument/2006/relationships/hyperlink" Target="http://pbs.twimg.com/profile_images/1089979474823790598/SBXMPXJt_normal.jpg" TargetMode="External" /><Relationship Id="rId151" Type="http://schemas.openxmlformats.org/officeDocument/2006/relationships/hyperlink" Target="http://pbs.twimg.com/profile_images/568793405971386368/8MPfOqFv_normal.jpeg" TargetMode="External" /><Relationship Id="rId152" Type="http://schemas.openxmlformats.org/officeDocument/2006/relationships/hyperlink" Target="http://pbs.twimg.com/profile_images/513396558/hollishanara_normal.jpg" TargetMode="External" /><Relationship Id="rId153" Type="http://schemas.openxmlformats.org/officeDocument/2006/relationships/hyperlink" Target="http://pbs.twimg.com/profile_images/1064454124585041921/ycvYnSec_normal.jpg" TargetMode="External" /><Relationship Id="rId154" Type="http://schemas.openxmlformats.org/officeDocument/2006/relationships/hyperlink" Target="http://pbs.twimg.com/profile_images/870009853418143745/f62HhWaT_normal.jpg" TargetMode="External" /><Relationship Id="rId155" Type="http://schemas.openxmlformats.org/officeDocument/2006/relationships/hyperlink" Target="http://pbs.twimg.com/profile_images/565609756035801088/24K-VVXx_normal.png" TargetMode="External" /><Relationship Id="rId156" Type="http://schemas.openxmlformats.org/officeDocument/2006/relationships/hyperlink" Target="http://pbs.twimg.com/profile_images/609445159009284097/cpDUe7vo_normal.png" TargetMode="External" /><Relationship Id="rId157" Type="http://schemas.openxmlformats.org/officeDocument/2006/relationships/hyperlink" Target="http://pbs.twimg.com/profile_images/1240864914/tigo-id4_normal.jpg" TargetMode="External" /><Relationship Id="rId158" Type="http://schemas.openxmlformats.org/officeDocument/2006/relationships/hyperlink" Target="http://pbs.twimg.com/profile_images/858411401160699904/TYaD3HKW_normal.jpg" TargetMode="External" /><Relationship Id="rId159" Type="http://schemas.openxmlformats.org/officeDocument/2006/relationships/hyperlink" Target="http://pbs.twimg.com/profile_images/1009471524997337089/HE13qXpg_normal.jpg" TargetMode="External" /><Relationship Id="rId160" Type="http://schemas.openxmlformats.org/officeDocument/2006/relationships/hyperlink" Target="http://pbs.twimg.com/profile_images/994025030756466688/WTN4lkUh_normal.jpg" TargetMode="External" /><Relationship Id="rId161" Type="http://schemas.openxmlformats.org/officeDocument/2006/relationships/hyperlink" Target="http://pbs.twimg.com/profile_images/1010254765559869443/v7qhqeM7_normal.jpg" TargetMode="External" /><Relationship Id="rId162" Type="http://schemas.openxmlformats.org/officeDocument/2006/relationships/hyperlink" Target="http://pbs.twimg.com/profile_images/743930205115277312/tbbI7rw5_normal.jpg" TargetMode="External" /><Relationship Id="rId163" Type="http://schemas.openxmlformats.org/officeDocument/2006/relationships/hyperlink" Target="http://pbs.twimg.com/profile_images/728558100760940545/1e0kdPC7_normal.jpg" TargetMode="External" /><Relationship Id="rId164" Type="http://schemas.openxmlformats.org/officeDocument/2006/relationships/hyperlink" Target="http://pbs.twimg.com/profile_images/879052423570042882/hI79DEGp_normal.jpg" TargetMode="External" /><Relationship Id="rId165" Type="http://schemas.openxmlformats.org/officeDocument/2006/relationships/hyperlink" Target="http://pbs.twimg.com/profile_images/827005448662372353/CR5bb3U0_normal.jpg" TargetMode="External" /><Relationship Id="rId166" Type="http://schemas.openxmlformats.org/officeDocument/2006/relationships/hyperlink" Target="https://twitter.com/tpvmarket_sp" TargetMode="External" /><Relationship Id="rId167" Type="http://schemas.openxmlformats.org/officeDocument/2006/relationships/hyperlink" Target="https://twitter.com/posiflextpv" TargetMode="External" /><Relationship Id="rId168" Type="http://schemas.openxmlformats.org/officeDocument/2006/relationships/hyperlink" Target="https://twitter.com/expotecno_sp" TargetMode="External" /><Relationship Id="rId169" Type="http://schemas.openxmlformats.org/officeDocument/2006/relationships/hyperlink" Target="https://twitter.com/newswiretoday" TargetMode="External" /><Relationship Id="rId170" Type="http://schemas.openxmlformats.org/officeDocument/2006/relationships/hyperlink" Target="https://twitter.com/sharpiran_org" TargetMode="External" /><Relationship Id="rId171" Type="http://schemas.openxmlformats.org/officeDocument/2006/relationships/hyperlink" Target="https://twitter.com/it360newscom" TargetMode="External" /><Relationship Id="rId172" Type="http://schemas.openxmlformats.org/officeDocument/2006/relationships/hyperlink" Target="https://twitter.com/clearwaveinc" TargetMode="External" /><Relationship Id="rId173" Type="http://schemas.openxmlformats.org/officeDocument/2006/relationships/hyperlink" Target="https://twitter.com/dbs4pos" TargetMode="External" /><Relationship Id="rId174" Type="http://schemas.openxmlformats.org/officeDocument/2006/relationships/hyperlink" Target="https://twitter.com/bob9_drisc" TargetMode="External" /><Relationship Id="rId175" Type="http://schemas.openxmlformats.org/officeDocument/2006/relationships/hyperlink" Target="https://twitter.com/justransact" TargetMode="External" /><Relationship Id="rId176" Type="http://schemas.openxmlformats.org/officeDocument/2006/relationships/hyperlink" Target="https://twitter.com/zubinrathod" TargetMode="External" /><Relationship Id="rId177" Type="http://schemas.openxmlformats.org/officeDocument/2006/relationships/hyperlink" Target="https://twitter.com/afrosoko" TargetMode="External" /><Relationship Id="rId178" Type="http://schemas.openxmlformats.org/officeDocument/2006/relationships/hyperlink" Target="https://twitter.com/gavin_lew" TargetMode="External" /><Relationship Id="rId179" Type="http://schemas.openxmlformats.org/officeDocument/2006/relationships/hyperlink" Target="https://twitter.com/cougsincyber" TargetMode="External" /><Relationship Id="rId180" Type="http://schemas.openxmlformats.org/officeDocument/2006/relationships/hyperlink" Target="https://twitter.com/posiflexusa" TargetMode="External" /><Relationship Id="rId181" Type="http://schemas.openxmlformats.org/officeDocument/2006/relationships/hyperlink" Target="https://twitter.com/casio_news" TargetMode="External" /><Relationship Id="rId182" Type="http://schemas.openxmlformats.org/officeDocument/2006/relationships/hyperlink" Target="https://twitter.com/tbs_broadcast" TargetMode="External" /><Relationship Id="rId183" Type="http://schemas.openxmlformats.org/officeDocument/2006/relationships/hyperlink" Target="https://twitter.com/nerdcorepairs" TargetMode="External" /><Relationship Id="rId184" Type="http://schemas.openxmlformats.org/officeDocument/2006/relationships/hyperlink" Target="https://twitter.com/gach" TargetMode="External" /><Relationship Id="rId185" Type="http://schemas.openxmlformats.org/officeDocument/2006/relationships/hyperlink" Target="https://twitter.com/bluconect" TargetMode="External" /><Relationship Id="rId186" Type="http://schemas.openxmlformats.org/officeDocument/2006/relationships/hyperlink" Target="https://twitter.com/newsfrombw" TargetMode="External" /><Relationship Id="rId187" Type="http://schemas.openxmlformats.org/officeDocument/2006/relationships/hyperlink" Target="https://twitter.com/koreanewswire" TargetMode="External" /><Relationship Id="rId188" Type="http://schemas.openxmlformats.org/officeDocument/2006/relationships/hyperlink" Target="https://twitter.com/doingbusinessca" TargetMode="External" /><Relationship Id="rId189" Type="http://schemas.openxmlformats.org/officeDocument/2006/relationships/hyperlink" Target="https://twitter.com/bw_espanol" TargetMode="External" /><Relationship Id="rId190" Type="http://schemas.openxmlformats.org/officeDocument/2006/relationships/hyperlink" Target="https://twitter.com/bw_portuguese" TargetMode="External" /><Relationship Id="rId191" Type="http://schemas.openxmlformats.org/officeDocument/2006/relationships/hyperlink" Target="https://twitter.com/bw_french" TargetMode="External" /><Relationship Id="rId192" Type="http://schemas.openxmlformats.org/officeDocument/2006/relationships/hyperlink" Target="https://twitter.com/bwgerman" TargetMode="External" /><Relationship Id="rId193" Type="http://schemas.openxmlformats.org/officeDocument/2006/relationships/hyperlink" Target="https://twitter.com/bw_italian" TargetMode="External" /><Relationship Id="rId194" Type="http://schemas.openxmlformats.org/officeDocument/2006/relationships/hyperlink" Target="https://twitter.com/latestcanada" TargetMode="External" /><Relationship Id="rId195" Type="http://schemas.openxmlformats.org/officeDocument/2006/relationships/hyperlink" Target="https://twitter.com/dario_p89" TargetMode="External" /><Relationship Id="rId196" Type="http://schemas.openxmlformats.org/officeDocument/2006/relationships/hyperlink" Target="https://twitter.com/tradersocialne1" TargetMode="External" /><Relationship Id="rId197" Type="http://schemas.openxmlformats.org/officeDocument/2006/relationships/hyperlink" Target="https://twitter.com/sklarwilton" TargetMode="External" /><Relationship Id="rId198" Type="http://schemas.openxmlformats.org/officeDocument/2006/relationships/hyperlink" Target="https://twitter.com/holliekshaw" TargetMode="External" /><Relationship Id="rId199" Type="http://schemas.openxmlformats.org/officeDocument/2006/relationships/hyperlink" Target="https://twitter.com/cryptoify" TargetMode="External" /><Relationship Id="rId200" Type="http://schemas.openxmlformats.org/officeDocument/2006/relationships/hyperlink" Target="https://twitter.com/enggmrahman" TargetMode="External" /><Relationship Id="rId201" Type="http://schemas.openxmlformats.org/officeDocument/2006/relationships/hyperlink" Target="https://twitter.com/hardtechtv" TargetMode="External" /><Relationship Id="rId202" Type="http://schemas.openxmlformats.org/officeDocument/2006/relationships/hyperlink" Target="https://twitter.com/startupmath" TargetMode="External" /><Relationship Id="rId203" Type="http://schemas.openxmlformats.org/officeDocument/2006/relationships/hyperlink" Target="https://twitter.com/smontigaud" TargetMode="External" /><Relationship Id="rId204" Type="http://schemas.openxmlformats.org/officeDocument/2006/relationships/hyperlink" Target="https://twitter.com/kaytics" TargetMode="External" /><Relationship Id="rId205" Type="http://schemas.openxmlformats.org/officeDocument/2006/relationships/hyperlink" Target="https://twitter.com/bahrainnewsnet" TargetMode="External" /><Relationship Id="rId206" Type="http://schemas.openxmlformats.org/officeDocument/2006/relationships/hyperlink" Target="https://twitter.com/arnaldoauad" TargetMode="External" /><Relationship Id="rId207" Type="http://schemas.openxmlformats.org/officeDocument/2006/relationships/hyperlink" Target="https://twitter.com/wadeonaloz" TargetMode="External" /><Relationship Id="rId208" Type="http://schemas.openxmlformats.org/officeDocument/2006/relationships/hyperlink" Target="https://twitter.com/bw_dutch" TargetMode="External" /><Relationship Id="rId209" Type="http://schemas.openxmlformats.org/officeDocument/2006/relationships/hyperlink" Target="https://twitter.com/synergogroup" TargetMode="External" /><Relationship Id="rId210" Type="http://schemas.openxmlformats.org/officeDocument/2006/relationships/hyperlink" Target="https://twitter.com/pulsepublish" TargetMode="External" /><Relationship Id="rId211" Type="http://schemas.openxmlformats.org/officeDocument/2006/relationships/hyperlink" Target="https://twitter.com/malaikaamina" TargetMode="External" /><Relationship Id="rId212" Type="http://schemas.openxmlformats.org/officeDocument/2006/relationships/comments" Target="../comments2.xml" /><Relationship Id="rId213" Type="http://schemas.openxmlformats.org/officeDocument/2006/relationships/vmlDrawing" Target="../drawings/vmlDrawing2.vml" /><Relationship Id="rId214" Type="http://schemas.openxmlformats.org/officeDocument/2006/relationships/table" Target="../tables/table2.xml" /><Relationship Id="rId2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apnews.com/7851a29a27d54f04a2ac4d58fec4b7d6" TargetMode="External" /><Relationship Id="rId2" Type="http://schemas.openxmlformats.org/officeDocument/2006/relationships/hyperlink" Target="http://digitalconqurer.com/news/posiflex-launches-new-tk-series-interactive-kiosks/?utm_source=dlvr.it&amp;utm_medium=twitter" TargetMode="External" /><Relationship Id="rId3" Type="http://schemas.openxmlformats.org/officeDocument/2006/relationships/hyperlink" Target="https://www.businesswire.com/news/home/20190215005008/en/Posiflex-showcases-new-Interactive-Self-Service-Kiosks-IoT" TargetMode="External" /><Relationship Id="rId4" Type="http://schemas.openxmlformats.org/officeDocument/2006/relationships/hyperlink" Target="https://twitter.com/i/web/status/1096453730248077312" TargetMode="External" /><Relationship Id="rId5" Type="http://schemas.openxmlformats.org/officeDocument/2006/relationships/hyperlink" Target="https://twitter.com/i/web/status/1096408893088038912" TargetMode="External" /><Relationship Id="rId6" Type="http://schemas.openxmlformats.org/officeDocument/2006/relationships/hyperlink" Target="https://twitter.com/i/web/status/1096392820934336518" TargetMode="External" /><Relationship Id="rId7" Type="http://schemas.openxmlformats.org/officeDocument/2006/relationships/hyperlink" Target="https://www.infomoney.com.br/negocios/noticias-corporativas/noticia/7930313/posiflex-apresenta-novos-quiosques-interativos-autoatendimento-inovacoes-produtos-iot-eurocis?utm_source=dlvr.it&amp;utm_medium=twitter" TargetMode="External" /><Relationship Id="rId8" Type="http://schemas.openxmlformats.org/officeDocument/2006/relationships/hyperlink" Target="https://bahraintoday.info/posiflex-showcases-new-interactive-self-service-kiosks-and-iot-retail-product-innovations-at/" TargetMode="External" /><Relationship Id="rId9" Type="http://schemas.openxmlformats.org/officeDocument/2006/relationships/hyperlink" Target="http://dlvr.it/Qyy2Rm" TargetMode="External" /><Relationship Id="rId10" Type="http://schemas.openxmlformats.org/officeDocument/2006/relationships/hyperlink" Target="http://snip.ly/0lp10g?utm_content=buffer19b05&amp;utm_medium=social&amp;utm_source=twitter.com&amp;utm_campaign=buffer" TargetMode="External" /><Relationship Id="rId11" Type="http://schemas.openxmlformats.org/officeDocument/2006/relationships/hyperlink" Target="https://apnews.com/7851a29a27d54f04a2ac4d58fec4b7d6" TargetMode="External" /><Relationship Id="rId12" Type="http://schemas.openxmlformats.org/officeDocument/2006/relationships/hyperlink" Target="https://www.newswiretoday.com/news/169239/" TargetMode="External" /><Relationship Id="rId13" Type="http://schemas.openxmlformats.org/officeDocument/2006/relationships/hyperlink" Target="http://sharpiran.org/shop/equipment-stores/accessories-sale/barcode-reader/posiflex-ls3000/" TargetMode="External" /><Relationship Id="rId14" Type="http://schemas.openxmlformats.org/officeDocument/2006/relationships/hyperlink" Target="https://twitter.com/i/web/status/1094778134958886912" TargetMode="External" /><Relationship Id="rId15" Type="http://schemas.openxmlformats.org/officeDocument/2006/relationships/hyperlink" Target="https://twitter.com/i/web/status/1095910639887884293" TargetMode="External" /><Relationship Id="rId16" Type="http://schemas.openxmlformats.org/officeDocument/2006/relationships/hyperlink" Target="https://www.justransact.com/product/posiflex-bp02-mobile-printers" TargetMode="External" /><Relationship Id="rId17" Type="http://schemas.openxmlformats.org/officeDocument/2006/relationships/hyperlink" Target="https://bit.ly/2Sggc4j?utm_medium=social&amp;utm_source=twitter&amp;utm_campaign=postfity&amp;utm_content=postfity49e29" TargetMode="External" /><Relationship Id="rId18" Type="http://schemas.openxmlformats.org/officeDocument/2006/relationships/hyperlink" Target="https://bit.ly/2TA3N7S?utm_medium=social&amp;utm_source=twitter&amp;utm_campaign=postfity&amp;utm_content=postfityf9be5" TargetMode="External" /><Relationship Id="rId19" Type="http://schemas.openxmlformats.org/officeDocument/2006/relationships/hyperlink" Target="https://twitter.com/i/web/status/1094125064012877824" TargetMode="External" /><Relationship Id="rId20" Type="http://schemas.openxmlformats.org/officeDocument/2006/relationships/hyperlink" Target="http://feeds.feedburner.com/~r/casio_News/~3/uuvF955h4_k/?utm_source=feedburner&amp;utm_medium=twitter&amp;utm_campaign=casio_News" TargetMode="External" /><Relationship Id="rId21" Type="http://schemas.openxmlformats.org/officeDocument/2006/relationships/hyperlink" Target="http://digitalconqurer.com/news/posiflex-launches-new-tk-series-interactive-kiosks/?utm_source=dlvr.it&amp;utm_medium=twitter" TargetMode="External" /><Relationship Id="rId22" Type="http://schemas.openxmlformats.org/officeDocument/2006/relationships/hyperlink" Target="https://twitter.com/i/web/status/1094027275433984000" TargetMode="External" /><Relationship Id="rId23" Type="http://schemas.openxmlformats.org/officeDocument/2006/relationships/hyperlink" Target="https://www.cougsincyber.org/2018/03/08/posiflex-spotlights-stylish-new-line-of-touch-screen-terminals-kiosk-solutions-at-retailtech-japan-2018/" TargetMode="External" /><Relationship Id="rId24" Type="http://schemas.openxmlformats.org/officeDocument/2006/relationships/hyperlink" Target="https://www.facebook.com/flexilite/posts/10156570607872482" TargetMode="External" /><Relationship Id="rId25" Type="http://schemas.openxmlformats.org/officeDocument/2006/relationships/hyperlink" Target="https://expotecno.net/terminal-posiflex-mt-4308wr-todoterreno/" TargetMode="External" /><Relationship Id="rId26" Type="http://schemas.openxmlformats.org/officeDocument/2006/relationships/hyperlink" Target="https://dealermarket.net/terminal-posiflex-mt-4308wr-todoterreno/" TargetMode="External" /><Relationship Id="rId27" Type="http://schemas.openxmlformats.org/officeDocument/2006/relationships/hyperlink" Target="https://www.businesswire.com/news/home/20190215005008/en/Posiflex-showcases-new-Interactive-Self-Service-Kiosks-IoT" TargetMode="External" /><Relationship Id="rId28" Type="http://schemas.openxmlformats.org/officeDocument/2006/relationships/hyperlink" Target="http://feeds.feedburner.com/~r/financialpost/Veai/~3/ZT9qD2TvGBk/posiflex-showcases-new-interactive-self-service-kiosks-and-iot-retail-product-innovations-at-eurocis-2019?utm_source=feedburner&amp;utm_medium=twitter&amp;utm_campaign=sklarwilton" TargetMode="External" /><Relationship Id="rId29" Type="http://schemas.openxmlformats.org/officeDocument/2006/relationships/hyperlink" Target="https://dbs4pos.com/roadshows"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938</v>
      </c>
      <c r="BB2" s="13" t="s">
        <v>952</v>
      </c>
      <c r="BC2" s="13" t="s">
        <v>953</v>
      </c>
      <c r="BD2" s="67" t="s">
        <v>1291</v>
      </c>
      <c r="BE2" s="67" t="s">
        <v>1292</v>
      </c>
      <c r="BF2" s="67" t="s">
        <v>1293</v>
      </c>
      <c r="BG2" s="67" t="s">
        <v>1294</v>
      </c>
      <c r="BH2" s="67" t="s">
        <v>1295</v>
      </c>
      <c r="BI2" s="67" t="s">
        <v>1296</v>
      </c>
      <c r="BJ2" s="67" t="s">
        <v>1297</v>
      </c>
      <c r="BK2" s="67" t="s">
        <v>1298</v>
      </c>
      <c r="BL2" s="67" t="s">
        <v>1299</v>
      </c>
    </row>
    <row r="3" spans="1:64" ht="15" customHeight="1">
      <c r="A3" s="84" t="s">
        <v>212</v>
      </c>
      <c r="B3" s="84" t="s">
        <v>256</v>
      </c>
      <c r="C3" s="53" t="s">
        <v>1343</v>
      </c>
      <c r="D3" s="54">
        <v>3</v>
      </c>
      <c r="E3" s="65" t="s">
        <v>132</v>
      </c>
      <c r="F3" s="55">
        <v>35</v>
      </c>
      <c r="G3" s="53"/>
      <c r="H3" s="57"/>
      <c r="I3" s="56"/>
      <c r="J3" s="56"/>
      <c r="K3" s="36" t="s">
        <v>65</v>
      </c>
      <c r="L3" s="62">
        <v>3</v>
      </c>
      <c r="M3" s="62"/>
      <c r="N3" s="63"/>
      <c r="O3" s="85" t="s">
        <v>258</v>
      </c>
      <c r="P3" s="87">
        <v>43503.42909722222</v>
      </c>
      <c r="Q3" s="85" t="s">
        <v>259</v>
      </c>
      <c r="R3" s="89" t="s">
        <v>313</v>
      </c>
      <c r="S3" s="85" t="s">
        <v>357</v>
      </c>
      <c r="T3" s="85" t="s">
        <v>380</v>
      </c>
      <c r="U3" s="89" t="s">
        <v>388</v>
      </c>
      <c r="V3" s="89" t="s">
        <v>388</v>
      </c>
      <c r="W3" s="87">
        <v>43503.42909722222</v>
      </c>
      <c r="X3" s="89" t="s">
        <v>434</v>
      </c>
      <c r="Y3" s="85"/>
      <c r="Z3" s="85"/>
      <c r="AA3" s="91" t="s">
        <v>489</v>
      </c>
      <c r="AB3" s="85"/>
      <c r="AC3" s="85" t="b">
        <v>0</v>
      </c>
      <c r="AD3" s="85">
        <v>0</v>
      </c>
      <c r="AE3" s="91" t="s">
        <v>544</v>
      </c>
      <c r="AF3" s="85" t="b">
        <v>0</v>
      </c>
      <c r="AG3" s="85" t="s">
        <v>546</v>
      </c>
      <c r="AH3" s="85"/>
      <c r="AI3" s="91" t="s">
        <v>544</v>
      </c>
      <c r="AJ3" s="85" t="b">
        <v>0</v>
      </c>
      <c r="AK3" s="85">
        <v>0</v>
      </c>
      <c r="AL3" s="91" t="s">
        <v>544</v>
      </c>
      <c r="AM3" s="85" t="s">
        <v>556</v>
      </c>
      <c r="AN3" s="85" t="b">
        <v>0</v>
      </c>
      <c r="AO3" s="91" t="s">
        <v>489</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20</v>
      </c>
      <c r="BK3" s="52">
        <v>100</v>
      </c>
      <c r="BL3" s="51">
        <v>20</v>
      </c>
    </row>
    <row r="4" spans="1:64" ht="15" customHeight="1">
      <c r="A4" s="84" t="s">
        <v>213</v>
      </c>
      <c r="B4" s="84" t="s">
        <v>256</v>
      </c>
      <c r="C4" s="53" t="s">
        <v>1343</v>
      </c>
      <c r="D4" s="54">
        <v>3</v>
      </c>
      <c r="E4" s="65" t="s">
        <v>132</v>
      </c>
      <c r="F4" s="55">
        <v>35</v>
      </c>
      <c r="G4" s="53"/>
      <c r="H4" s="57"/>
      <c r="I4" s="56"/>
      <c r="J4" s="56"/>
      <c r="K4" s="36" t="s">
        <v>65</v>
      </c>
      <c r="L4" s="83">
        <v>4</v>
      </c>
      <c r="M4" s="83"/>
      <c r="N4" s="63"/>
      <c r="O4" s="86" t="s">
        <v>258</v>
      </c>
      <c r="P4" s="88">
        <v>43503.43283564815</v>
      </c>
      <c r="Q4" s="86" t="s">
        <v>260</v>
      </c>
      <c r="R4" s="90" t="s">
        <v>314</v>
      </c>
      <c r="S4" s="86" t="s">
        <v>358</v>
      </c>
      <c r="T4" s="86" t="s">
        <v>381</v>
      </c>
      <c r="U4" s="90" t="s">
        <v>389</v>
      </c>
      <c r="V4" s="90" t="s">
        <v>389</v>
      </c>
      <c r="W4" s="88">
        <v>43503.43283564815</v>
      </c>
      <c r="X4" s="90" t="s">
        <v>435</v>
      </c>
      <c r="Y4" s="86"/>
      <c r="Z4" s="86"/>
      <c r="AA4" s="92" t="s">
        <v>490</v>
      </c>
      <c r="AB4" s="86"/>
      <c r="AC4" s="86" t="b">
        <v>0</v>
      </c>
      <c r="AD4" s="86">
        <v>0</v>
      </c>
      <c r="AE4" s="92" t="s">
        <v>544</v>
      </c>
      <c r="AF4" s="86" t="b">
        <v>0</v>
      </c>
      <c r="AG4" s="86" t="s">
        <v>546</v>
      </c>
      <c r="AH4" s="86"/>
      <c r="AI4" s="92" t="s">
        <v>544</v>
      </c>
      <c r="AJ4" s="86" t="b">
        <v>0</v>
      </c>
      <c r="AK4" s="86">
        <v>0</v>
      </c>
      <c r="AL4" s="92" t="s">
        <v>544</v>
      </c>
      <c r="AM4" s="86" t="s">
        <v>556</v>
      </c>
      <c r="AN4" s="86" t="b">
        <v>0</v>
      </c>
      <c r="AO4" s="92" t="s">
        <v>490</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v>0</v>
      </c>
      <c r="BE4" s="52">
        <v>0</v>
      </c>
      <c r="BF4" s="51">
        <v>0</v>
      </c>
      <c r="BG4" s="52">
        <v>0</v>
      </c>
      <c r="BH4" s="51">
        <v>0</v>
      </c>
      <c r="BI4" s="52">
        <v>0</v>
      </c>
      <c r="BJ4" s="51">
        <v>22</v>
      </c>
      <c r="BK4" s="52">
        <v>100</v>
      </c>
      <c r="BL4" s="51">
        <v>22</v>
      </c>
    </row>
    <row r="5" spans="1:64" ht="45">
      <c r="A5" s="84" t="s">
        <v>214</v>
      </c>
      <c r="B5" s="84" t="s">
        <v>214</v>
      </c>
      <c r="C5" s="53" t="s">
        <v>1343</v>
      </c>
      <c r="D5" s="54">
        <v>3</v>
      </c>
      <c r="E5" s="65" t="s">
        <v>132</v>
      </c>
      <c r="F5" s="55">
        <v>35</v>
      </c>
      <c r="G5" s="53"/>
      <c r="H5" s="57"/>
      <c r="I5" s="56"/>
      <c r="J5" s="56"/>
      <c r="K5" s="36" t="s">
        <v>65</v>
      </c>
      <c r="L5" s="83">
        <v>5</v>
      </c>
      <c r="M5" s="83"/>
      <c r="N5" s="63"/>
      <c r="O5" s="86" t="s">
        <v>176</v>
      </c>
      <c r="P5" s="88">
        <v>43504.68320601852</v>
      </c>
      <c r="Q5" s="86" t="s">
        <v>261</v>
      </c>
      <c r="R5" s="90" t="s">
        <v>315</v>
      </c>
      <c r="S5" s="86" t="s">
        <v>359</v>
      </c>
      <c r="T5" s="86" t="s">
        <v>382</v>
      </c>
      <c r="U5" s="86"/>
      <c r="V5" s="90" t="s">
        <v>395</v>
      </c>
      <c r="W5" s="88">
        <v>43504.68320601852</v>
      </c>
      <c r="X5" s="90" t="s">
        <v>436</v>
      </c>
      <c r="Y5" s="86"/>
      <c r="Z5" s="86"/>
      <c r="AA5" s="92" t="s">
        <v>491</v>
      </c>
      <c r="AB5" s="86"/>
      <c r="AC5" s="86" t="b">
        <v>0</v>
      </c>
      <c r="AD5" s="86">
        <v>0</v>
      </c>
      <c r="AE5" s="92" t="s">
        <v>544</v>
      </c>
      <c r="AF5" s="86" t="b">
        <v>0</v>
      </c>
      <c r="AG5" s="86" t="s">
        <v>547</v>
      </c>
      <c r="AH5" s="86"/>
      <c r="AI5" s="92" t="s">
        <v>544</v>
      </c>
      <c r="AJ5" s="86" t="b">
        <v>0</v>
      </c>
      <c r="AK5" s="86">
        <v>0</v>
      </c>
      <c r="AL5" s="92" t="s">
        <v>544</v>
      </c>
      <c r="AM5" s="86" t="s">
        <v>557</v>
      </c>
      <c r="AN5" s="86" t="b">
        <v>0</v>
      </c>
      <c r="AO5" s="92" t="s">
        <v>491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26</v>
      </c>
      <c r="BK5" s="52">
        <v>100</v>
      </c>
      <c r="BL5" s="51">
        <v>26</v>
      </c>
    </row>
    <row r="6" spans="1:64" ht="45">
      <c r="A6" s="84" t="s">
        <v>215</v>
      </c>
      <c r="B6" s="84" t="s">
        <v>215</v>
      </c>
      <c r="C6" s="53" t="s">
        <v>1343</v>
      </c>
      <c r="D6" s="54">
        <v>3</v>
      </c>
      <c r="E6" s="65" t="s">
        <v>132</v>
      </c>
      <c r="F6" s="55">
        <v>35</v>
      </c>
      <c r="G6" s="53"/>
      <c r="H6" s="57"/>
      <c r="I6" s="56"/>
      <c r="J6" s="56"/>
      <c r="K6" s="36" t="s">
        <v>65</v>
      </c>
      <c r="L6" s="83">
        <v>6</v>
      </c>
      <c r="M6" s="83"/>
      <c r="N6" s="63"/>
      <c r="O6" s="86" t="s">
        <v>176</v>
      </c>
      <c r="P6" s="88">
        <v>43506.31232638889</v>
      </c>
      <c r="Q6" s="86" t="s">
        <v>262</v>
      </c>
      <c r="R6" s="90" t="s">
        <v>316</v>
      </c>
      <c r="S6" s="86" t="s">
        <v>360</v>
      </c>
      <c r="T6" s="86"/>
      <c r="U6" s="86"/>
      <c r="V6" s="90" t="s">
        <v>396</v>
      </c>
      <c r="W6" s="88">
        <v>43506.31232638889</v>
      </c>
      <c r="X6" s="90" t="s">
        <v>437</v>
      </c>
      <c r="Y6" s="86"/>
      <c r="Z6" s="86"/>
      <c r="AA6" s="92" t="s">
        <v>492</v>
      </c>
      <c r="AB6" s="86"/>
      <c r="AC6" s="86" t="b">
        <v>0</v>
      </c>
      <c r="AD6" s="86">
        <v>0</v>
      </c>
      <c r="AE6" s="92" t="s">
        <v>544</v>
      </c>
      <c r="AF6" s="86" t="b">
        <v>0</v>
      </c>
      <c r="AG6" s="86" t="s">
        <v>548</v>
      </c>
      <c r="AH6" s="86"/>
      <c r="AI6" s="92" t="s">
        <v>544</v>
      </c>
      <c r="AJ6" s="86" t="b">
        <v>0</v>
      </c>
      <c r="AK6" s="86">
        <v>0</v>
      </c>
      <c r="AL6" s="92" t="s">
        <v>544</v>
      </c>
      <c r="AM6" s="86" t="s">
        <v>557</v>
      </c>
      <c r="AN6" s="86" t="b">
        <v>0</v>
      </c>
      <c r="AO6" s="92" t="s">
        <v>492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11</v>
      </c>
      <c r="BK6" s="52">
        <v>100</v>
      </c>
      <c r="BL6" s="51">
        <v>11</v>
      </c>
    </row>
    <row r="7" spans="1:64" ht="45">
      <c r="A7" s="84" t="s">
        <v>216</v>
      </c>
      <c r="B7" s="84" t="s">
        <v>216</v>
      </c>
      <c r="C7" s="53" t="s">
        <v>1343</v>
      </c>
      <c r="D7" s="54">
        <v>3</v>
      </c>
      <c r="E7" s="65" t="s">
        <v>132</v>
      </c>
      <c r="F7" s="55">
        <v>35</v>
      </c>
      <c r="G7" s="53"/>
      <c r="H7" s="57"/>
      <c r="I7" s="56"/>
      <c r="J7" s="56"/>
      <c r="K7" s="36" t="s">
        <v>65</v>
      </c>
      <c r="L7" s="83">
        <v>7</v>
      </c>
      <c r="M7" s="83"/>
      <c r="N7" s="63"/>
      <c r="O7" s="86" t="s">
        <v>176</v>
      </c>
      <c r="P7" s="88">
        <v>43507.08358796296</v>
      </c>
      <c r="Q7" s="86" t="s">
        <v>263</v>
      </c>
      <c r="R7" s="90" t="s">
        <v>317</v>
      </c>
      <c r="S7" s="86" t="s">
        <v>361</v>
      </c>
      <c r="T7" s="86"/>
      <c r="U7" s="86"/>
      <c r="V7" s="90" t="s">
        <v>397</v>
      </c>
      <c r="W7" s="88">
        <v>43507.08358796296</v>
      </c>
      <c r="X7" s="90" t="s">
        <v>438</v>
      </c>
      <c r="Y7" s="86"/>
      <c r="Z7" s="86"/>
      <c r="AA7" s="92" t="s">
        <v>493</v>
      </c>
      <c r="AB7" s="86"/>
      <c r="AC7" s="86" t="b">
        <v>0</v>
      </c>
      <c r="AD7" s="86">
        <v>0</v>
      </c>
      <c r="AE7" s="92" t="s">
        <v>544</v>
      </c>
      <c r="AF7" s="86" t="b">
        <v>0</v>
      </c>
      <c r="AG7" s="86" t="s">
        <v>547</v>
      </c>
      <c r="AH7" s="86"/>
      <c r="AI7" s="92" t="s">
        <v>544</v>
      </c>
      <c r="AJ7" s="86" t="b">
        <v>0</v>
      </c>
      <c r="AK7" s="86">
        <v>0</v>
      </c>
      <c r="AL7" s="92" t="s">
        <v>544</v>
      </c>
      <c r="AM7" s="86" t="s">
        <v>558</v>
      </c>
      <c r="AN7" s="86" t="b">
        <v>1</v>
      </c>
      <c r="AO7" s="92" t="s">
        <v>493</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19</v>
      </c>
      <c r="BK7" s="52">
        <v>100</v>
      </c>
      <c r="BL7" s="51">
        <v>19</v>
      </c>
    </row>
    <row r="8" spans="1:64" ht="45">
      <c r="A8" s="84" t="s">
        <v>217</v>
      </c>
      <c r="B8" s="84" t="s">
        <v>217</v>
      </c>
      <c r="C8" s="53" t="s">
        <v>1343</v>
      </c>
      <c r="D8" s="54">
        <v>3</v>
      </c>
      <c r="E8" s="65" t="s">
        <v>132</v>
      </c>
      <c r="F8" s="55">
        <v>35</v>
      </c>
      <c r="G8" s="53"/>
      <c r="H8" s="57"/>
      <c r="I8" s="56"/>
      <c r="J8" s="56"/>
      <c r="K8" s="36" t="s">
        <v>65</v>
      </c>
      <c r="L8" s="83">
        <v>8</v>
      </c>
      <c r="M8" s="83"/>
      <c r="N8" s="63"/>
      <c r="O8" s="86" t="s">
        <v>176</v>
      </c>
      <c r="P8" s="88">
        <v>43507.5925</v>
      </c>
      <c r="Q8" s="86" t="s">
        <v>264</v>
      </c>
      <c r="R8" s="86"/>
      <c r="S8" s="86"/>
      <c r="T8" s="86" t="s">
        <v>383</v>
      </c>
      <c r="U8" s="86"/>
      <c r="V8" s="90" t="s">
        <v>398</v>
      </c>
      <c r="W8" s="88">
        <v>43507.5925</v>
      </c>
      <c r="X8" s="90" t="s">
        <v>439</v>
      </c>
      <c r="Y8" s="86"/>
      <c r="Z8" s="86"/>
      <c r="AA8" s="92" t="s">
        <v>494</v>
      </c>
      <c r="AB8" s="86"/>
      <c r="AC8" s="86" t="b">
        <v>0</v>
      </c>
      <c r="AD8" s="86">
        <v>0</v>
      </c>
      <c r="AE8" s="92" t="s">
        <v>545</v>
      </c>
      <c r="AF8" s="86" t="b">
        <v>0</v>
      </c>
      <c r="AG8" s="86" t="s">
        <v>547</v>
      </c>
      <c r="AH8" s="86"/>
      <c r="AI8" s="92" t="s">
        <v>544</v>
      </c>
      <c r="AJ8" s="86" t="b">
        <v>0</v>
      </c>
      <c r="AK8" s="86">
        <v>0</v>
      </c>
      <c r="AL8" s="92" t="s">
        <v>544</v>
      </c>
      <c r="AM8" s="86" t="s">
        <v>557</v>
      </c>
      <c r="AN8" s="86" t="b">
        <v>0</v>
      </c>
      <c r="AO8" s="92" t="s">
        <v>494</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16</v>
      </c>
      <c r="BK8" s="52">
        <v>100</v>
      </c>
      <c r="BL8" s="51">
        <v>16</v>
      </c>
    </row>
    <row r="9" spans="1:64" ht="45">
      <c r="A9" s="84" t="s">
        <v>218</v>
      </c>
      <c r="B9" s="84" t="s">
        <v>218</v>
      </c>
      <c r="C9" s="53" t="s">
        <v>1343</v>
      </c>
      <c r="D9" s="54">
        <v>3</v>
      </c>
      <c r="E9" s="65" t="s">
        <v>132</v>
      </c>
      <c r="F9" s="55">
        <v>35</v>
      </c>
      <c r="G9" s="53"/>
      <c r="H9" s="57"/>
      <c r="I9" s="56"/>
      <c r="J9" s="56"/>
      <c r="K9" s="36" t="s">
        <v>65</v>
      </c>
      <c r="L9" s="83">
        <v>9</v>
      </c>
      <c r="M9" s="83"/>
      <c r="N9" s="63"/>
      <c r="O9" s="86" t="s">
        <v>176</v>
      </c>
      <c r="P9" s="88">
        <v>43507.79107638889</v>
      </c>
      <c r="Q9" s="86" t="s">
        <v>265</v>
      </c>
      <c r="R9" s="90" t="s">
        <v>318</v>
      </c>
      <c r="S9" s="86" t="s">
        <v>362</v>
      </c>
      <c r="T9" s="86"/>
      <c r="U9" s="90" t="s">
        <v>390</v>
      </c>
      <c r="V9" s="90" t="s">
        <v>390</v>
      </c>
      <c r="W9" s="88">
        <v>43507.79107638889</v>
      </c>
      <c r="X9" s="90" t="s">
        <v>440</v>
      </c>
      <c r="Y9" s="86"/>
      <c r="Z9" s="86"/>
      <c r="AA9" s="92" t="s">
        <v>495</v>
      </c>
      <c r="AB9" s="86"/>
      <c r="AC9" s="86" t="b">
        <v>0</v>
      </c>
      <c r="AD9" s="86">
        <v>1</v>
      </c>
      <c r="AE9" s="92" t="s">
        <v>544</v>
      </c>
      <c r="AF9" s="86" t="b">
        <v>0</v>
      </c>
      <c r="AG9" s="86" t="s">
        <v>547</v>
      </c>
      <c r="AH9" s="86"/>
      <c r="AI9" s="92" t="s">
        <v>544</v>
      </c>
      <c r="AJ9" s="86" t="b">
        <v>0</v>
      </c>
      <c r="AK9" s="86">
        <v>1</v>
      </c>
      <c r="AL9" s="92" t="s">
        <v>544</v>
      </c>
      <c r="AM9" s="86" t="s">
        <v>559</v>
      </c>
      <c r="AN9" s="86" t="b">
        <v>0</v>
      </c>
      <c r="AO9" s="92" t="s">
        <v>495</v>
      </c>
      <c r="AP9" s="86" t="s">
        <v>176</v>
      </c>
      <c r="AQ9" s="86">
        <v>0</v>
      </c>
      <c r="AR9" s="86">
        <v>0</v>
      </c>
      <c r="AS9" s="86"/>
      <c r="AT9" s="86"/>
      <c r="AU9" s="86"/>
      <c r="AV9" s="86"/>
      <c r="AW9" s="86"/>
      <c r="AX9" s="86"/>
      <c r="AY9" s="86"/>
      <c r="AZ9" s="86"/>
      <c r="BA9">
        <v>1</v>
      </c>
      <c r="BB9" s="85" t="str">
        <f>REPLACE(INDEX(GroupVertices[Group],MATCH(Edges[[#This Row],[Vertex 1]],GroupVertices[Vertex],0)),1,1,"")</f>
        <v>6</v>
      </c>
      <c r="BC9" s="85" t="str">
        <f>REPLACE(INDEX(GroupVertices[Group],MATCH(Edges[[#This Row],[Vertex 2]],GroupVertices[Vertex],0)),1,1,"")</f>
        <v>6</v>
      </c>
      <c r="BD9" s="51">
        <v>1</v>
      </c>
      <c r="BE9" s="52">
        <v>2.380952380952381</v>
      </c>
      <c r="BF9" s="51">
        <v>0</v>
      </c>
      <c r="BG9" s="52">
        <v>0</v>
      </c>
      <c r="BH9" s="51">
        <v>0</v>
      </c>
      <c r="BI9" s="52">
        <v>0</v>
      </c>
      <c r="BJ9" s="51">
        <v>41</v>
      </c>
      <c r="BK9" s="52">
        <v>97.61904761904762</v>
      </c>
      <c r="BL9" s="51">
        <v>42</v>
      </c>
    </row>
    <row r="10" spans="1:64" ht="45">
      <c r="A10" s="84" t="s">
        <v>219</v>
      </c>
      <c r="B10" s="84" t="s">
        <v>218</v>
      </c>
      <c r="C10" s="53" t="s">
        <v>1343</v>
      </c>
      <c r="D10" s="54">
        <v>3</v>
      </c>
      <c r="E10" s="65" t="s">
        <v>132</v>
      </c>
      <c r="F10" s="55">
        <v>35</v>
      </c>
      <c r="G10" s="53"/>
      <c r="H10" s="57"/>
      <c r="I10" s="56"/>
      <c r="J10" s="56"/>
      <c r="K10" s="36" t="s">
        <v>65</v>
      </c>
      <c r="L10" s="83">
        <v>10</v>
      </c>
      <c r="M10" s="83"/>
      <c r="N10" s="63"/>
      <c r="O10" s="86" t="s">
        <v>258</v>
      </c>
      <c r="P10" s="88">
        <v>43507.83015046296</v>
      </c>
      <c r="Q10" s="86" t="s">
        <v>266</v>
      </c>
      <c r="R10" s="86"/>
      <c r="S10" s="86"/>
      <c r="T10" s="86"/>
      <c r="U10" s="86"/>
      <c r="V10" s="90" t="s">
        <v>399</v>
      </c>
      <c r="W10" s="88">
        <v>43507.83015046296</v>
      </c>
      <c r="X10" s="90" t="s">
        <v>441</v>
      </c>
      <c r="Y10" s="86"/>
      <c r="Z10" s="86"/>
      <c r="AA10" s="92" t="s">
        <v>496</v>
      </c>
      <c r="AB10" s="86"/>
      <c r="AC10" s="86" t="b">
        <v>0</v>
      </c>
      <c r="AD10" s="86">
        <v>0</v>
      </c>
      <c r="AE10" s="92" t="s">
        <v>544</v>
      </c>
      <c r="AF10" s="86" t="b">
        <v>0</v>
      </c>
      <c r="AG10" s="86" t="s">
        <v>547</v>
      </c>
      <c r="AH10" s="86"/>
      <c r="AI10" s="92" t="s">
        <v>544</v>
      </c>
      <c r="AJ10" s="86" t="b">
        <v>0</v>
      </c>
      <c r="AK10" s="86">
        <v>0</v>
      </c>
      <c r="AL10" s="92" t="s">
        <v>495</v>
      </c>
      <c r="AM10" s="86" t="s">
        <v>560</v>
      </c>
      <c r="AN10" s="86" t="b">
        <v>0</v>
      </c>
      <c r="AO10" s="92" t="s">
        <v>495</v>
      </c>
      <c r="AP10" s="86" t="s">
        <v>176</v>
      </c>
      <c r="AQ10" s="86">
        <v>0</v>
      </c>
      <c r="AR10" s="86">
        <v>0</v>
      </c>
      <c r="AS10" s="86"/>
      <c r="AT10" s="86"/>
      <c r="AU10" s="86"/>
      <c r="AV10" s="86"/>
      <c r="AW10" s="86"/>
      <c r="AX10" s="86"/>
      <c r="AY10" s="86"/>
      <c r="AZ10" s="86"/>
      <c r="BA10">
        <v>1</v>
      </c>
      <c r="BB10" s="85" t="str">
        <f>REPLACE(INDEX(GroupVertices[Group],MATCH(Edges[[#This Row],[Vertex 1]],GroupVertices[Vertex],0)),1,1,"")</f>
        <v>6</v>
      </c>
      <c r="BC10" s="85" t="str">
        <f>REPLACE(INDEX(GroupVertices[Group],MATCH(Edges[[#This Row],[Vertex 2]],GroupVertices[Vertex],0)),1,1,"")</f>
        <v>6</v>
      </c>
      <c r="BD10" s="51">
        <v>1</v>
      </c>
      <c r="BE10" s="52">
        <v>3.8461538461538463</v>
      </c>
      <c r="BF10" s="51">
        <v>0</v>
      </c>
      <c r="BG10" s="52">
        <v>0</v>
      </c>
      <c r="BH10" s="51">
        <v>0</v>
      </c>
      <c r="BI10" s="52">
        <v>0</v>
      </c>
      <c r="BJ10" s="51">
        <v>25</v>
      </c>
      <c r="BK10" s="52">
        <v>96.15384615384616</v>
      </c>
      <c r="BL10" s="51">
        <v>26</v>
      </c>
    </row>
    <row r="11" spans="1:64" ht="30">
      <c r="A11" s="84" t="s">
        <v>220</v>
      </c>
      <c r="B11" s="84" t="s">
        <v>220</v>
      </c>
      <c r="C11" s="53" t="s">
        <v>1344</v>
      </c>
      <c r="D11" s="54">
        <v>10</v>
      </c>
      <c r="E11" s="65" t="s">
        <v>136</v>
      </c>
      <c r="F11" s="55">
        <v>12</v>
      </c>
      <c r="G11" s="53"/>
      <c r="H11" s="57"/>
      <c r="I11" s="56"/>
      <c r="J11" s="56"/>
      <c r="K11" s="36" t="s">
        <v>65</v>
      </c>
      <c r="L11" s="83">
        <v>11</v>
      </c>
      <c r="M11" s="83"/>
      <c r="N11" s="63"/>
      <c r="O11" s="86" t="s">
        <v>176</v>
      </c>
      <c r="P11" s="88">
        <v>43500.26803240741</v>
      </c>
      <c r="Q11" s="86" t="s">
        <v>267</v>
      </c>
      <c r="R11" s="90" t="s">
        <v>319</v>
      </c>
      <c r="S11" s="86" t="s">
        <v>363</v>
      </c>
      <c r="T11" s="86"/>
      <c r="U11" s="90" t="s">
        <v>391</v>
      </c>
      <c r="V11" s="90" t="s">
        <v>391</v>
      </c>
      <c r="W11" s="88">
        <v>43500.26803240741</v>
      </c>
      <c r="X11" s="90" t="s">
        <v>442</v>
      </c>
      <c r="Y11" s="86"/>
      <c r="Z11" s="86"/>
      <c r="AA11" s="92" t="s">
        <v>497</v>
      </c>
      <c r="AB11" s="86"/>
      <c r="AC11" s="86" t="b">
        <v>0</v>
      </c>
      <c r="AD11" s="86">
        <v>1</v>
      </c>
      <c r="AE11" s="92" t="s">
        <v>544</v>
      </c>
      <c r="AF11" s="86" t="b">
        <v>0</v>
      </c>
      <c r="AG11" s="86" t="s">
        <v>547</v>
      </c>
      <c r="AH11" s="86"/>
      <c r="AI11" s="92" t="s">
        <v>544</v>
      </c>
      <c r="AJ11" s="86" t="b">
        <v>0</v>
      </c>
      <c r="AK11" s="86">
        <v>0</v>
      </c>
      <c r="AL11" s="92" t="s">
        <v>544</v>
      </c>
      <c r="AM11" s="86" t="s">
        <v>557</v>
      </c>
      <c r="AN11" s="86" t="b">
        <v>0</v>
      </c>
      <c r="AO11" s="92" t="s">
        <v>497</v>
      </c>
      <c r="AP11" s="86" t="s">
        <v>176</v>
      </c>
      <c r="AQ11" s="86">
        <v>0</v>
      </c>
      <c r="AR11" s="86">
        <v>0</v>
      </c>
      <c r="AS11" s="86"/>
      <c r="AT11" s="86"/>
      <c r="AU11" s="86"/>
      <c r="AV11" s="86"/>
      <c r="AW11" s="86"/>
      <c r="AX11" s="86"/>
      <c r="AY11" s="86"/>
      <c r="AZ11" s="86"/>
      <c r="BA11">
        <v>5</v>
      </c>
      <c r="BB11" s="85" t="str">
        <f>REPLACE(INDEX(GroupVertices[Group],MATCH(Edges[[#This Row],[Vertex 1]],GroupVertices[Vertex],0)),1,1,"")</f>
        <v>1</v>
      </c>
      <c r="BC11" s="85" t="str">
        <f>REPLACE(INDEX(GroupVertices[Group],MATCH(Edges[[#This Row],[Vertex 2]],GroupVertices[Vertex],0)),1,1,"")</f>
        <v>1</v>
      </c>
      <c r="BD11" s="51">
        <v>1</v>
      </c>
      <c r="BE11" s="52">
        <v>9.090909090909092</v>
      </c>
      <c r="BF11" s="51">
        <v>0</v>
      </c>
      <c r="BG11" s="52">
        <v>0</v>
      </c>
      <c r="BH11" s="51">
        <v>0</v>
      </c>
      <c r="BI11" s="52">
        <v>0</v>
      </c>
      <c r="BJ11" s="51">
        <v>10</v>
      </c>
      <c r="BK11" s="52">
        <v>90.9090909090909</v>
      </c>
      <c r="BL11" s="51">
        <v>11</v>
      </c>
    </row>
    <row r="12" spans="1:64" ht="30">
      <c r="A12" s="84" t="s">
        <v>220</v>
      </c>
      <c r="B12" s="84" t="s">
        <v>220</v>
      </c>
      <c r="C12" s="53" t="s">
        <v>1344</v>
      </c>
      <c r="D12" s="54">
        <v>10</v>
      </c>
      <c r="E12" s="65" t="s">
        <v>136</v>
      </c>
      <c r="F12" s="55">
        <v>12</v>
      </c>
      <c r="G12" s="53"/>
      <c r="H12" s="57"/>
      <c r="I12" s="56"/>
      <c r="J12" s="56"/>
      <c r="K12" s="36" t="s">
        <v>65</v>
      </c>
      <c r="L12" s="83">
        <v>12</v>
      </c>
      <c r="M12" s="83"/>
      <c r="N12" s="63"/>
      <c r="O12" s="86" t="s">
        <v>176</v>
      </c>
      <c r="P12" s="88">
        <v>43502.52789351852</v>
      </c>
      <c r="Q12" s="86" t="s">
        <v>268</v>
      </c>
      <c r="R12" s="90" t="s">
        <v>320</v>
      </c>
      <c r="S12" s="86" t="s">
        <v>364</v>
      </c>
      <c r="T12" s="86"/>
      <c r="U12" s="90" t="s">
        <v>392</v>
      </c>
      <c r="V12" s="90" t="s">
        <v>392</v>
      </c>
      <c r="W12" s="88">
        <v>43502.52789351852</v>
      </c>
      <c r="X12" s="90" t="s">
        <v>443</v>
      </c>
      <c r="Y12" s="86"/>
      <c r="Z12" s="86"/>
      <c r="AA12" s="92" t="s">
        <v>498</v>
      </c>
      <c r="AB12" s="86"/>
      <c r="AC12" s="86" t="b">
        <v>0</v>
      </c>
      <c r="AD12" s="86">
        <v>1</v>
      </c>
      <c r="AE12" s="92" t="s">
        <v>544</v>
      </c>
      <c r="AF12" s="86" t="b">
        <v>0</v>
      </c>
      <c r="AG12" s="86" t="s">
        <v>547</v>
      </c>
      <c r="AH12" s="86"/>
      <c r="AI12" s="92" t="s">
        <v>544</v>
      </c>
      <c r="AJ12" s="86" t="b">
        <v>0</v>
      </c>
      <c r="AK12" s="86">
        <v>0</v>
      </c>
      <c r="AL12" s="92" t="s">
        <v>544</v>
      </c>
      <c r="AM12" s="86" t="s">
        <v>561</v>
      </c>
      <c r="AN12" s="86" t="b">
        <v>0</v>
      </c>
      <c r="AO12" s="92" t="s">
        <v>498</v>
      </c>
      <c r="AP12" s="86" t="s">
        <v>176</v>
      </c>
      <c r="AQ12" s="86">
        <v>0</v>
      </c>
      <c r="AR12" s="86">
        <v>0</v>
      </c>
      <c r="AS12" s="86"/>
      <c r="AT12" s="86"/>
      <c r="AU12" s="86"/>
      <c r="AV12" s="86"/>
      <c r="AW12" s="86"/>
      <c r="AX12" s="86"/>
      <c r="AY12" s="86"/>
      <c r="AZ12" s="86"/>
      <c r="BA12">
        <v>5</v>
      </c>
      <c r="BB12" s="85" t="str">
        <f>REPLACE(INDEX(GroupVertices[Group],MATCH(Edges[[#This Row],[Vertex 1]],GroupVertices[Vertex],0)),1,1,"")</f>
        <v>1</v>
      </c>
      <c r="BC12" s="85" t="str">
        <f>REPLACE(INDEX(GroupVertices[Group],MATCH(Edges[[#This Row],[Vertex 2]],GroupVertices[Vertex],0)),1,1,"")</f>
        <v>1</v>
      </c>
      <c r="BD12" s="51">
        <v>3</v>
      </c>
      <c r="BE12" s="52">
        <v>12.5</v>
      </c>
      <c r="BF12" s="51">
        <v>0</v>
      </c>
      <c r="BG12" s="52">
        <v>0</v>
      </c>
      <c r="BH12" s="51">
        <v>0</v>
      </c>
      <c r="BI12" s="52">
        <v>0</v>
      </c>
      <c r="BJ12" s="51">
        <v>21</v>
      </c>
      <c r="BK12" s="52">
        <v>87.5</v>
      </c>
      <c r="BL12" s="51">
        <v>24</v>
      </c>
    </row>
    <row r="13" spans="1:64" ht="30">
      <c r="A13" s="84" t="s">
        <v>220</v>
      </c>
      <c r="B13" s="84" t="s">
        <v>220</v>
      </c>
      <c r="C13" s="53" t="s">
        <v>1344</v>
      </c>
      <c r="D13" s="54">
        <v>10</v>
      </c>
      <c r="E13" s="65" t="s">
        <v>136</v>
      </c>
      <c r="F13" s="55">
        <v>12</v>
      </c>
      <c r="G13" s="53"/>
      <c r="H13" s="57"/>
      <c r="I13" s="56"/>
      <c r="J13" s="56"/>
      <c r="K13" s="36" t="s">
        <v>65</v>
      </c>
      <c r="L13" s="83">
        <v>13</v>
      </c>
      <c r="M13" s="83"/>
      <c r="N13" s="63"/>
      <c r="O13" s="86" t="s">
        <v>176</v>
      </c>
      <c r="P13" s="88">
        <v>43503.29231481482</v>
      </c>
      <c r="Q13" s="86" t="s">
        <v>269</v>
      </c>
      <c r="R13" s="90" t="s">
        <v>321</v>
      </c>
      <c r="S13" s="86" t="s">
        <v>364</v>
      </c>
      <c r="T13" s="86"/>
      <c r="U13" s="90" t="s">
        <v>393</v>
      </c>
      <c r="V13" s="90" t="s">
        <v>393</v>
      </c>
      <c r="W13" s="88">
        <v>43503.29231481482</v>
      </c>
      <c r="X13" s="90" t="s">
        <v>444</v>
      </c>
      <c r="Y13" s="86"/>
      <c r="Z13" s="86"/>
      <c r="AA13" s="92" t="s">
        <v>499</v>
      </c>
      <c r="AB13" s="86"/>
      <c r="AC13" s="86" t="b">
        <v>0</v>
      </c>
      <c r="AD13" s="86">
        <v>0</v>
      </c>
      <c r="AE13" s="92" t="s">
        <v>544</v>
      </c>
      <c r="AF13" s="86" t="b">
        <v>0</v>
      </c>
      <c r="AG13" s="86" t="s">
        <v>547</v>
      </c>
      <c r="AH13" s="86"/>
      <c r="AI13" s="92" t="s">
        <v>544</v>
      </c>
      <c r="AJ13" s="86" t="b">
        <v>0</v>
      </c>
      <c r="AK13" s="86">
        <v>0</v>
      </c>
      <c r="AL13" s="92" t="s">
        <v>544</v>
      </c>
      <c r="AM13" s="86" t="s">
        <v>561</v>
      </c>
      <c r="AN13" s="86" t="b">
        <v>0</v>
      </c>
      <c r="AO13" s="92" t="s">
        <v>499</v>
      </c>
      <c r="AP13" s="86" t="s">
        <v>176</v>
      </c>
      <c r="AQ13" s="86">
        <v>0</v>
      </c>
      <c r="AR13" s="86">
        <v>0</v>
      </c>
      <c r="AS13" s="86"/>
      <c r="AT13" s="86"/>
      <c r="AU13" s="86"/>
      <c r="AV13" s="86"/>
      <c r="AW13" s="86"/>
      <c r="AX13" s="86"/>
      <c r="AY13" s="86"/>
      <c r="AZ13" s="86"/>
      <c r="BA13">
        <v>5</v>
      </c>
      <c r="BB13" s="85" t="str">
        <f>REPLACE(INDEX(GroupVertices[Group],MATCH(Edges[[#This Row],[Vertex 1]],GroupVertices[Vertex],0)),1,1,"")</f>
        <v>1</v>
      </c>
      <c r="BC13" s="85" t="str">
        <f>REPLACE(INDEX(GroupVertices[Group],MATCH(Edges[[#This Row],[Vertex 2]],GroupVertices[Vertex],0)),1,1,"")</f>
        <v>1</v>
      </c>
      <c r="BD13" s="51">
        <v>2</v>
      </c>
      <c r="BE13" s="52">
        <v>8.333333333333334</v>
      </c>
      <c r="BF13" s="51">
        <v>0</v>
      </c>
      <c r="BG13" s="52">
        <v>0</v>
      </c>
      <c r="BH13" s="51">
        <v>0</v>
      </c>
      <c r="BI13" s="52">
        <v>0</v>
      </c>
      <c r="BJ13" s="51">
        <v>22</v>
      </c>
      <c r="BK13" s="52">
        <v>91.66666666666667</v>
      </c>
      <c r="BL13" s="51">
        <v>24</v>
      </c>
    </row>
    <row r="14" spans="1:64" ht="30">
      <c r="A14" s="84" t="s">
        <v>220</v>
      </c>
      <c r="B14" s="84" t="s">
        <v>220</v>
      </c>
      <c r="C14" s="53" t="s">
        <v>1344</v>
      </c>
      <c r="D14" s="54">
        <v>10</v>
      </c>
      <c r="E14" s="65" t="s">
        <v>136</v>
      </c>
      <c r="F14" s="55">
        <v>12</v>
      </c>
      <c r="G14" s="53"/>
      <c r="H14" s="57"/>
      <c r="I14" s="56"/>
      <c r="J14" s="56"/>
      <c r="K14" s="36" t="s">
        <v>65</v>
      </c>
      <c r="L14" s="83">
        <v>14</v>
      </c>
      <c r="M14" s="83"/>
      <c r="N14" s="63"/>
      <c r="O14" s="86" t="s">
        <v>176</v>
      </c>
      <c r="P14" s="88">
        <v>43505.28144675926</v>
      </c>
      <c r="Q14" s="86" t="s">
        <v>270</v>
      </c>
      <c r="R14" s="90" t="s">
        <v>322</v>
      </c>
      <c r="S14" s="86" t="s">
        <v>361</v>
      </c>
      <c r="T14" s="86"/>
      <c r="U14" s="86"/>
      <c r="V14" s="90" t="s">
        <v>400</v>
      </c>
      <c r="W14" s="88">
        <v>43505.28144675926</v>
      </c>
      <c r="X14" s="90" t="s">
        <v>445</v>
      </c>
      <c r="Y14" s="86"/>
      <c r="Z14" s="86"/>
      <c r="AA14" s="92" t="s">
        <v>500</v>
      </c>
      <c r="AB14" s="86"/>
      <c r="AC14" s="86" t="b">
        <v>0</v>
      </c>
      <c r="AD14" s="86">
        <v>0</v>
      </c>
      <c r="AE14" s="92" t="s">
        <v>544</v>
      </c>
      <c r="AF14" s="86" t="b">
        <v>0</v>
      </c>
      <c r="AG14" s="86" t="s">
        <v>547</v>
      </c>
      <c r="AH14" s="86"/>
      <c r="AI14" s="92" t="s">
        <v>544</v>
      </c>
      <c r="AJ14" s="86" t="b">
        <v>0</v>
      </c>
      <c r="AK14" s="86">
        <v>0</v>
      </c>
      <c r="AL14" s="92" t="s">
        <v>544</v>
      </c>
      <c r="AM14" s="86" t="s">
        <v>561</v>
      </c>
      <c r="AN14" s="86" t="b">
        <v>1</v>
      </c>
      <c r="AO14" s="92" t="s">
        <v>500</v>
      </c>
      <c r="AP14" s="86" t="s">
        <v>176</v>
      </c>
      <c r="AQ14" s="86">
        <v>0</v>
      </c>
      <c r="AR14" s="86">
        <v>0</v>
      </c>
      <c r="AS14" s="86"/>
      <c r="AT14" s="86"/>
      <c r="AU14" s="86"/>
      <c r="AV14" s="86"/>
      <c r="AW14" s="86"/>
      <c r="AX14" s="86"/>
      <c r="AY14" s="86"/>
      <c r="AZ14" s="86"/>
      <c r="BA14">
        <v>5</v>
      </c>
      <c r="BB14" s="85" t="str">
        <f>REPLACE(INDEX(GroupVertices[Group],MATCH(Edges[[#This Row],[Vertex 1]],GroupVertices[Vertex],0)),1,1,"")</f>
        <v>1</v>
      </c>
      <c r="BC14" s="85" t="str">
        <f>REPLACE(INDEX(GroupVertices[Group],MATCH(Edges[[#This Row],[Vertex 2]],GroupVertices[Vertex],0)),1,1,"")</f>
        <v>1</v>
      </c>
      <c r="BD14" s="51">
        <v>1</v>
      </c>
      <c r="BE14" s="52">
        <v>7.142857142857143</v>
      </c>
      <c r="BF14" s="51">
        <v>0</v>
      </c>
      <c r="BG14" s="52">
        <v>0</v>
      </c>
      <c r="BH14" s="51">
        <v>0</v>
      </c>
      <c r="BI14" s="52">
        <v>0</v>
      </c>
      <c r="BJ14" s="51">
        <v>13</v>
      </c>
      <c r="BK14" s="52">
        <v>92.85714285714286</v>
      </c>
      <c r="BL14" s="51">
        <v>14</v>
      </c>
    </row>
    <row r="15" spans="1:64" ht="30">
      <c r="A15" s="84" t="s">
        <v>220</v>
      </c>
      <c r="B15" s="84" t="s">
        <v>220</v>
      </c>
      <c r="C15" s="53" t="s">
        <v>1344</v>
      </c>
      <c r="D15" s="54">
        <v>10</v>
      </c>
      <c r="E15" s="65" t="s">
        <v>136</v>
      </c>
      <c r="F15" s="55">
        <v>12</v>
      </c>
      <c r="G15" s="53"/>
      <c r="H15" s="57"/>
      <c r="I15" s="56"/>
      <c r="J15" s="56"/>
      <c r="K15" s="36" t="s">
        <v>65</v>
      </c>
      <c r="L15" s="83">
        <v>15</v>
      </c>
      <c r="M15" s="83"/>
      <c r="N15" s="63"/>
      <c r="O15" s="86" t="s">
        <v>176</v>
      </c>
      <c r="P15" s="88">
        <v>43510.208703703705</v>
      </c>
      <c r="Q15" s="86" t="s">
        <v>271</v>
      </c>
      <c r="R15" s="90" t="s">
        <v>323</v>
      </c>
      <c r="S15" s="86" t="s">
        <v>361</v>
      </c>
      <c r="T15" s="86"/>
      <c r="U15" s="86"/>
      <c r="V15" s="90" t="s">
        <v>400</v>
      </c>
      <c r="W15" s="88">
        <v>43510.208703703705</v>
      </c>
      <c r="X15" s="90" t="s">
        <v>446</v>
      </c>
      <c r="Y15" s="86"/>
      <c r="Z15" s="86"/>
      <c r="AA15" s="92" t="s">
        <v>501</v>
      </c>
      <c r="AB15" s="86"/>
      <c r="AC15" s="86" t="b">
        <v>0</v>
      </c>
      <c r="AD15" s="86">
        <v>0</v>
      </c>
      <c r="AE15" s="92" t="s">
        <v>544</v>
      </c>
      <c r="AF15" s="86" t="b">
        <v>0</v>
      </c>
      <c r="AG15" s="86" t="s">
        <v>547</v>
      </c>
      <c r="AH15" s="86"/>
      <c r="AI15" s="92" t="s">
        <v>544</v>
      </c>
      <c r="AJ15" s="86" t="b">
        <v>0</v>
      </c>
      <c r="AK15" s="86">
        <v>0</v>
      </c>
      <c r="AL15" s="92" t="s">
        <v>544</v>
      </c>
      <c r="AM15" s="86" t="s">
        <v>561</v>
      </c>
      <c r="AN15" s="86" t="b">
        <v>1</v>
      </c>
      <c r="AO15" s="92" t="s">
        <v>501</v>
      </c>
      <c r="AP15" s="86" t="s">
        <v>176</v>
      </c>
      <c r="AQ15" s="86">
        <v>0</v>
      </c>
      <c r="AR15" s="86">
        <v>0</v>
      </c>
      <c r="AS15" s="86"/>
      <c r="AT15" s="86"/>
      <c r="AU15" s="86"/>
      <c r="AV15" s="86"/>
      <c r="AW15" s="86"/>
      <c r="AX15" s="86"/>
      <c r="AY15" s="86"/>
      <c r="AZ15" s="86"/>
      <c r="BA15">
        <v>5</v>
      </c>
      <c r="BB15" s="85" t="str">
        <f>REPLACE(INDEX(GroupVertices[Group],MATCH(Edges[[#This Row],[Vertex 1]],GroupVertices[Vertex],0)),1,1,"")</f>
        <v>1</v>
      </c>
      <c r="BC15" s="85" t="str">
        <f>REPLACE(INDEX(GroupVertices[Group],MATCH(Edges[[#This Row],[Vertex 2]],GroupVertices[Vertex],0)),1,1,"")</f>
        <v>1</v>
      </c>
      <c r="BD15" s="51">
        <v>1</v>
      </c>
      <c r="BE15" s="52">
        <v>5.882352941176471</v>
      </c>
      <c r="BF15" s="51">
        <v>0</v>
      </c>
      <c r="BG15" s="52">
        <v>0</v>
      </c>
      <c r="BH15" s="51">
        <v>0</v>
      </c>
      <c r="BI15" s="52">
        <v>0</v>
      </c>
      <c r="BJ15" s="51">
        <v>16</v>
      </c>
      <c r="BK15" s="52">
        <v>94.11764705882354</v>
      </c>
      <c r="BL15" s="51">
        <v>17</v>
      </c>
    </row>
    <row r="16" spans="1:64" ht="45">
      <c r="A16" s="84" t="s">
        <v>221</v>
      </c>
      <c r="B16" s="84" t="s">
        <v>221</v>
      </c>
      <c r="C16" s="53" t="s">
        <v>1343</v>
      </c>
      <c r="D16" s="54">
        <v>3</v>
      </c>
      <c r="E16" s="65" t="s">
        <v>132</v>
      </c>
      <c r="F16" s="55">
        <v>35</v>
      </c>
      <c r="G16" s="53"/>
      <c r="H16" s="57"/>
      <c r="I16" s="56"/>
      <c r="J16" s="56"/>
      <c r="K16" s="36" t="s">
        <v>65</v>
      </c>
      <c r="L16" s="83">
        <v>16</v>
      </c>
      <c r="M16" s="83"/>
      <c r="N16" s="63"/>
      <c r="O16" s="86" t="s">
        <v>176</v>
      </c>
      <c r="P16" s="88">
        <v>43376.329884259256</v>
      </c>
      <c r="Q16" s="86" t="s">
        <v>272</v>
      </c>
      <c r="R16" s="90" t="s">
        <v>324</v>
      </c>
      <c r="S16" s="86" t="s">
        <v>365</v>
      </c>
      <c r="T16" s="86"/>
      <c r="U16" s="86"/>
      <c r="V16" s="90" t="s">
        <v>401</v>
      </c>
      <c r="W16" s="88">
        <v>43376.329884259256</v>
      </c>
      <c r="X16" s="90" t="s">
        <v>447</v>
      </c>
      <c r="Y16" s="86"/>
      <c r="Z16" s="86"/>
      <c r="AA16" s="92" t="s">
        <v>502</v>
      </c>
      <c r="AB16" s="86"/>
      <c r="AC16" s="86" t="b">
        <v>0</v>
      </c>
      <c r="AD16" s="86">
        <v>1</v>
      </c>
      <c r="AE16" s="92" t="s">
        <v>544</v>
      </c>
      <c r="AF16" s="86" t="b">
        <v>0</v>
      </c>
      <c r="AG16" s="86" t="s">
        <v>547</v>
      </c>
      <c r="AH16" s="86"/>
      <c r="AI16" s="92" t="s">
        <v>544</v>
      </c>
      <c r="AJ16" s="86" t="b">
        <v>0</v>
      </c>
      <c r="AK16" s="86">
        <v>2</v>
      </c>
      <c r="AL16" s="92" t="s">
        <v>544</v>
      </c>
      <c r="AM16" s="86" t="s">
        <v>376</v>
      </c>
      <c r="AN16" s="86" t="b">
        <v>0</v>
      </c>
      <c r="AO16" s="92" t="s">
        <v>502</v>
      </c>
      <c r="AP16" s="86" t="s">
        <v>576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0</v>
      </c>
      <c r="BG16" s="52">
        <v>0</v>
      </c>
      <c r="BH16" s="51">
        <v>0</v>
      </c>
      <c r="BI16" s="52">
        <v>0</v>
      </c>
      <c r="BJ16" s="51">
        <v>7</v>
      </c>
      <c r="BK16" s="52">
        <v>100</v>
      </c>
      <c r="BL16" s="51">
        <v>7</v>
      </c>
    </row>
    <row r="17" spans="1:64" ht="45">
      <c r="A17" s="84" t="s">
        <v>222</v>
      </c>
      <c r="B17" s="84" t="s">
        <v>221</v>
      </c>
      <c r="C17" s="53" t="s">
        <v>1343</v>
      </c>
      <c r="D17" s="54">
        <v>3</v>
      </c>
      <c r="E17" s="65" t="s">
        <v>132</v>
      </c>
      <c r="F17" s="55">
        <v>35</v>
      </c>
      <c r="G17" s="53"/>
      <c r="H17" s="57"/>
      <c r="I17" s="56"/>
      <c r="J17" s="56"/>
      <c r="K17" s="36" t="s">
        <v>65</v>
      </c>
      <c r="L17" s="83">
        <v>17</v>
      </c>
      <c r="M17" s="83"/>
      <c r="N17" s="63"/>
      <c r="O17" s="86" t="s">
        <v>258</v>
      </c>
      <c r="P17" s="88">
        <v>43502.74072916667</v>
      </c>
      <c r="Q17" s="86" t="s">
        <v>273</v>
      </c>
      <c r="R17" s="90" t="s">
        <v>324</v>
      </c>
      <c r="S17" s="86" t="s">
        <v>365</v>
      </c>
      <c r="T17" s="86"/>
      <c r="U17" s="86"/>
      <c r="V17" s="90" t="s">
        <v>402</v>
      </c>
      <c r="W17" s="88">
        <v>43502.74072916667</v>
      </c>
      <c r="X17" s="90" t="s">
        <v>448</v>
      </c>
      <c r="Y17" s="86"/>
      <c r="Z17" s="86"/>
      <c r="AA17" s="92" t="s">
        <v>503</v>
      </c>
      <c r="AB17" s="86"/>
      <c r="AC17" s="86" t="b">
        <v>0</v>
      </c>
      <c r="AD17" s="86">
        <v>0</v>
      </c>
      <c r="AE17" s="92" t="s">
        <v>544</v>
      </c>
      <c r="AF17" s="86" t="b">
        <v>0</v>
      </c>
      <c r="AG17" s="86" t="s">
        <v>547</v>
      </c>
      <c r="AH17" s="86"/>
      <c r="AI17" s="92" t="s">
        <v>544</v>
      </c>
      <c r="AJ17" s="86" t="b">
        <v>0</v>
      </c>
      <c r="AK17" s="86">
        <v>2</v>
      </c>
      <c r="AL17" s="92" t="s">
        <v>502</v>
      </c>
      <c r="AM17" s="86" t="s">
        <v>560</v>
      </c>
      <c r="AN17" s="86" t="b">
        <v>0</v>
      </c>
      <c r="AO17" s="92" t="s">
        <v>502</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0</v>
      </c>
      <c r="BG17" s="52">
        <v>0</v>
      </c>
      <c r="BH17" s="51">
        <v>0</v>
      </c>
      <c r="BI17" s="52">
        <v>0</v>
      </c>
      <c r="BJ17" s="51">
        <v>9</v>
      </c>
      <c r="BK17" s="52">
        <v>100</v>
      </c>
      <c r="BL17" s="51">
        <v>9</v>
      </c>
    </row>
    <row r="18" spans="1:64" ht="45">
      <c r="A18" s="84" t="s">
        <v>223</v>
      </c>
      <c r="B18" s="84" t="s">
        <v>223</v>
      </c>
      <c r="C18" s="53" t="s">
        <v>1343</v>
      </c>
      <c r="D18" s="54">
        <v>3</v>
      </c>
      <c r="E18" s="65" t="s">
        <v>132</v>
      </c>
      <c r="F18" s="55">
        <v>35</v>
      </c>
      <c r="G18" s="53"/>
      <c r="H18" s="57"/>
      <c r="I18" s="56"/>
      <c r="J18" s="56"/>
      <c r="K18" s="36" t="s">
        <v>65</v>
      </c>
      <c r="L18" s="83">
        <v>18</v>
      </c>
      <c r="M18" s="83"/>
      <c r="N18" s="63"/>
      <c r="O18" s="86" t="s">
        <v>176</v>
      </c>
      <c r="P18" s="88">
        <v>43358.083449074074</v>
      </c>
      <c r="Q18" s="86" t="s">
        <v>274</v>
      </c>
      <c r="R18" s="90" t="s">
        <v>325</v>
      </c>
      <c r="S18" s="86" t="s">
        <v>366</v>
      </c>
      <c r="T18" s="86"/>
      <c r="U18" s="86"/>
      <c r="V18" s="90" t="s">
        <v>403</v>
      </c>
      <c r="W18" s="88">
        <v>43358.083449074074</v>
      </c>
      <c r="X18" s="90" t="s">
        <v>449</v>
      </c>
      <c r="Y18" s="86"/>
      <c r="Z18" s="86"/>
      <c r="AA18" s="92" t="s">
        <v>504</v>
      </c>
      <c r="AB18" s="86"/>
      <c r="AC18" s="86" t="b">
        <v>0</v>
      </c>
      <c r="AD18" s="86">
        <v>1</v>
      </c>
      <c r="AE18" s="92" t="s">
        <v>544</v>
      </c>
      <c r="AF18" s="86" t="b">
        <v>0</v>
      </c>
      <c r="AG18" s="86" t="s">
        <v>547</v>
      </c>
      <c r="AH18" s="86"/>
      <c r="AI18" s="92" t="s">
        <v>544</v>
      </c>
      <c r="AJ18" s="86" t="b">
        <v>0</v>
      </c>
      <c r="AK18" s="86">
        <v>1</v>
      </c>
      <c r="AL18" s="92" t="s">
        <v>544</v>
      </c>
      <c r="AM18" s="86" t="s">
        <v>562</v>
      </c>
      <c r="AN18" s="86" t="b">
        <v>0</v>
      </c>
      <c r="AO18" s="92" t="s">
        <v>504</v>
      </c>
      <c r="AP18" s="86" t="s">
        <v>576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1</v>
      </c>
      <c r="BE18" s="52">
        <v>2.857142857142857</v>
      </c>
      <c r="BF18" s="51">
        <v>0</v>
      </c>
      <c r="BG18" s="52">
        <v>0</v>
      </c>
      <c r="BH18" s="51">
        <v>0</v>
      </c>
      <c r="BI18" s="52">
        <v>0</v>
      </c>
      <c r="BJ18" s="51">
        <v>34</v>
      </c>
      <c r="BK18" s="52">
        <v>97.14285714285714</v>
      </c>
      <c r="BL18" s="51">
        <v>35</v>
      </c>
    </row>
    <row r="19" spans="1:64" ht="45">
      <c r="A19" s="84" t="s">
        <v>222</v>
      </c>
      <c r="B19" s="84" t="s">
        <v>223</v>
      </c>
      <c r="C19" s="53" t="s">
        <v>1343</v>
      </c>
      <c r="D19" s="54">
        <v>3</v>
      </c>
      <c r="E19" s="65" t="s">
        <v>132</v>
      </c>
      <c r="F19" s="55">
        <v>35</v>
      </c>
      <c r="G19" s="53"/>
      <c r="H19" s="57"/>
      <c r="I19" s="56"/>
      <c r="J19" s="56"/>
      <c r="K19" s="36" t="s">
        <v>65</v>
      </c>
      <c r="L19" s="83">
        <v>19</v>
      </c>
      <c r="M19" s="83"/>
      <c r="N19" s="63"/>
      <c r="O19" s="86" t="s">
        <v>258</v>
      </c>
      <c r="P19" s="88">
        <v>43502.74078703704</v>
      </c>
      <c r="Q19" s="86" t="s">
        <v>275</v>
      </c>
      <c r="R19" s="86"/>
      <c r="S19" s="86"/>
      <c r="T19" s="86"/>
      <c r="U19" s="86"/>
      <c r="V19" s="90" t="s">
        <v>402</v>
      </c>
      <c r="W19" s="88">
        <v>43502.74078703704</v>
      </c>
      <c r="X19" s="90" t="s">
        <v>450</v>
      </c>
      <c r="Y19" s="86"/>
      <c r="Z19" s="86"/>
      <c r="AA19" s="92" t="s">
        <v>505</v>
      </c>
      <c r="AB19" s="86"/>
      <c r="AC19" s="86" t="b">
        <v>0</v>
      </c>
      <c r="AD19" s="86">
        <v>0</v>
      </c>
      <c r="AE19" s="92" t="s">
        <v>544</v>
      </c>
      <c r="AF19" s="86" t="b">
        <v>0</v>
      </c>
      <c r="AG19" s="86" t="s">
        <v>547</v>
      </c>
      <c r="AH19" s="86"/>
      <c r="AI19" s="92" t="s">
        <v>544</v>
      </c>
      <c r="AJ19" s="86" t="b">
        <v>0</v>
      </c>
      <c r="AK19" s="86">
        <v>1</v>
      </c>
      <c r="AL19" s="92" t="s">
        <v>504</v>
      </c>
      <c r="AM19" s="86" t="s">
        <v>560</v>
      </c>
      <c r="AN19" s="86" t="b">
        <v>0</v>
      </c>
      <c r="AO19" s="92" t="s">
        <v>504</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24</v>
      </c>
      <c r="BK19" s="52">
        <v>100</v>
      </c>
      <c r="BL19" s="51">
        <v>24</v>
      </c>
    </row>
    <row r="20" spans="1:64" ht="45">
      <c r="A20" s="84" t="s">
        <v>224</v>
      </c>
      <c r="B20" s="84" t="s">
        <v>224</v>
      </c>
      <c r="C20" s="53" t="s">
        <v>1343</v>
      </c>
      <c r="D20" s="54">
        <v>3</v>
      </c>
      <c r="E20" s="65" t="s">
        <v>132</v>
      </c>
      <c r="F20" s="55">
        <v>35</v>
      </c>
      <c r="G20" s="53"/>
      <c r="H20" s="57"/>
      <c r="I20" s="56"/>
      <c r="J20" s="56"/>
      <c r="K20" s="36" t="s">
        <v>65</v>
      </c>
      <c r="L20" s="83">
        <v>20</v>
      </c>
      <c r="M20" s="83"/>
      <c r="N20" s="63"/>
      <c r="O20" s="86" t="s">
        <v>176</v>
      </c>
      <c r="P20" s="88">
        <v>43168.06998842592</v>
      </c>
      <c r="Q20" s="86" t="s">
        <v>276</v>
      </c>
      <c r="R20" s="90" t="s">
        <v>326</v>
      </c>
      <c r="S20" s="86" t="s">
        <v>367</v>
      </c>
      <c r="T20" s="86"/>
      <c r="U20" s="86"/>
      <c r="V20" s="90" t="s">
        <v>404</v>
      </c>
      <c r="W20" s="88">
        <v>43168.06998842592</v>
      </c>
      <c r="X20" s="90" t="s">
        <v>451</v>
      </c>
      <c r="Y20" s="86"/>
      <c r="Z20" s="86"/>
      <c r="AA20" s="92" t="s">
        <v>506</v>
      </c>
      <c r="AB20" s="86"/>
      <c r="AC20" s="86" t="b">
        <v>0</v>
      </c>
      <c r="AD20" s="86">
        <v>0</v>
      </c>
      <c r="AE20" s="92" t="s">
        <v>544</v>
      </c>
      <c r="AF20" s="86" t="b">
        <v>0</v>
      </c>
      <c r="AG20" s="86" t="s">
        <v>547</v>
      </c>
      <c r="AH20" s="86"/>
      <c r="AI20" s="92" t="s">
        <v>544</v>
      </c>
      <c r="AJ20" s="86" t="b">
        <v>0</v>
      </c>
      <c r="AK20" s="86">
        <v>1</v>
      </c>
      <c r="AL20" s="92" t="s">
        <v>544</v>
      </c>
      <c r="AM20" s="86" t="s">
        <v>563</v>
      </c>
      <c r="AN20" s="86" t="b">
        <v>0</v>
      </c>
      <c r="AO20" s="92" t="s">
        <v>506</v>
      </c>
      <c r="AP20" s="86" t="s">
        <v>576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1</v>
      </c>
      <c r="BE20" s="52">
        <v>4.545454545454546</v>
      </c>
      <c r="BF20" s="51">
        <v>0</v>
      </c>
      <c r="BG20" s="52">
        <v>0</v>
      </c>
      <c r="BH20" s="51">
        <v>0</v>
      </c>
      <c r="BI20" s="52">
        <v>0</v>
      </c>
      <c r="BJ20" s="51">
        <v>21</v>
      </c>
      <c r="BK20" s="52">
        <v>95.45454545454545</v>
      </c>
      <c r="BL20" s="51">
        <v>22</v>
      </c>
    </row>
    <row r="21" spans="1:64" ht="45">
      <c r="A21" s="84" t="s">
        <v>222</v>
      </c>
      <c r="B21" s="84" t="s">
        <v>224</v>
      </c>
      <c r="C21" s="53" t="s">
        <v>1343</v>
      </c>
      <c r="D21" s="54">
        <v>3</v>
      </c>
      <c r="E21" s="65" t="s">
        <v>132</v>
      </c>
      <c r="F21" s="55">
        <v>35</v>
      </c>
      <c r="G21" s="53"/>
      <c r="H21" s="57"/>
      <c r="I21" s="56"/>
      <c r="J21" s="56"/>
      <c r="K21" s="36" t="s">
        <v>65</v>
      </c>
      <c r="L21" s="83">
        <v>21</v>
      </c>
      <c r="M21" s="83"/>
      <c r="N21" s="63"/>
      <c r="O21" s="86" t="s">
        <v>258</v>
      </c>
      <c r="P21" s="88">
        <v>43502.74084490741</v>
      </c>
      <c r="Q21" s="86" t="s">
        <v>277</v>
      </c>
      <c r="R21" s="86"/>
      <c r="S21" s="86"/>
      <c r="T21" s="86"/>
      <c r="U21" s="86"/>
      <c r="V21" s="90" t="s">
        <v>402</v>
      </c>
      <c r="W21" s="88">
        <v>43502.74084490741</v>
      </c>
      <c r="X21" s="90" t="s">
        <v>452</v>
      </c>
      <c r="Y21" s="86"/>
      <c r="Z21" s="86"/>
      <c r="AA21" s="92" t="s">
        <v>507</v>
      </c>
      <c r="AB21" s="86"/>
      <c r="AC21" s="86" t="b">
        <v>0</v>
      </c>
      <c r="AD21" s="86">
        <v>0</v>
      </c>
      <c r="AE21" s="92" t="s">
        <v>544</v>
      </c>
      <c r="AF21" s="86" t="b">
        <v>0</v>
      </c>
      <c r="AG21" s="86" t="s">
        <v>547</v>
      </c>
      <c r="AH21" s="86"/>
      <c r="AI21" s="92" t="s">
        <v>544</v>
      </c>
      <c r="AJ21" s="86" t="b">
        <v>0</v>
      </c>
      <c r="AK21" s="86">
        <v>1</v>
      </c>
      <c r="AL21" s="92" t="s">
        <v>506</v>
      </c>
      <c r="AM21" s="86" t="s">
        <v>560</v>
      </c>
      <c r="AN21" s="86" t="b">
        <v>0</v>
      </c>
      <c r="AO21" s="92" t="s">
        <v>506</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1</v>
      </c>
      <c r="BE21" s="52">
        <v>4.545454545454546</v>
      </c>
      <c r="BF21" s="51">
        <v>0</v>
      </c>
      <c r="BG21" s="52">
        <v>0</v>
      </c>
      <c r="BH21" s="51">
        <v>0</v>
      </c>
      <c r="BI21" s="52">
        <v>0</v>
      </c>
      <c r="BJ21" s="51">
        <v>21</v>
      </c>
      <c r="BK21" s="52">
        <v>95.45454545454545</v>
      </c>
      <c r="BL21" s="51">
        <v>22</v>
      </c>
    </row>
    <row r="22" spans="1:64" ht="45">
      <c r="A22" s="84" t="s">
        <v>225</v>
      </c>
      <c r="B22" s="84" t="s">
        <v>225</v>
      </c>
      <c r="C22" s="53" t="s">
        <v>1343</v>
      </c>
      <c r="D22" s="54">
        <v>3</v>
      </c>
      <c r="E22" s="65" t="s">
        <v>132</v>
      </c>
      <c r="F22" s="55">
        <v>35</v>
      </c>
      <c r="G22" s="53"/>
      <c r="H22" s="57"/>
      <c r="I22" s="56"/>
      <c r="J22" s="56"/>
      <c r="K22" s="36" t="s">
        <v>65</v>
      </c>
      <c r="L22" s="83">
        <v>22</v>
      </c>
      <c r="M22" s="83"/>
      <c r="N22" s="63"/>
      <c r="O22" s="86" t="s">
        <v>176</v>
      </c>
      <c r="P22" s="88">
        <v>43505.011608796296</v>
      </c>
      <c r="Q22" s="86" t="s">
        <v>278</v>
      </c>
      <c r="R22" s="90" t="s">
        <v>327</v>
      </c>
      <c r="S22" s="86" t="s">
        <v>361</v>
      </c>
      <c r="T22" s="86"/>
      <c r="U22" s="86"/>
      <c r="V22" s="90" t="s">
        <v>405</v>
      </c>
      <c r="W22" s="88">
        <v>43505.011608796296</v>
      </c>
      <c r="X22" s="90" t="s">
        <v>453</v>
      </c>
      <c r="Y22" s="86"/>
      <c r="Z22" s="86"/>
      <c r="AA22" s="92" t="s">
        <v>508</v>
      </c>
      <c r="AB22" s="86"/>
      <c r="AC22" s="86" t="b">
        <v>0</v>
      </c>
      <c r="AD22" s="86">
        <v>0</v>
      </c>
      <c r="AE22" s="92" t="s">
        <v>544</v>
      </c>
      <c r="AF22" s="86" t="b">
        <v>0</v>
      </c>
      <c r="AG22" s="86" t="s">
        <v>547</v>
      </c>
      <c r="AH22" s="86"/>
      <c r="AI22" s="92" t="s">
        <v>544</v>
      </c>
      <c r="AJ22" s="86" t="b">
        <v>0</v>
      </c>
      <c r="AK22" s="86">
        <v>0</v>
      </c>
      <c r="AL22" s="92" t="s">
        <v>544</v>
      </c>
      <c r="AM22" s="86" t="s">
        <v>557</v>
      </c>
      <c r="AN22" s="86" t="b">
        <v>1</v>
      </c>
      <c r="AO22" s="92" t="s">
        <v>508</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2</v>
      </c>
      <c r="BE22" s="52">
        <v>12.5</v>
      </c>
      <c r="BF22" s="51">
        <v>0</v>
      </c>
      <c r="BG22" s="52">
        <v>0</v>
      </c>
      <c r="BH22" s="51">
        <v>0</v>
      </c>
      <c r="BI22" s="52">
        <v>0</v>
      </c>
      <c r="BJ22" s="51">
        <v>14</v>
      </c>
      <c r="BK22" s="52">
        <v>87.5</v>
      </c>
      <c r="BL22" s="51">
        <v>16</v>
      </c>
    </row>
    <row r="23" spans="1:64" ht="45">
      <c r="A23" s="84" t="s">
        <v>222</v>
      </c>
      <c r="B23" s="84" t="s">
        <v>225</v>
      </c>
      <c r="C23" s="53" t="s">
        <v>1343</v>
      </c>
      <c r="D23" s="54">
        <v>3</v>
      </c>
      <c r="E23" s="65" t="s">
        <v>132</v>
      </c>
      <c r="F23" s="55">
        <v>35</v>
      </c>
      <c r="G23" s="53"/>
      <c r="H23" s="57"/>
      <c r="I23" s="56"/>
      <c r="J23" s="56"/>
      <c r="K23" s="36" t="s">
        <v>65</v>
      </c>
      <c r="L23" s="83">
        <v>23</v>
      </c>
      <c r="M23" s="83"/>
      <c r="N23" s="63"/>
      <c r="O23" s="86" t="s">
        <v>258</v>
      </c>
      <c r="P23" s="88">
        <v>43506.27829861111</v>
      </c>
      <c r="Q23" s="86" t="s">
        <v>279</v>
      </c>
      <c r="R23" s="86"/>
      <c r="S23" s="86"/>
      <c r="T23" s="86"/>
      <c r="U23" s="86"/>
      <c r="V23" s="90" t="s">
        <v>402</v>
      </c>
      <c r="W23" s="88">
        <v>43506.27829861111</v>
      </c>
      <c r="X23" s="90" t="s">
        <v>454</v>
      </c>
      <c r="Y23" s="86"/>
      <c r="Z23" s="86"/>
      <c r="AA23" s="92" t="s">
        <v>509</v>
      </c>
      <c r="AB23" s="86"/>
      <c r="AC23" s="86" t="b">
        <v>0</v>
      </c>
      <c r="AD23" s="86">
        <v>0</v>
      </c>
      <c r="AE23" s="92" t="s">
        <v>544</v>
      </c>
      <c r="AF23" s="86" t="b">
        <v>0</v>
      </c>
      <c r="AG23" s="86" t="s">
        <v>547</v>
      </c>
      <c r="AH23" s="86"/>
      <c r="AI23" s="92" t="s">
        <v>544</v>
      </c>
      <c r="AJ23" s="86" t="b">
        <v>0</v>
      </c>
      <c r="AK23" s="86">
        <v>0</v>
      </c>
      <c r="AL23" s="92" t="s">
        <v>508</v>
      </c>
      <c r="AM23" s="86" t="s">
        <v>560</v>
      </c>
      <c r="AN23" s="86" t="b">
        <v>0</v>
      </c>
      <c r="AO23" s="92" t="s">
        <v>508</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2</v>
      </c>
      <c r="BE23" s="52">
        <v>10.526315789473685</v>
      </c>
      <c r="BF23" s="51">
        <v>0</v>
      </c>
      <c r="BG23" s="52">
        <v>0</v>
      </c>
      <c r="BH23" s="51">
        <v>0</v>
      </c>
      <c r="BI23" s="52">
        <v>0</v>
      </c>
      <c r="BJ23" s="51">
        <v>17</v>
      </c>
      <c r="BK23" s="52">
        <v>89.47368421052632</v>
      </c>
      <c r="BL23" s="51">
        <v>19</v>
      </c>
    </row>
    <row r="24" spans="1:64" ht="45">
      <c r="A24" s="84" t="s">
        <v>226</v>
      </c>
      <c r="B24" s="84" t="s">
        <v>226</v>
      </c>
      <c r="C24" s="53" t="s">
        <v>1343</v>
      </c>
      <c r="D24" s="54">
        <v>3</v>
      </c>
      <c r="E24" s="65" t="s">
        <v>132</v>
      </c>
      <c r="F24" s="55">
        <v>35</v>
      </c>
      <c r="G24" s="53"/>
      <c r="H24" s="57"/>
      <c r="I24" s="56"/>
      <c r="J24" s="56"/>
      <c r="K24" s="36" t="s">
        <v>65</v>
      </c>
      <c r="L24" s="83">
        <v>24</v>
      </c>
      <c r="M24" s="83"/>
      <c r="N24" s="63"/>
      <c r="O24" s="86" t="s">
        <v>176</v>
      </c>
      <c r="P24" s="88">
        <v>43510.590219907404</v>
      </c>
      <c r="Q24" s="86" t="s">
        <v>280</v>
      </c>
      <c r="R24" s="90" t="s">
        <v>328</v>
      </c>
      <c r="S24" s="86" t="s">
        <v>368</v>
      </c>
      <c r="T24" s="86"/>
      <c r="U24" s="86"/>
      <c r="V24" s="90" t="s">
        <v>406</v>
      </c>
      <c r="W24" s="88">
        <v>43510.590219907404</v>
      </c>
      <c r="X24" s="90" t="s">
        <v>455</v>
      </c>
      <c r="Y24" s="86"/>
      <c r="Z24" s="86"/>
      <c r="AA24" s="92" t="s">
        <v>510</v>
      </c>
      <c r="AB24" s="86"/>
      <c r="AC24" s="86" t="b">
        <v>0</v>
      </c>
      <c r="AD24" s="86">
        <v>0</v>
      </c>
      <c r="AE24" s="92" t="s">
        <v>544</v>
      </c>
      <c r="AF24" s="86" t="b">
        <v>0</v>
      </c>
      <c r="AG24" s="86" t="s">
        <v>547</v>
      </c>
      <c r="AH24" s="86"/>
      <c r="AI24" s="92" t="s">
        <v>544</v>
      </c>
      <c r="AJ24" s="86" t="b">
        <v>0</v>
      </c>
      <c r="AK24" s="86">
        <v>0</v>
      </c>
      <c r="AL24" s="92" t="s">
        <v>544</v>
      </c>
      <c r="AM24" s="86" t="s">
        <v>564</v>
      </c>
      <c r="AN24" s="86" t="b">
        <v>0</v>
      </c>
      <c r="AO24" s="92" t="s">
        <v>510</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2</v>
      </c>
      <c r="BE24" s="52">
        <v>13.333333333333334</v>
      </c>
      <c r="BF24" s="51">
        <v>0</v>
      </c>
      <c r="BG24" s="52">
        <v>0</v>
      </c>
      <c r="BH24" s="51">
        <v>0</v>
      </c>
      <c r="BI24" s="52">
        <v>0</v>
      </c>
      <c r="BJ24" s="51">
        <v>13</v>
      </c>
      <c r="BK24" s="52">
        <v>86.66666666666667</v>
      </c>
      <c r="BL24" s="51">
        <v>15</v>
      </c>
    </row>
    <row r="25" spans="1:64" ht="45">
      <c r="A25" s="84" t="s">
        <v>227</v>
      </c>
      <c r="B25" s="84" t="s">
        <v>227</v>
      </c>
      <c r="C25" s="53" t="s">
        <v>1343</v>
      </c>
      <c r="D25" s="54">
        <v>3</v>
      </c>
      <c r="E25" s="65" t="s">
        <v>132</v>
      </c>
      <c r="F25" s="55">
        <v>35</v>
      </c>
      <c r="G25" s="53"/>
      <c r="H25" s="57"/>
      <c r="I25" s="56"/>
      <c r="J25" s="56"/>
      <c r="K25" s="36" t="s">
        <v>65</v>
      </c>
      <c r="L25" s="83">
        <v>25</v>
      </c>
      <c r="M25" s="83"/>
      <c r="N25" s="63"/>
      <c r="O25" s="86" t="s">
        <v>176</v>
      </c>
      <c r="P25" s="88">
        <v>43510.669120370374</v>
      </c>
      <c r="Q25" s="86" t="s">
        <v>281</v>
      </c>
      <c r="R25" s="90" t="s">
        <v>329</v>
      </c>
      <c r="S25" s="86" t="s">
        <v>368</v>
      </c>
      <c r="T25" s="86"/>
      <c r="U25" s="86"/>
      <c r="V25" s="90" t="s">
        <v>407</v>
      </c>
      <c r="W25" s="88">
        <v>43510.669120370374</v>
      </c>
      <c r="X25" s="90" t="s">
        <v>456</v>
      </c>
      <c r="Y25" s="86"/>
      <c r="Z25" s="86"/>
      <c r="AA25" s="92" t="s">
        <v>511</v>
      </c>
      <c r="AB25" s="86"/>
      <c r="AC25" s="86" t="b">
        <v>0</v>
      </c>
      <c r="AD25" s="86">
        <v>0</v>
      </c>
      <c r="AE25" s="92" t="s">
        <v>544</v>
      </c>
      <c r="AF25" s="86" t="b">
        <v>0</v>
      </c>
      <c r="AG25" s="86" t="s">
        <v>547</v>
      </c>
      <c r="AH25" s="86"/>
      <c r="AI25" s="92" t="s">
        <v>544</v>
      </c>
      <c r="AJ25" s="86" t="b">
        <v>0</v>
      </c>
      <c r="AK25" s="86">
        <v>0</v>
      </c>
      <c r="AL25" s="92" t="s">
        <v>544</v>
      </c>
      <c r="AM25" s="86" t="s">
        <v>564</v>
      </c>
      <c r="AN25" s="86" t="b">
        <v>0</v>
      </c>
      <c r="AO25" s="92" t="s">
        <v>511</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16</v>
      </c>
      <c r="BK25" s="52">
        <v>100</v>
      </c>
      <c r="BL25" s="51">
        <v>16</v>
      </c>
    </row>
    <row r="26" spans="1:64" ht="45">
      <c r="A26" s="84" t="s">
        <v>228</v>
      </c>
      <c r="B26" s="84" t="s">
        <v>228</v>
      </c>
      <c r="C26" s="53" t="s">
        <v>1343</v>
      </c>
      <c r="D26" s="54">
        <v>3</v>
      </c>
      <c r="E26" s="65" t="s">
        <v>132</v>
      </c>
      <c r="F26" s="55">
        <v>35</v>
      </c>
      <c r="G26" s="53"/>
      <c r="H26" s="57"/>
      <c r="I26" s="56"/>
      <c r="J26" s="56"/>
      <c r="K26" s="36" t="s">
        <v>65</v>
      </c>
      <c r="L26" s="83">
        <v>26</v>
      </c>
      <c r="M26" s="83"/>
      <c r="N26" s="63"/>
      <c r="O26" s="86" t="s">
        <v>176</v>
      </c>
      <c r="P26" s="88">
        <v>43510.956770833334</v>
      </c>
      <c r="Q26" s="86" t="s">
        <v>282</v>
      </c>
      <c r="R26" s="90" t="s">
        <v>330</v>
      </c>
      <c r="S26" s="86" t="s">
        <v>369</v>
      </c>
      <c r="T26" s="86"/>
      <c r="U26" s="86"/>
      <c r="V26" s="90" t="s">
        <v>408</v>
      </c>
      <c r="W26" s="88">
        <v>43510.956770833334</v>
      </c>
      <c r="X26" s="90" t="s">
        <v>457</v>
      </c>
      <c r="Y26" s="86"/>
      <c r="Z26" s="86"/>
      <c r="AA26" s="92" t="s">
        <v>512</v>
      </c>
      <c r="AB26" s="86"/>
      <c r="AC26" s="86" t="b">
        <v>0</v>
      </c>
      <c r="AD26" s="86">
        <v>0</v>
      </c>
      <c r="AE26" s="92" t="s">
        <v>544</v>
      </c>
      <c r="AF26" s="86" t="b">
        <v>0</v>
      </c>
      <c r="AG26" s="86" t="s">
        <v>549</v>
      </c>
      <c r="AH26" s="86"/>
      <c r="AI26" s="92" t="s">
        <v>544</v>
      </c>
      <c r="AJ26" s="86" t="b">
        <v>0</v>
      </c>
      <c r="AK26" s="86">
        <v>0</v>
      </c>
      <c r="AL26" s="92" t="s">
        <v>544</v>
      </c>
      <c r="AM26" s="86" t="s">
        <v>557</v>
      </c>
      <c r="AN26" s="86" t="b">
        <v>0</v>
      </c>
      <c r="AO26" s="92" t="s">
        <v>512</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5</v>
      </c>
      <c r="BK26" s="52">
        <v>100</v>
      </c>
      <c r="BL26" s="51">
        <v>5</v>
      </c>
    </row>
    <row r="27" spans="1:64" ht="45">
      <c r="A27" s="84" t="s">
        <v>229</v>
      </c>
      <c r="B27" s="84" t="s">
        <v>222</v>
      </c>
      <c r="C27" s="53" t="s">
        <v>1343</v>
      </c>
      <c r="D27" s="54">
        <v>3</v>
      </c>
      <c r="E27" s="65" t="s">
        <v>132</v>
      </c>
      <c r="F27" s="55">
        <v>35</v>
      </c>
      <c r="G27" s="53"/>
      <c r="H27" s="57"/>
      <c r="I27" s="56"/>
      <c r="J27" s="56"/>
      <c r="K27" s="36" t="s">
        <v>65</v>
      </c>
      <c r="L27" s="83">
        <v>27</v>
      </c>
      <c r="M27" s="83"/>
      <c r="N27" s="63"/>
      <c r="O27" s="86" t="s">
        <v>258</v>
      </c>
      <c r="P27" s="88">
        <v>43511.16384259259</v>
      </c>
      <c r="Q27" s="86" t="s">
        <v>283</v>
      </c>
      <c r="R27" s="86"/>
      <c r="S27" s="86"/>
      <c r="T27" s="86" t="s">
        <v>384</v>
      </c>
      <c r="U27" s="90" t="s">
        <v>394</v>
      </c>
      <c r="V27" s="90" t="s">
        <v>394</v>
      </c>
      <c r="W27" s="88">
        <v>43511.16384259259</v>
      </c>
      <c r="X27" s="90" t="s">
        <v>458</v>
      </c>
      <c r="Y27" s="86"/>
      <c r="Z27" s="86"/>
      <c r="AA27" s="92" t="s">
        <v>513</v>
      </c>
      <c r="AB27" s="86"/>
      <c r="AC27" s="86" t="b">
        <v>0</v>
      </c>
      <c r="AD27" s="86">
        <v>0</v>
      </c>
      <c r="AE27" s="92" t="s">
        <v>544</v>
      </c>
      <c r="AF27" s="86" t="b">
        <v>0</v>
      </c>
      <c r="AG27" s="86" t="s">
        <v>547</v>
      </c>
      <c r="AH27" s="86"/>
      <c r="AI27" s="92" t="s">
        <v>544</v>
      </c>
      <c r="AJ27" s="86" t="b">
        <v>0</v>
      </c>
      <c r="AK27" s="86">
        <v>0</v>
      </c>
      <c r="AL27" s="92" t="s">
        <v>537</v>
      </c>
      <c r="AM27" s="86" t="s">
        <v>565</v>
      </c>
      <c r="AN27" s="86" t="b">
        <v>0</v>
      </c>
      <c r="AO27" s="92" t="s">
        <v>537</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12</v>
      </c>
      <c r="BK27" s="52">
        <v>100</v>
      </c>
      <c r="BL27" s="51">
        <v>12</v>
      </c>
    </row>
    <row r="28" spans="1:64" ht="45">
      <c r="A28" s="84" t="s">
        <v>230</v>
      </c>
      <c r="B28" s="84" t="s">
        <v>230</v>
      </c>
      <c r="C28" s="53" t="s">
        <v>1343</v>
      </c>
      <c r="D28" s="54">
        <v>3</v>
      </c>
      <c r="E28" s="65" t="s">
        <v>132</v>
      </c>
      <c r="F28" s="55">
        <v>35</v>
      </c>
      <c r="G28" s="53"/>
      <c r="H28" s="57"/>
      <c r="I28" s="56"/>
      <c r="J28" s="56"/>
      <c r="K28" s="36" t="s">
        <v>65</v>
      </c>
      <c r="L28" s="83">
        <v>28</v>
      </c>
      <c r="M28" s="83"/>
      <c r="N28" s="63"/>
      <c r="O28" s="86" t="s">
        <v>176</v>
      </c>
      <c r="P28" s="88">
        <v>43511.25357638889</v>
      </c>
      <c r="Q28" s="86" t="s">
        <v>284</v>
      </c>
      <c r="R28" s="90" t="s">
        <v>331</v>
      </c>
      <c r="S28" s="86" t="s">
        <v>361</v>
      </c>
      <c r="T28" s="86"/>
      <c r="U28" s="86"/>
      <c r="V28" s="90" t="s">
        <v>409</v>
      </c>
      <c r="W28" s="88">
        <v>43511.25357638889</v>
      </c>
      <c r="X28" s="90" t="s">
        <v>459</v>
      </c>
      <c r="Y28" s="86"/>
      <c r="Z28" s="86"/>
      <c r="AA28" s="92" t="s">
        <v>514</v>
      </c>
      <c r="AB28" s="86"/>
      <c r="AC28" s="86" t="b">
        <v>0</v>
      </c>
      <c r="AD28" s="86">
        <v>0</v>
      </c>
      <c r="AE28" s="92" t="s">
        <v>544</v>
      </c>
      <c r="AF28" s="86" t="b">
        <v>0</v>
      </c>
      <c r="AG28" s="86" t="s">
        <v>550</v>
      </c>
      <c r="AH28" s="86"/>
      <c r="AI28" s="92" t="s">
        <v>544</v>
      </c>
      <c r="AJ28" s="86" t="b">
        <v>0</v>
      </c>
      <c r="AK28" s="86">
        <v>0</v>
      </c>
      <c r="AL28" s="92" t="s">
        <v>544</v>
      </c>
      <c r="AM28" s="86" t="s">
        <v>562</v>
      </c>
      <c r="AN28" s="86" t="b">
        <v>1</v>
      </c>
      <c r="AO28" s="92" t="s">
        <v>514</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16</v>
      </c>
      <c r="BK28" s="52">
        <v>100</v>
      </c>
      <c r="BL28" s="51">
        <v>16</v>
      </c>
    </row>
    <row r="29" spans="1:64" ht="45">
      <c r="A29" s="84" t="s">
        <v>231</v>
      </c>
      <c r="B29" s="84" t="s">
        <v>231</v>
      </c>
      <c r="C29" s="53" t="s">
        <v>1343</v>
      </c>
      <c r="D29" s="54">
        <v>3</v>
      </c>
      <c r="E29" s="65" t="s">
        <v>132</v>
      </c>
      <c r="F29" s="55">
        <v>35</v>
      </c>
      <c r="G29" s="53"/>
      <c r="H29" s="57"/>
      <c r="I29" s="56"/>
      <c r="J29" s="56"/>
      <c r="K29" s="36" t="s">
        <v>65</v>
      </c>
      <c r="L29" s="83">
        <v>29</v>
      </c>
      <c r="M29" s="83"/>
      <c r="N29" s="63"/>
      <c r="O29" s="86" t="s">
        <v>176</v>
      </c>
      <c r="P29" s="88">
        <v>43511.3344212963</v>
      </c>
      <c r="Q29" s="86" t="s">
        <v>285</v>
      </c>
      <c r="R29" s="90" t="s">
        <v>332</v>
      </c>
      <c r="S29" s="86" t="s">
        <v>361</v>
      </c>
      <c r="T29" s="86"/>
      <c r="U29" s="86"/>
      <c r="V29" s="90" t="s">
        <v>410</v>
      </c>
      <c r="W29" s="88">
        <v>43511.3344212963</v>
      </c>
      <c r="X29" s="90" t="s">
        <v>460</v>
      </c>
      <c r="Y29" s="86"/>
      <c r="Z29" s="86"/>
      <c r="AA29" s="92" t="s">
        <v>515</v>
      </c>
      <c r="AB29" s="86"/>
      <c r="AC29" s="86" t="b">
        <v>0</v>
      </c>
      <c r="AD29" s="86">
        <v>0</v>
      </c>
      <c r="AE29" s="92" t="s">
        <v>544</v>
      </c>
      <c r="AF29" s="86" t="b">
        <v>0</v>
      </c>
      <c r="AG29" s="86" t="s">
        <v>547</v>
      </c>
      <c r="AH29" s="86"/>
      <c r="AI29" s="92" t="s">
        <v>544</v>
      </c>
      <c r="AJ29" s="86" t="b">
        <v>0</v>
      </c>
      <c r="AK29" s="86">
        <v>0</v>
      </c>
      <c r="AL29" s="92" t="s">
        <v>544</v>
      </c>
      <c r="AM29" s="86" t="s">
        <v>376</v>
      </c>
      <c r="AN29" s="86" t="b">
        <v>1</v>
      </c>
      <c r="AO29" s="92" t="s">
        <v>515</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15</v>
      </c>
      <c r="BK29" s="52">
        <v>100</v>
      </c>
      <c r="BL29" s="51">
        <v>15</v>
      </c>
    </row>
    <row r="30" spans="1:64" ht="45">
      <c r="A30" s="84" t="s">
        <v>232</v>
      </c>
      <c r="B30" s="84" t="s">
        <v>232</v>
      </c>
      <c r="C30" s="53" t="s">
        <v>1343</v>
      </c>
      <c r="D30" s="54">
        <v>3</v>
      </c>
      <c r="E30" s="65" t="s">
        <v>132</v>
      </c>
      <c r="F30" s="55">
        <v>35</v>
      </c>
      <c r="G30" s="53"/>
      <c r="H30" s="57"/>
      <c r="I30" s="56"/>
      <c r="J30" s="56"/>
      <c r="K30" s="36" t="s">
        <v>65</v>
      </c>
      <c r="L30" s="83">
        <v>30</v>
      </c>
      <c r="M30" s="83"/>
      <c r="N30" s="63"/>
      <c r="O30" s="86" t="s">
        <v>176</v>
      </c>
      <c r="P30" s="88">
        <v>43511.33542824074</v>
      </c>
      <c r="Q30" s="86" t="s">
        <v>286</v>
      </c>
      <c r="R30" s="90" t="s">
        <v>333</v>
      </c>
      <c r="S30" s="86" t="s">
        <v>370</v>
      </c>
      <c r="T30" s="86"/>
      <c r="U30" s="86"/>
      <c r="V30" s="90" t="s">
        <v>411</v>
      </c>
      <c r="W30" s="88">
        <v>43511.33542824074</v>
      </c>
      <c r="X30" s="90" t="s">
        <v>461</v>
      </c>
      <c r="Y30" s="86"/>
      <c r="Z30" s="86"/>
      <c r="AA30" s="92" t="s">
        <v>516</v>
      </c>
      <c r="AB30" s="86"/>
      <c r="AC30" s="86" t="b">
        <v>0</v>
      </c>
      <c r="AD30" s="86">
        <v>0</v>
      </c>
      <c r="AE30" s="92" t="s">
        <v>544</v>
      </c>
      <c r="AF30" s="86" t="b">
        <v>0</v>
      </c>
      <c r="AG30" s="86" t="s">
        <v>547</v>
      </c>
      <c r="AH30" s="86"/>
      <c r="AI30" s="92" t="s">
        <v>544</v>
      </c>
      <c r="AJ30" s="86" t="b">
        <v>0</v>
      </c>
      <c r="AK30" s="86">
        <v>0</v>
      </c>
      <c r="AL30" s="92" t="s">
        <v>544</v>
      </c>
      <c r="AM30" s="86" t="s">
        <v>566</v>
      </c>
      <c r="AN30" s="86" t="b">
        <v>0</v>
      </c>
      <c r="AO30" s="92" t="s">
        <v>516</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15</v>
      </c>
      <c r="BK30" s="52">
        <v>100</v>
      </c>
      <c r="BL30" s="51">
        <v>15</v>
      </c>
    </row>
    <row r="31" spans="1:64" ht="45">
      <c r="A31" s="84" t="s">
        <v>233</v>
      </c>
      <c r="B31" s="84" t="s">
        <v>233</v>
      </c>
      <c r="C31" s="53" t="s">
        <v>1343</v>
      </c>
      <c r="D31" s="54">
        <v>3</v>
      </c>
      <c r="E31" s="65" t="s">
        <v>132</v>
      </c>
      <c r="F31" s="55">
        <v>35</v>
      </c>
      <c r="G31" s="53"/>
      <c r="H31" s="57"/>
      <c r="I31" s="56"/>
      <c r="J31" s="56"/>
      <c r="K31" s="36" t="s">
        <v>65</v>
      </c>
      <c r="L31" s="83">
        <v>31</v>
      </c>
      <c r="M31" s="83"/>
      <c r="N31" s="63"/>
      <c r="O31" s="86" t="s">
        <v>176</v>
      </c>
      <c r="P31" s="88">
        <v>43511.33760416666</v>
      </c>
      <c r="Q31" s="86" t="s">
        <v>287</v>
      </c>
      <c r="R31" s="90" t="s">
        <v>334</v>
      </c>
      <c r="S31" s="86" t="s">
        <v>371</v>
      </c>
      <c r="T31" s="86"/>
      <c r="U31" s="86"/>
      <c r="V31" s="90" t="s">
        <v>412</v>
      </c>
      <c r="W31" s="88">
        <v>43511.33760416666</v>
      </c>
      <c r="X31" s="90" t="s">
        <v>462</v>
      </c>
      <c r="Y31" s="86"/>
      <c r="Z31" s="86"/>
      <c r="AA31" s="92" t="s">
        <v>517</v>
      </c>
      <c r="AB31" s="86"/>
      <c r="AC31" s="86" t="b">
        <v>0</v>
      </c>
      <c r="AD31" s="86">
        <v>0</v>
      </c>
      <c r="AE31" s="92" t="s">
        <v>544</v>
      </c>
      <c r="AF31" s="86" t="b">
        <v>0</v>
      </c>
      <c r="AG31" s="86" t="s">
        <v>547</v>
      </c>
      <c r="AH31" s="86"/>
      <c r="AI31" s="92" t="s">
        <v>544</v>
      </c>
      <c r="AJ31" s="86" t="b">
        <v>0</v>
      </c>
      <c r="AK31" s="86">
        <v>0</v>
      </c>
      <c r="AL31" s="92" t="s">
        <v>544</v>
      </c>
      <c r="AM31" s="86" t="s">
        <v>567</v>
      </c>
      <c r="AN31" s="86" t="b">
        <v>0</v>
      </c>
      <c r="AO31" s="92" t="s">
        <v>517</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14</v>
      </c>
      <c r="BK31" s="52">
        <v>100</v>
      </c>
      <c r="BL31" s="51">
        <v>14</v>
      </c>
    </row>
    <row r="32" spans="1:64" ht="45">
      <c r="A32" s="84" t="s">
        <v>234</v>
      </c>
      <c r="B32" s="84" t="s">
        <v>234</v>
      </c>
      <c r="C32" s="53" t="s">
        <v>1343</v>
      </c>
      <c r="D32" s="54">
        <v>3</v>
      </c>
      <c r="E32" s="65" t="s">
        <v>132</v>
      </c>
      <c r="F32" s="55">
        <v>35</v>
      </c>
      <c r="G32" s="53"/>
      <c r="H32" s="57"/>
      <c r="I32" s="56"/>
      <c r="J32" s="56"/>
      <c r="K32" s="36" t="s">
        <v>65</v>
      </c>
      <c r="L32" s="83">
        <v>32</v>
      </c>
      <c r="M32" s="83"/>
      <c r="N32" s="63"/>
      <c r="O32" s="86" t="s">
        <v>176</v>
      </c>
      <c r="P32" s="88">
        <v>43511.33960648148</v>
      </c>
      <c r="Q32" s="86" t="s">
        <v>288</v>
      </c>
      <c r="R32" s="90" t="s">
        <v>335</v>
      </c>
      <c r="S32" s="86" t="s">
        <v>361</v>
      </c>
      <c r="T32" s="86"/>
      <c r="U32" s="86"/>
      <c r="V32" s="90" t="s">
        <v>413</v>
      </c>
      <c r="W32" s="88">
        <v>43511.33960648148</v>
      </c>
      <c r="X32" s="90" t="s">
        <v>463</v>
      </c>
      <c r="Y32" s="86"/>
      <c r="Z32" s="86"/>
      <c r="AA32" s="92" t="s">
        <v>518</v>
      </c>
      <c r="AB32" s="86"/>
      <c r="AC32" s="86" t="b">
        <v>0</v>
      </c>
      <c r="AD32" s="86">
        <v>0</v>
      </c>
      <c r="AE32" s="92" t="s">
        <v>544</v>
      </c>
      <c r="AF32" s="86" t="b">
        <v>0</v>
      </c>
      <c r="AG32" s="86" t="s">
        <v>546</v>
      </c>
      <c r="AH32" s="86"/>
      <c r="AI32" s="92" t="s">
        <v>544</v>
      </c>
      <c r="AJ32" s="86" t="b">
        <v>0</v>
      </c>
      <c r="AK32" s="86">
        <v>0</v>
      </c>
      <c r="AL32" s="92" t="s">
        <v>544</v>
      </c>
      <c r="AM32" s="86" t="s">
        <v>376</v>
      </c>
      <c r="AN32" s="86" t="b">
        <v>1</v>
      </c>
      <c r="AO32" s="92" t="s">
        <v>518</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16</v>
      </c>
      <c r="BK32" s="52">
        <v>100</v>
      </c>
      <c r="BL32" s="51">
        <v>16</v>
      </c>
    </row>
    <row r="33" spans="1:64" ht="45">
      <c r="A33" s="84" t="s">
        <v>235</v>
      </c>
      <c r="B33" s="84" t="s">
        <v>235</v>
      </c>
      <c r="C33" s="53" t="s">
        <v>1343</v>
      </c>
      <c r="D33" s="54">
        <v>3</v>
      </c>
      <c r="E33" s="65" t="s">
        <v>132</v>
      </c>
      <c r="F33" s="55">
        <v>35</v>
      </c>
      <c r="G33" s="53"/>
      <c r="H33" s="57"/>
      <c r="I33" s="56"/>
      <c r="J33" s="56"/>
      <c r="K33" s="36" t="s">
        <v>65</v>
      </c>
      <c r="L33" s="83">
        <v>33</v>
      </c>
      <c r="M33" s="83"/>
      <c r="N33" s="63"/>
      <c r="O33" s="86" t="s">
        <v>176</v>
      </c>
      <c r="P33" s="88">
        <v>43511.33960648148</v>
      </c>
      <c r="Q33" s="86" t="s">
        <v>289</v>
      </c>
      <c r="R33" s="90" t="s">
        <v>336</v>
      </c>
      <c r="S33" s="86" t="s">
        <v>361</v>
      </c>
      <c r="T33" s="86"/>
      <c r="U33" s="86"/>
      <c r="V33" s="90" t="s">
        <v>414</v>
      </c>
      <c r="W33" s="88">
        <v>43511.33960648148</v>
      </c>
      <c r="X33" s="90" t="s">
        <v>464</v>
      </c>
      <c r="Y33" s="86"/>
      <c r="Z33" s="86"/>
      <c r="AA33" s="92" t="s">
        <v>519</v>
      </c>
      <c r="AB33" s="86"/>
      <c r="AC33" s="86" t="b">
        <v>0</v>
      </c>
      <c r="AD33" s="86">
        <v>0</v>
      </c>
      <c r="AE33" s="92" t="s">
        <v>544</v>
      </c>
      <c r="AF33" s="86" t="b">
        <v>0</v>
      </c>
      <c r="AG33" s="86" t="s">
        <v>551</v>
      </c>
      <c r="AH33" s="86"/>
      <c r="AI33" s="92" t="s">
        <v>544</v>
      </c>
      <c r="AJ33" s="86" t="b">
        <v>0</v>
      </c>
      <c r="AK33" s="86">
        <v>0</v>
      </c>
      <c r="AL33" s="92" t="s">
        <v>544</v>
      </c>
      <c r="AM33" s="86" t="s">
        <v>376</v>
      </c>
      <c r="AN33" s="86" t="b">
        <v>1</v>
      </c>
      <c r="AO33" s="92" t="s">
        <v>519</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16</v>
      </c>
      <c r="BK33" s="52">
        <v>100</v>
      </c>
      <c r="BL33" s="51">
        <v>16</v>
      </c>
    </row>
    <row r="34" spans="1:64" ht="45">
      <c r="A34" s="84" t="s">
        <v>236</v>
      </c>
      <c r="B34" s="84" t="s">
        <v>236</v>
      </c>
      <c r="C34" s="53" t="s">
        <v>1343</v>
      </c>
      <c r="D34" s="54">
        <v>3</v>
      </c>
      <c r="E34" s="65" t="s">
        <v>132</v>
      </c>
      <c r="F34" s="55">
        <v>35</v>
      </c>
      <c r="G34" s="53"/>
      <c r="H34" s="57"/>
      <c r="I34" s="56"/>
      <c r="J34" s="56"/>
      <c r="K34" s="36" t="s">
        <v>65</v>
      </c>
      <c r="L34" s="83">
        <v>34</v>
      </c>
      <c r="M34" s="83"/>
      <c r="N34" s="63"/>
      <c r="O34" s="86" t="s">
        <v>176</v>
      </c>
      <c r="P34" s="88">
        <v>43511.33960648148</v>
      </c>
      <c r="Q34" s="86" t="s">
        <v>290</v>
      </c>
      <c r="R34" s="90" t="s">
        <v>337</v>
      </c>
      <c r="S34" s="86" t="s">
        <v>361</v>
      </c>
      <c r="T34" s="86"/>
      <c r="U34" s="86"/>
      <c r="V34" s="90" t="s">
        <v>415</v>
      </c>
      <c r="W34" s="88">
        <v>43511.33960648148</v>
      </c>
      <c r="X34" s="90" t="s">
        <v>465</v>
      </c>
      <c r="Y34" s="86"/>
      <c r="Z34" s="86"/>
      <c r="AA34" s="92" t="s">
        <v>520</v>
      </c>
      <c r="AB34" s="86"/>
      <c r="AC34" s="86" t="b">
        <v>0</v>
      </c>
      <c r="AD34" s="86">
        <v>0</v>
      </c>
      <c r="AE34" s="92" t="s">
        <v>544</v>
      </c>
      <c r="AF34" s="86" t="b">
        <v>0</v>
      </c>
      <c r="AG34" s="86" t="s">
        <v>552</v>
      </c>
      <c r="AH34" s="86"/>
      <c r="AI34" s="92" t="s">
        <v>544</v>
      </c>
      <c r="AJ34" s="86" t="b">
        <v>0</v>
      </c>
      <c r="AK34" s="86">
        <v>0</v>
      </c>
      <c r="AL34" s="92" t="s">
        <v>544</v>
      </c>
      <c r="AM34" s="86" t="s">
        <v>376</v>
      </c>
      <c r="AN34" s="86" t="b">
        <v>1</v>
      </c>
      <c r="AO34" s="92" t="s">
        <v>520</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18</v>
      </c>
      <c r="BK34" s="52">
        <v>100</v>
      </c>
      <c r="BL34" s="51">
        <v>18</v>
      </c>
    </row>
    <row r="35" spans="1:64" ht="45">
      <c r="A35" s="84" t="s">
        <v>237</v>
      </c>
      <c r="B35" s="84" t="s">
        <v>237</v>
      </c>
      <c r="C35" s="53" t="s">
        <v>1343</v>
      </c>
      <c r="D35" s="54">
        <v>3</v>
      </c>
      <c r="E35" s="65" t="s">
        <v>132</v>
      </c>
      <c r="F35" s="55">
        <v>35</v>
      </c>
      <c r="G35" s="53"/>
      <c r="H35" s="57"/>
      <c r="I35" s="56"/>
      <c r="J35" s="56"/>
      <c r="K35" s="36" t="s">
        <v>65</v>
      </c>
      <c r="L35" s="83">
        <v>35</v>
      </c>
      <c r="M35" s="83"/>
      <c r="N35" s="63"/>
      <c r="O35" s="86" t="s">
        <v>176</v>
      </c>
      <c r="P35" s="88">
        <v>43511.33960648148</v>
      </c>
      <c r="Q35" s="86" t="s">
        <v>291</v>
      </c>
      <c r="R35" s="90" t="s">
        <v>338</v>
      </c>
      <c r="S35" s="86" t="s">
        <v>361</v>
      </c>
      <c r="T35" s="86"/>
      <c r="U35" s="86"/>
      <c r="V35" s="90" t="s">
        <v>416</v>
      </c>
      <c r="W35" s="88">
        <v>43511.33960648148</v>
      </c>
      <c r="X35" s="90" t="s">
        <v>466</v>
      </c>
      <c r="Y35" s="86"/>
      <c r="Z35" s="86"/>
      <c r="AA35" s="92" t="s">
        <v>521</v>
      </c>
      <c r="AB35" s="86"/>
      <c r="AC35" s="86" t="b">
        <v>0</v>
      </c>
      <c r="AD35" s="86">
        <v>0</v>
      </c>
      <c r="AE35" s="92" t="s">
        <v>544</v>
      </c>
      <c r="AF35" s="86" t="b">
        <v>0</v>
      </c>
      <c r="AG35" s="86" t="s">
        <v>553</v>
      </c>
      <c r="AH35" s="86"/>
      <c r="AI35" s="92" t="s">
        <v>544</v>
      </c>
      <c r="AJ35" s="86" t="b">
        <v>0</v>
      </c>
      <c r="AK35" s="86">
        <v>0</v>
      </c>
      <c r="AL35" s="92" t="s">
        <v>544</v>
      </c>
      <c r="AM35" s="86" t="s">
        <v>376</v>
      </c>
      <c r="AN35" s="86" t="b">
        <v>1</v>
      </c>
      <c r="AO35" s="92" t="s">
        <v>521</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1</v>
      </c>
      <c r="BE35" s="52">
        <v>7.6923076923076925</v>
      </c>
      <c r="BF35" s="51">
        <v>0</v>
      </c>
      <c r="BG35" s="52">
        <v>0</v>
      </c>
      <c r="BH35" s="51">
        <v>0</v>
      </c>
      <c r="BI35" s="52">
        <v>0</v>
      </c>
      <c r="BJ35" s="51">
        <v>12</v>
      </c>
      <c r="BK35" s="52">
        <v>92.3076923076923</v>
      </c>
      <c r="BL35" s="51">
        <v>13</v>
      </c>
    </row>
    <row r="36" spans="1:64" ht="45">
      <c r="A36" s="84" t="s">
        <v>238</v>
      </c>
      <c r="B36" s="84" t="s">
        <v>238</v>
      </c>
      <c r="C36" s="53" t="s">
        <v>1343</v>
      </c>
      <c r="D36" s="54">
        <v>3</v>
      </c>
      <c r="E36" s="65" t="s">
        <v>132</v>
      </c>
      <c r="F36" s="55">
        <v>35</v>
      </c>
      <c r="G36" s="53"/>
      <c r="H36" s="57"/>
      <c r="I36" s="56"/>
      <c r="J36" s="56"/>
      <c r="K36" s="36" t="s">
        <v>65</v>
      </c>
      <c r="L36" s="83">
        <v>36</v>
      </c>
      <c r="M36" s="83"/>
      <c r="N36" s="63"/>
      <c r="O36" s="86" t="s">
        <v>176</v>
      </c>
      <c r="P36" s="88">
        <v>43511.33960648148</v>
      </c>
      <c r="Q36" s="86" t="s">
        <v>292</v>
      </c>
      <c r="R36" s="90" t="s">
        <v>339</v>
      </c>
      <c r="S36" s="86" t="s">
        <v>361</v>
      </c>
      <c r="T36" s="86"/>
      <c r="U36" s="86"/>
      <c r="V36" s="90" t="s">
        <v>417</v>
      </c>
      <c r="W36" s="88">
        <v>43511.33960648148</v>
      </c>
      <c r="X36" s="90" t="s">
        <v>467</v>
      </c>
      <c r="Y36" s="86"/>
      <c r="Z36" s="86"/>
      <c r="AA36" s="92" t="s">
        <v>522</v>
      </c>
      <c r="AB36" s="86"/>
      <c r="AC36" s="86" t="b">
        <v>0</v>
      </c>
      <c r="AD36" s="86">
        <v>0</v>
      </c>
      <c r="AE36" s="92" t="s">
        <v>544</v>
      </c>
      <c r="AF36" s="86" t="b">
        <v>0</v>
      </c>
      <c r="AG36" s="86" t="s">
        <v>554</v>
      </c>
      <c r="AH36" s="86"/>
      <c r="AI36" s="92" t="s">
        <v>544</v>
      </c>
      <c r="AJ36" s="86" t="b">
        <v>0</v>
      </c>
      <c r="AK36" s="86">
        <v>0</v>
      </c>
      <c r="AL36" s="92" t="s">
        <v>544</v>
      </c>
      <c r="AM36" s="86" t="s">
        <v>376</v>
      </c>
      <c r="AN36" s="86" t="b">
        <v>1</v>
      </c>
      <c r="AO36" s="92" t="s">
        <v>522</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16</v>
      </c>
      <c r="BK36" s="52">
        <v>100</v>
      </c>
      <c r="BL36" s="51">
        <v>16</v>
      </c>
    </row>
    <row r="37" spans="1:64" ht="45">
      <c r="A37" s="84" t="s">
        <v>239</v>
      </c>
      <c r="B37" s="84" t="s">
        <v>239</v>
      </c>
      <c r="C37" s="53" t="s">
        <v>1343</v>
      </c>
      <c r="D37" s="54">
        <v>3</v>
      </c>
      <c r="E37" s="65" t="s">
        <v>132</v>
      </c>
      <c r="F37" s="55">
        <v>35</v>
      </c>
      <c r="G37" s="53"/>
      <c r="H37" s="57"/>
      <c r="I37" s="56"/>
      <c r="J37" s="56"/>
      <c r="K37" s="36" t="s">
        <v>65</v>
      </c>
      <c r="L37" s="83">
        <v>37</v>
      </c>
      <c r="M37" s="83"/>
      <c r="N37" s="63"/>
      <c r="O37" s="86" t="s">
        <v>176</v>
      </c>
      <c r="P37" s="88">
        <v>43511.34590277778</v>
      </c>
      <c r="Q37" s="86" t="s">
        <v>293</v>
      </c>
      <c r="R37" s="90" t="s">
        <v>340</v>
      </c>
      <c r="S37" s="86" t="s">
        <v>361</v>
      </c>
      <c r="T37" s="86" t="s">
        <v>385</v>
      </c>
      <c r="U37" s="86"/>
      <c r="V37" s="90" t="s">
        <v>418</v>
      </c>
      <c r="W37" s="88">
        <v>43511.34590277778</v>
      </c>
      <c r="X37" s="90" t="s">
        <v>468</v>
      </c>
      <c r="Y37" s="86"/>
      <c r="Z37" s="86"/>
      <c r="AA37" s="92" t="s">
        <v>523</v>
      </c>
      <c r="AB37" s="86"/>
      <c r="AC37" s="86" t="b">
        <v>0</v>
      </c>
      <c r="AD37" s="86">
        <v>0</v>
      </c>
      <c r="AE37" s="92" t="s">
        <v>544</v>
      </c>
      <c r="AF37" s="86" t="b">
        <v>0</v>
      </c>
      <c r="AG37" s="86" t="s">
        <v>547</v>
      </c>
      <c r="AH37" s="86"/>
      <c r="AI37" s="92" t="s">
        <v>544</v>
      </c>
      <c r="AJ37" s="86" t="b">
        <v>0</v>
      </c>
      <c r="AK37" s="86">
        <v>0</v>
      </c>
      <c r="AL37" s="92" t="s">
        <v>544</v>
      </c>
      <c r="AM37" s="86" t="s">
        <v>568</v>
      </c>
      <c r="AN37" s="86" t="b">
        <v>1</v>
      </c>
      <c r="AO37" s="92" t="s">
        <v>523</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16</v>
      </c>
      <c r="BK37" s="52">
        <v>100</v>
      </c>
      <c r="BL37" s="51">
        <v>16</v>
      </c>
    </row>
    <row r="38" spans="1:64" ht="30">
      <c r="A38" s="84" t="s">
        <v>240</v>
      </c>
      <c r="B38" s="84" t="s">
        <v>240</v>
      </c>
      <c r="C38" s="53" t="s">
        <v>1344</v>
      </c>
      <c r="D38" s="54">
        <v>10</v>
      </c>
      <c r="E38" s="65" t="s">
        <v>136</v>
      </c>
      <c r="F38" s="55">
        <v>12</v>
      </c>
      <c r="G38" s="53"/>
      <c r="H38" s="57"/>
      <c r="I38" s="56"/>
      <c r="J38" s="56"/>
      <c r="K38" s="36" t="s">
        <v>65</v>
      </c>
      <c r="L38" s="83">
        <v>38</v>
      </c>
      <c r="M38" s="83"/>
      <c r="N38" s="63"/>
      <c r="O38" s="86" t="s">
        <v>176</v>
      </c>
      <c r="P38" s="88">
        <v>43511.37405092592</v>
      </c>
      <c r="Q38" s="86" t="s">
        <v>294</v>
      </c>
      <c r="R38" s="90" t="s">
        <v>341</v>
      </c>
      <c r="S38" s="86" t="s">
        <v>361</v>
      </c>
      <c r="T38" s="86"/>
      <c r="U38" s="86"/>
      <c r="V38" s="90" t="s">
        <v>419</v>
      </c>
      <c r="W38" s="88">
        <v>43511.37405092592</v>
      </c>
      <c r="X38" s="90" t="s">
        <v>469</v>
      </c>
      <c r="Y38" s="86"/>
      <c r="Z38" s="86"/>
      <c r="AA38" s="92" t="s">
        <v>524</v>
      </c>
      <c r="AB38" s="86"/>
      <c r="AC38" s="86" t="b">
        <v>0</v>
      </c>
      <c r="AD38" s="86">
        <v>0</v>
      </c>
      <c r="AE38" s="92" t="s">
        <v>544</v>
      </c>
      <c r="AF38" s="86" t="b">
        <v>0</v>
      </c>
      <c r="AG38" s="86" t="s">
        <v>547</v>
      </c>
      <c r="AH38" s="86"/>
      <c r="AI38" s="92" t="s">
        <v>544</v>
      </c>
      <c r="AJ38" s="86" t="b">
        <v>0</v>
      </c>
      <c r="AK38" s="86">
        <v>0</v>
      </c>
      <c r="AL38" s="92" t="s">
        <v>544</v>
      </c>
      <c r="AM38" s="86" t="s">
        <v>569</v>
      </c>
      <c r="AN38" s="86" t="b">
        <v>1</v>
      </c>
      <c r="AO38" s="92" t="s">
        <v>524</v>
      </c>
      <c r="AP38" s="86" t="s">
        <v>176</v>
      </c>
      <c r="AQ38" s="86">
        <v>0</v>
      </c>
      <c r="AR38" s="86">
        <v>0</v>
      </c>
      <c r="AS38" s="86"/>
      <c r="AT38" s="86"/>
      <c r="AU38" s="86"/>
      <c r="AV38" s="86"/>
      <c r="AW38" s="86"/>
      <c r="AX38" s="86"/>
      <c r="AY38" s="86"/>
      <c r="AZ38" s="86"/>
      <c r="BA38">
        <v>2</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15</v>
      </c>
      <c r="BK38" s="52">
        <v>100</v>
      </c>
      <c r="BL38" s="51">
        <v>15</v>
      </c>
    </row>
    <row r="39" spans="1:64" ht="30">
      <c r="A39" s="84" t="s">
        <v>240</v>
      </c>
      <c r="B39" s="84" t="s">
        <v>240</v>
      </c>
      <c r="C39" s="53" t="s">
        <v>1344</v>
      </c>
      <c r="D39" s="54">
        <v>10</v>
      </c>
      <c r="E39" s="65" t="s">
        <v>136</v>
      </c>
      <c r="F39" s="55">
        <v>12</v>
      </c>
      <c r="G39" s="53"/>
      <c r="H39" s="57"/>
      <c r="I39" s="56"/>
      <c r="J39" s="56"/>
      <c r="K39" s="36" t="s">
        <v>65</v>
      </c>
      <c r="L39" s="83">
        <v>39</v>
      </c>
      <c r="M39" s="83"/>
      <c r="N39" s="63"/>
      <c r="O39" s="86" t="s">
        <v>176</v>
      </c>
      <c r="P39" s="88">
        <v>43511.38418981482</v>
      </c>
      <c r="Q39" s="86" t="s">
        <v>295</v>
      </c>
      <c r="R39" s="90" t="s">
        <v>342</v>
      </c>
      <c r="S39" s="86" t="s">
        <v>361</v>
      </c>
      <c r="T39" s="86"/>
      <c r="U39" s="86"/>
      <c r="V39" s="90" t="s">
        <v>419</v>
      </c>
      <c r="W39" s="88">
        <v>43511.38418981482</v>
      </c>
      <c r="X39" s="90" t="s">
        <v>470</v>
      </c>
      <c r="Y39" s="86"/>
      <c r="Z39" s="86"/>
      <c r="AA39" s="92" t="s">
        <v>525</v>
      </c>
      <c r="AB39" s="86"/>
      <c r="AC39" s="86" t="b">
        <v>0</v>
      </c>
      <c r="AD39" s="86">
        <v>0</v>
      </c>
      <c r="AE39" s="92" t="s">
        <v>544</v>
      </c>
      <c r="AF39" s="86" t="b">
        <v>0</v>
      </c>
      <c r="AG39" s="86" t="s">
        <v>547</v>
      </c>
      <c r="AH39" s="86"/>
      <c r="AI39" s="92" t="s">
        <v>544</v>
      </c>
      <c r="AJ39" s="86" t="b">
        <v>0</v>
      </c>
      <c r="AK39" s="86">
        <v>0</v>
      </c>
      <c r="AL39" s="92" t="s">
        <v>544</v>
      </c>
      <c r="AM39" s="86" t="s">
        <v>569</v>
      </c>
      <c r="AN39" s="86" t="b">
        <v>1</v>
      </c>
      <c r="AO39" s="92" t="s">
        <v>525</v>
      </c>
      <c r="AP39" s="86" t="s">
        <v>176</v>
      </c>
      <c r="AQ39" s="86">
        <v>0</v>
      </c>
      <c r="AR39" s="86">
        <v>0</v>
      </c>
      <c r="AS39" s="86"/>
      <c r="AT39" s="86"/>
      <c r="AU39" s="86"/>
      <c r="AV39" s="86"/>
      <c r="AW39" s="86"/>
      <c r="AX39" s="86"/>
      <c r="AY39" s="86"/>
      <c r="AZ39" s="86"/>
      <c r="BA39">
        <v>2</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16</v>
      </c>
      <c r="BK39" s="52">
        <v>100</v>
      </c>
      <c r="BL39" s="51">
        <v>16</v>
      </c>
    </row>
    <row r="40" spans="1:64" ht="45">
      <c r="A40" s="84" t="s">
        <v>241</v>
      </c>
      <c r="B40" s="84" t="s">
        <v>241</v>
      </c>
      <c r="C40" s="53" t="s">
        <v>1343</v>
      </c>
      <c r="D40" s="54">
        <v>3</v>
      </c>
      <c r="E40" s="65" t="s">
        <v>132</v>
      </c>
      <c r="F40" s="55">
        <v>35</v>
      </c>
      <c r="G40" s="53"/>
      <c r="H40" s="57"/>
      <c r="I40" s="56"/>
      <c r="J40" s="56"/>
      <c r="K40" s="36" t="s">
        <v>65</v>
      </c>
      <c r="L40" s="83">
        <v>40</v>
      </c>
      <c r="M40" s="83"/>
      <c r="N40" s="63"/>
      <c r="O40" s="86" t="s">
        <v>176</v>
      </c>
      <c r="P40" s="88">
        <v>43511.38894675926</v>
      </c>
      <c r="Q40" s="86" t="s">
        <v>296</v>
      </c>
      <c r="R40" s="90" t="s">
        <v>343</v>
      </c>
      <c r="S40" s="86" t="s">
        <v>372</v>
      </c>
      <c r="T40" s="86"/>
      <c r="U40" s="86"/>
      <c r="V40" s="90" t="s">
        <v>420</v>
      </c>
      <c r="W40" s="88">
        <v>43511.38894675926</v>
      </c>
      <c r="X40" s="90" t="s">
        <v>471</v>
      </c>
      <c r="Y40" s="86"/>
      <c r="Z40" s="86"/>
      <c r="AA40" s="92" t="s">
        <v>526</v>
      </c>
      <c r="AB40" s="86"/>
      <c r="AC40" s="86" t="b">
        <v>0</v>
      </c>
      <c r="AD40" s="86">
        <v>0</v>
      </c>
      <c r="AE40" s="92" t="s">
        <v>544</v>
      </c>
      <c r="AF40" s="86" t="b">
        <v>0</v>
      </c>
      <c r="AG40" s="86" t="s">
        <v>547</v>
      </c>
      <c r="AH40" s="86"/>
      <c r="AI40" s="92" t="s">
        <v>544</v>
      </c>
      <c r="AJ40" s="86" t="b">
        <v>0</v>
      </c>
      <c r="AK40" s="86">
        <v>0</v>
      </c>
      <c r="AL40" s="92" t="s">
        <v>544</v>
      </c>
      <c r="AM40" s="86" t="s">
        <v>376</v>
      </c>
      <c r="AN40" s="86" t="b">
        <v>0</v>
      </c>
      <c r="AO40" s="92" t="s">
        <v>526</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15</v>
      </c>
      <c r="BK40" s="52">
        <v>100</v>
      </c>
      <c r="BL40" s="51">
        <v>15</v>
      </c>
    </row>
    <row r="41" spans="1:64" ht="45">
      <c r="A41" s="84" t="s">
        <v>242</v>
      </c>
      <c r="B41" s="84" t="s">
        <v>257</v>
      </c>
      <c r="C41" s="53" t="s">
        <v>1343</v>
      </c>
      <c r="D41" s="54">
        <v>3</v>
      </c>
      <c r="E41" s="65" t="s">
        <v>132</v>
      </c>
      <c r="F41" s="55">
        <v>35</v>
      </c>
      <c r="G41" s="53"/>
      <c r="H41" s="57"/>
      <c r="I41" s="56"/>
      <c r="J41" s="56"/>
      <c r="K41" s="36" t="s">
        <v>65</v>
      </c>
      <c r="L41" s="83">
        <v>41</v>
      </c>
      <c r="M41" s="83"/>
      <c r="N41" s="63"/>
      <c r="O41" s="86" t="s">
        <v>258</v>
      </c>
      <c r="P41" s="88">
        <v>43511.41006944444</v>
      </c>
      <c r="Q41" s="86" t="s">
        <v>297</v>
      </c>
      <c r="R41" s="90" t="s">
        <v>344</v>
      </c>
      <c r="S41" s="86" t="s">
        <v>368</v>
      </c>
      <c r="T41" s="86"/>
      <c r="U41" s="86"/>
      <c r="V41" s="90" t="s">
        <v>421</v>
      </c>
      <c r="W41" s="88">
        <v>43511.41006944444</v>
      </c>
      <c r="X41" s="90" t="s">
        <v>472</v>
      </c>
      <c r="Y41" s="86"/>
      <c r="Z41" s="86"/>
      <c r="AA41" s="92" t="s">
        <v>527</v>
      </c>
      <c r="AB41" s="86"/>
      <c r="AC41" s="86" t="b">
        <v>0</v>
      </c>
      <c r="AD41" s="86">
        <v>0</v>
      </c>
      <c r="AE41" s="92" t="s">
        <v>544</v>
      </c>
      <c r="AF41" s="86" t="b">
        <v>0</v>
      </c>
      <c r="AG41" s="86" t="s">
        <v>547</v>
      </c>
      <c r="AH41" s="86"/>
      <c r="AI41" s="92" t="s">
        <v>544</v>
      </c>
      <c r="AJ41" s="86" t="b">
        <v>0</v>
      </c>
      <c r="AK41" s="86">
        <v>0</v>
      </c>
      <c r="AL41" s="92" t="s">
        <v>544</v>
      </c>
      <c r="AM41" s="86" t="s">
        <v>564</v>
      </c>
      <c r="AN41" s="86" t="b">
        <v>0</v>
      </c>
      <c r="AO41" s="92" t="s">
        <v>527</v>
      </c>
      <c r="AP41" s="86" t="s">
        <v>176</v>
      </c>
      <c r="AQ41" s="86">
        <v>0</v>
      </c>
      <c r="AR41" s="86">
        <v>0</v>
      </c>
      <c r="AS41" s="86"/>
      <c r="AT41" s="86"/>
      <c r="AU41" s="86"/>
      <c r="AV41" s="86"/>
      <c r="AW41" s="86"/>
      <c r="AX41" s="86"/>
      <c r="AY41" s="86"/>
      <c r="AZ41" s="86"/>
      <c r="BA41">
        <v>1</v>
      </c>
      <c r="BB41" s="85" t="str">
        <f>REPLACE(INDEX(GroupVertices[Group],MATCH(Edges[[#This Row],[Vertex 1]],GroupVertices[Vertex],0)),1,1,"")</f>
        <v>5</v>
      </c>
      <c r="BC41" s="85" t="str">
        <f>REPLACE(INDEX(GroupVertices[Group],MATCH(Edges[[#This Row],[Vertex 2]],GroupVertices[Vertex],0)),1,1,"")</f>
        <v>5</v>
      </c>
      <c r="BD41" s="51">
        <v>0</v>
      </c>
      <c r="BE41" s="52">
        <v>0</v>
      </c>
      <c r="BF41" s="51">
        <v>0</v>
      </c>
      <c r="BG41" s="52">
        <v>0</v>
      </c>
      <c r="BH41" s="51">
        <v>0</v>
      </c>
      <c r="BI41" s="52">
        <v>0</v>
      </c>
      <c r="BJ41" s="51">
        <v>12</v>
      </c>
      <c r="BK41" s="52">
        <v>100</v>
      </c>
      <c r="BL41" s="51">
        <v>12</v>
      </c>
    </row>
    <row r="42" spans="1:64" ht="45">
      <c r="A42" s="84" t="s">
        <v>243</v>
      </c>
      <c r="B42" s="84" t="s">
        <v>243</v>
      </c>
      <c r="C42" s="53" t="s">
        <v>1343</v>
      </c>
      <c r="D42" s="54">
        <v>3</v>
      </c>
      <c r="E42" s="65" t="s">
        <v>132</v>
      </c>
      <c r="F42" s="55">
        <v>35</v>
      </c>
      <c r="G42" s="53"/>
      <c r="H42" s="57"/>
      <c r="I42" s="56"/>
      <c r="J42" s="56"/>
      <c r="K42" s="36" t="s">
        <v>65</v>
      </c>
      <c r="L42" s="83">
        <v>42</v>
      </c>
      <c r="M42" s="83"/>
      <c r="N42" s="63"/>
      <c r="O42" s="86" t="s">
        <v>176</v>
      </c>
      <c r="P42" s="88">
        <v>43511.41039351852</v>
      </c>
      <c r="Q42" s="86" t="s">
        <v>298</v>
      </c>
      <c r="R42" s="90" t="s">
        <v>345</v>
      </c>
      <c r="S42" s="86" t="s">
        <v>373</v>
      </c>
      <c r="T42" s="86"/>
      <c r="U42" s="86"/>
      <c r="V42" s="90" t="s">
        <v>422</v>
      </c>
      <c r="W42" s="88">
        <v>43511.41039351852</v>
      </c>
      <c r="X42" s="90" t="s">
        <v>473</v>
      </c>
      <c r="Y42" s="86"/>
      <c r="Z42" s="86"/>
      <c r="AA42" s="92" t="s">
        <v>528</v>
      </c>
      <c r="AB42" s="86"/>
      <c r="AC42" s="86" t="b">
        <v>0</v>
      </c>
      <c r="AD42" s="86">
        <v>0</v>
      </c>
      <c r="AE42" s="92" t="s">
        <v>544</v>
      </c>
      <c r="AF42" s="86" t="b">
        <v>0</v>
      </c>
      <c r="AG42" s="86" t="s">
        <v>547</v>
      </c>
      <c r="AH42" s="86"/>
      <c r="AI42" s="92" t="s">
        <v>544</v>
      </c>
      <c r="AJ42" s="86" t="b">
        <v>0</v>
      </c>
      <c r="AK42" s="86">
        <v>0</v>
      </c>
      <c r="AL42" s="92" t="s">
        <v>544</v>
      </c>
      <c r="AM42" s="86" t="s">
        <v>570</v>
      </c>
      <c r="AN42" s="86" t="b">
        <v>0</v>
      </c>
      <c r="AO42" s="92" t="s">
        <v>528</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5</v>
      </c>
      <c r="BK42" s="52">
        <v>100</v>
      </c>
      <c r="BL42" s="51">
        <v>5</v>
      </c>
    </row>
    <row r="43" spans="1:64" ht="45">
      <c r="A43" s="84" t="s">
        <v>244</v>
      </c>
      <c r="B43" s="84" t="s">
        <v>244</v>
      </c>
      <c r="C43" s="53" t="s">
        <v>1343</v>
      </c>
      <c r="D43" s="54">
        <v>3</v>
      </c>
      <c r="E43" s="65" t="s">
        <v>132</v>
      </c>
      <c r="F43" s="55">
        <v>35</v>
      </c>
      <c r="G43" s="53"/>
      <c r="H43" s="57"/>
      <c r="I43" s="56"/>
      <c r="J43" s="56"/>
      <c r="K43" s="36" t="s">
        <v>65</v>
      </c>
      <c r="L43" s="83">
        <v>43</v>
      </c>
      <c r="M43" s="83"/>
      <c r="N43" s="63"/>
      <c r="O43" s="86" t="s">
        <v>176</v>
      </c>
      <c r="P43" s="88">
        <v>43511.41212962963</v>
      </c>
      <c r="Q43" s="86" t="s">
        <v>299</v>
      </c>
      <c r="R43" s="90" t="s">
        <v>346</v>
      </c>
      <c r="S43" s="86" t="s">
        <v>361</v>
      </c>
      <c r="T43" s="86"/>
      <c r="U43" s="86"/>
      <c r="V43" s="90" t="s">
        <v>423</v>
      </c>
      <c r="W43" s="88">
        <v>43511.41212962963</v>
      </c>
      <c r="X43" s="90" t="s">
        <v>474</v>
      </c>
      <c r="Y43" s="86"/>
      <c r="Z43" s="86"/>
      <c r="AA43" s="92" t="s">
        <v>529</v>
      </c>
      <c r="AB43" s="86"/>
      <c r="AC43" s="86" t="b">
        <v>0</v>
      </c>
      <c r="AD43" s="86">
        <v>0</v>
      </c>
      <c r="AE43" s="92" t="s">
        <v>544</v>
      </c>
      <c r="AF43" s="86" t="b">
        <v>0</v>
      </c>
      <c r="AG43" s="86" t="s">
        <v>547</v>
      </c>
      <c r="AH43" s="86"/>
      <c r="AI43" s="92" t="s">
        <v>544</v>
      </c>
      <c r="AJ43" s="86" t="b">
        <v>0</v>
      </c>
      <c r="AK43" s="86">
        <v>0</v>
      </c>
      <c r="AL43" s="92" t="s">
        <v>544</v>
      </c>
      <c r="AM43" s="86" t="s">
        <v>569</v>
      </c>
      <c r="AN43" s="86" t="b">
        <v>1</v>
      </c>
      <c r="AO43" s="92" t="s">
        <v>529</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15</v>
      </c>
      <c r="BK43" s="52">
        <v>100</v>
      </c>
      <c r="BL43" s="51">
        <v>15</v>
      </c>
    </row>
    <row r="44" spans="1:64" ht="45">
      <c r="A44" s="84" t="s">
        <v>245</v>
      </c>
      <c r="B44" s="84" t="s">
        <v>245</v>
      </c>
      <c r="C44" s="53" t="s">
        <v>1343</v>
      </c>
      <c r="D44" s="54">
        <v>3</v>
      </c>
      <c r="E44" s="65" t="s">
        <v>132</v>
      </c>
      <c r="F44" s="55">
        <v>35</v>
      </c>
      <c r="G44" s="53"/>
      <c r="H44" s="57"/>
      <c r="I44" s="56"/>
      <c r="J44" s="56"/>
      <c r="K44" s="36" t="s">
        <v>65</v>
      </c>
      <c r="L44" s="83">
        <v>44</v>
      </c>
      <c r="M44" s="83"/>
      <c r="N44" s="63"/>
      <c r="O44" s="86" t="s">
        <v>176</v>
      </c>
      <c r="P44" s="88">
        <v>43511.413935185185</v>
      </c>
      <c r="Q44" s="86" t="s">
        <v>300</v>
      </c>
      <c r="R44" s="90" t="s">
        <v>347</v>
      </c>
      <c r="S44" s="86" t="s">
        <v>374</v>
      </c>
      <c r="T44" s="86"/>
      <c r="U44" s="86"/>
      <c r="V44" s="90" t="s">
        <v>424</v>
      </c>
      <c r="W44" s="88">
        <v>43511.413935185185</v>
      </c>
      <c r="X44" s="90" t="s">
        <v>475</v>
      </c>
      <c r="Y44" s="86"/>
      <c r="Z44" s="86"/>
      <c r="AA44" s="92" t="s">
        <v>530</v>
      </c>
      <c r="AB44" s="86"/>
      <c r="AC44" s="86" t="b">
        <v>0</v>
      </c>
      <c r="AD44" s="86">
        <v>0</v>
      </c>
      <c r="AE44" s="92" t="s">
        <v>544</v>
      </c>
      <c r="AF44" s="86" t="b">
        <v>0</v>
      </c>
      <c r="AG44" s="86" t="s">
        <v>547</v>
      </c>
      <c r="AH44" s="86"/>
      <c r="AI44" s="92" t="s">
        <v>544</v>
      </c>
      <c r="AJ44" s="86" t="b">
        <v>0</v>
      </c>
      <c r="AK44" s="86">
        <v>0</v>
      </c>
      <c r="AL44" s="92" t="s">
        <v>544</v>
      </c>
      <c r="AM44" s="86" t="s">
        <v>376</v>
      </c>
      <c r="AN44" s="86" t="b">
        <v>0</v>
      </c>
      <c r="AO44" s="92" t="s">
        <v>530</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13</v>
      </c>
      <c r="BK44" s="52">
        <v>100</v>
      </c>
      <c r="BL44" s="51">
        <v>13</v>
      </c>
    </row>
    <row r="45" spans="1:64" ht="45">
      <c r="A45" s="84" t="s">
        <v>246</v>
      </c>
      <c r="B45" s="84" t="s">
        <v>246</v>
      </c>
      <c r="C45" s="53" t="s">
        <v>1343</v>
      </c>
      <c r="D45" s="54">
        <v>3</v>
      </c>
      <c r="E45" s="65" t="s">
        <v>132</v>
      </c>
      <c r="F45" s="55">
        <v>35</v>
      </c>
      <c r="G45" s="53"/>
      <c r="H45" s="57"/>
      <c r="I45" s="56"/>
      <c r="J45" s="56"/>
      <c r="K45" s="36" t="s">
        <v>65</v>
      </c>
      <c r="L45" s="83">
        <v>45</v>
      </c>
      <c r="M45" s="83"/>
      <c r="N45" s="63"/>
      <c r="O45" s="86" t="s">
        <v>176</v>
      </c>
      <c r="P45" s="88">
        <v>43511.416863425926</v>
      </c>
      <c r="Q45" s="86" t="s">
        <v>301</v>
      </c>
      <c r="R45" s="90" t="s">
        <v>348</v>
      </c>
      <c r="S45" s="86" t="s">
        <v>361</v>
      </c>
      <c r="T45" s="86" t="s">
        <v>386</v>
      </c>
      <c r="U45" s="86"/>
      <c r="V45" s="90" t="s">
        <v>425</v>
      </c>
      <c r="W45" s="88">
        <v>43511.416863425926</v>
      </c>
      <c r="X45" s="90" t="s">
        <v>476</v>
      </c>
      <c r="Y45" s="86"/>
      <c r="Z45" s="86"/>
      <c r="AA45" s="92" t="s">
        <v>531</v>
      </c>
      <c r="AB45" s="86"/>
      <c r="AC45" s="86" t="b">
        <v>0</v>
      </c>
      <c r="AD45" s="86">
        <v>0</v>
      </c>
      <c r="AE45" s="92" t="s">
        <v>544</v>
      </c>
      <c r="AF45" s="86" t="b">
        <v>0</v>
      </c>
      <c r="AG45" s="86" t="s">
        <v>547</v>
      </c>
      <c r="AH45" s="86"/>
      <c r="AI45" s="92" t="s">
        <v>544</v>
      </c>
      <c r="AJ45" s="86" t="b">
        <v>0</v>
      </c>
      <c r="AK45" s="86">
        <v>0</v>
      </c>
      <c r="AL45" s="92" t="s">
        <v>544</v>
      </c>
      <c r="AM45" s="86" t="s">
        <v>569</v>
      </c>
      <c r="AN45" s="86" t="b">
        <v>1</v>
      </c>
      <c r="AO45" s="92" t="s">
        <v>531</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v>0</v>
      </c>
      <c r="BE45" s="52">
        <v>0</v>
      </c>
      <c r="BF45" s="51">
        <v>0</v>
      </c>
      <c r="BG45" s="52">
        <v>0</v>
      </c>
      <c r="BH45" s="51">
        <v>0</v>
      </c>
      <c r="BI45" s="52">
        <v>0</v>
      </c>
      <c r="BJ45" s="51">
        <v>16</v>
      </c>
      <c r="BK45" s="52">
        <v>100</v>
      </c>
      <c r="BL45" s="51">
        <v>16</v>
      </c>
    </row>
    <row r="46" spans="1:64" ht="30">
      <c r="A46" s="84" t="s">
        <v>247</v>
      </c>
      <c r="B46" s="84" t="s">
        <v>247</v>
      </c>
      <c r="C46" s="53" t="s">
        <v>1344</v>
      </c>
      <c r="D46" s="54">
        <v>10</v>
      </c>
      <c r="E46" s="65" t="s">
        <v>136</v>
      </c>
      <c r="F46" s="55">
        <v>12</v>
      </c>
      <c r="G46" s="53"/>
      <c r="H46" s="57"/>
      <c r="I46" s="56"/>
      <c r="J46" s="56"/>
      <c r="K46" s="36" t="s">
        <v>65</v>
      </c>
      <c r="L46" s="83">
        <v>46</v>
      </c>
      <c r="M46" s="83"/>
      <c r="N46" s="63"/>
      <c r="O46" s="86" t="s">
        <v>176</v>
      </c>
      <c r="P46" s="88">
        <v>43507.63266203704</v>
      </c>
      <c r="Q46" s="86" t="s">
        <v>302</v>
      </c>
      <c r="R46" s="90" t="s">
        <v>349</v>
      </c>
      <c r="S46" s="86" t="s">
        <v>375</v>
      </c>
      <c r="T46" s="86"/>
      <c r="U46" s="86"/>
      <c r="V46" s="90" t="s">
        <v>426</v>
      </c>
      <c r="W46" s="88">
        <v>43507.63266203704</v>
      </c>
      <c r="X46" s="90" t="s">
        <v>477</v>
      </c>
      <c r="Y46" s="86"/>
      <c r="Z46" s="86"/>
      <c r="AA46" s="92" t="s">
        <v>532</v>
      </c>
      <c r="AB46" s="86"/>
      <c r="AC46" s="86" t="b">
        <v>0</v>
      </c>
      <c r="AD46" s="86">
        <v>0</v>
      </c>
      <c r="AE46" s="92" t="s">
        <v>544</v>
      </c>
      <c r="AF46" s="86" t="b">
        <v>0</v>
      </c>
      <c r="AG46" s="86" t="s">
        <v>547</v>
      </c>
      <c r="AH46" s="86"/>
      <c r="AI46" s="92" t="s">
        <v>544</v>
      </c>
      <c r="AJ46" s="86" t="b">
        <v>0</v>
      </c>
      <c r="AK46" s="86">
        <v>0</v>
      </c>
      <c r="AL46" s="92" t="s">
        <v>544</v>
      </c>
      <c r="AM46" s="86" t="s">
        <v>571</v>
      </c>
      <c r="AN46" s="86" t="b">
        <v>0</v>
      </c>
      <c r="AO46" s="92" t="s">
        <v>532</v>
      </c>
      <c r="AP46" s="86" t="s">
        <v>176</v>
      </c>
      <c r="AQ46" s="86">
        <v>0</v>
      </c>
      <c r="AR46" s="86">
        <v>0</v>
      </c>
      <c r="AS46" s="86"/>
      <c r="AT46" s="86"/>
      <c r="AU46" s="86"/>
      <c r="AV46" s="86"/>
      <c r="AW46" s="86"/>
      <c r="AX46" s="86"/>
      <c r="AY46" s="86"/>
      <c r="AZ46" s="86"/>
      <c r="BA46">
        <v>2</v>
      </c>
      <c r="BB46" s="85" t="str">
        <f>REPLACE(INDEX(GroupVertices[Group],MATCH(Edges[[#This Row],[Vertex 1]],GroupVertices[Vertex],0)),1,1,"")</f>
        <v>1</v>
      </c>
      <c r="BC46" s="85" t="str">
        <f>REPLACE(INDEX(GroupVertices[Group],MATCH(Edges[[#This Row],[Vertex 2]],GroupVertices[Vertex],0)),1,1,"")</f>
        <v>1</v>
      </c>
      <c r="BD46" s="51">
        <v>1</v>
      </c>
      <c r="BE46" s="52">
        <v>12.5</v>
      </c>
      <c r="BF46" s="51">
        <v>0</v>
      </c>
      <c r="BG46" s="52">
        <v>0</v>
      </c>
      <c r="BH46" s="51">
        <v>0</v>
      </c>
      <c r="BI46" s="52">
        <v>0</v>
      </c>
      <c r="BJ46" s="51">
        <v>7</v>
      </c>
      <c r="BK46" s="52">
        <v>87.5</v>
      </c>
      <c r="BL46" s="51">
        <v>8</v>
      </c>
    </row>
    <row r="47" spans="1:64" ht="30">
      <c r="A47" s="84" t="s">
        <v>247</v>
      </c>
      <c r="B47" s="84" t="s">
        <v>247</v>
      </c>
      <c r="C47" s="53" t="s">
        <v>1344</v>
      </c>
      <c r="D47" s="54">
        <v>10</v>
      </c>
      <c r="E47" s="65" t="s">
        <v>136</v>
      </c>
      <c r="F47" s="55">
        <v>12</v>
      </c>
      <c r="G47" s="53"/>
      <c r="H47" s="57"/>
      <c r="I47" s="56"/>
      <c r="J47" s="56"/>
      <c r="K47" s="36" t="s">
        <v>65</v>
      </c>
      <c r="L47" s="83">
        <v>47</v>
      </c>
      <c r="M47" s="83"/>
      <c r="N47" s="63"/>
      <c r="O47" s="86" t="s">
        <v>176</v>
      </c>
      <c r="P47" s="88">
        <v>43511.4275</v>
      </c>
      <c r="Q47" s="86" t="s">
        <v>303</v>
      </c>
      <c r="R47" s="90" t="s">
        <v>345</v>
      </c>
      <c r="S47" s="86" t="s">
        <v>373</v>
      </c>
      <c r="T47" s="86"/>
      <c r="U47" s="86"/>
      <c r="V47" s="90" t="s">
        <v>426</v>
      </c>
      <c r="W47" s="88">
        <v>43511.4275</v>
      </c>
      <c r="X47" s="90" t="s">
        <v>478</v>
      </c>
      <c r="Y47" s="86"/>
      <c r="Z47" s="86"/>
      <c r="AA47" s="92" t="s">
        <v>533</v>
      </c>
      <c r="AB47" s="86"/>
      <c r="AC47" s="86" t="b">
        <v>0</v>
      </c>
      <c r="AD47" s="86">
        <v>0</v>
      </c>
      <c r="AE47" s="92" t="s">
        <v>544</v>
      </c>
      <c r="AF47" s="86" t="b">
        <v>0</v>
      </c>
      <c r="AG47" s="86" t="s">
        <v>547</v>
      </c>
      <c r="AH47" s="86"/>
      <c r="AI47" s="92" t="s">
        <v>544</v>
      </c>
      <c r="AJ47" s="86" t="b">
        <v>0</v>
      </c>
      <c r="AK47" s="86">
        <v>0</v>
      </c>
      <c r="AL47" s="92" t="s">
        <v>544</v>
      </c>
      <c r="AM47" s="86" t="s">
        <v>572</v>
      </c>
      <c r="AN47" s="86" t="b">
        <v>0</v>
      </c>
      <c r="AO47" s="92" t="s">
        <v>533</v>
      </c>
      <c r="AP47" s="86" t="s">
        <v>176</v>
      </c>
      <c r="AQ47" s="86">
        <v>0</v>
      </c>
      <c r="AR47" s="86">
        <v>0</v>
      </c>
      <c r="AS47" s="86"/>
      <c r="AT47" s="86"/>
      <c r="AU47" s="86"/>
      <c r="AV47" s="86"/>
      <c r="AW47" s="86"/>
      <c r="AX47" s="86"/>
      <c r="AY47" s="86"/>
      <c r="AZ47" s="86"/>
      <c r="BA47">
        <v>2</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15</v>
      </c>
      <c r="BK47" s="52">
        <v>100</v>
      </c>
      <c r="BL47" s="51">
        <v>15</v>
      </c>
    </row>
    <row r="48" spans="1:64" ht="45">
      <c r="A48" s="84" t="s">
        <v>248</v>
      </c>
      <c r="B48" s="84" t="s">
        <v>248</v>
      </c>
      <c r="C48" s="53" t="s">
        <v>1343</v>
      </c>
      <c r="D48" s="54">
        <v>3</v>
      </c>
      <c r="E48" s="65" t="s">
        <v>132</v>
      </c>
      <c r="F48" s="55">
        <v>35</v>
      </c>
      <c r="G48" s="53"/>
      <c r="H48" s="57"/>
      <c r="I48" s="56"/>
      <c r="J48" s="56"/>
      <c r="K48" s="36" t="s">
        <v>65</v>
      </c>
      <c r="L48" s="83">
        <v>48</v>
      </c>
      <c r="M48" s="83"/>
      <c r="N48" s="63"/>
      <c r="O48" s="86" t="s">
        <v>176</v>
      </c>
      <c r="P48" s="88">
        <v>43511.42988425926</v>
      </c>
      <c r="Q48" s="86" t="s">
        <v>304</v>
      </c>
      <c r="R48" s="90" t="s">
        <v>350</v>
      </c>
      <c r="S48" s="86" t="s">
        <v>376</v>
      </c>
      <c r="T48" s="86"/>
      <c r="U48" s="86"/>
      <c r="V48" s="90" t="s">
        <v>427</v>
      </c>
      <c r="W48" s="88">
        <v>43511.42988425926</v>
      </c>
      <c r="X48" s="90" t="s">
        <v>479</v>
      </c>
      <c r="Y48" s="86"/>
      <c r="Z48" s="86"/>
      <c r="AA48" s="92" t="s">
        <v>534</v>
      </c>
      <c r="AB48" s="86"/>
      <c r="AC48" s="86" t="b">
        <v>0</v>
      </c>
      <c r="AD48" s="86">
        <v>0</v>
      </c>
      <c r="AE48" s="92" t="s">
        <v>544</v>
      </c>
      <c r="AF48" s="86" t="b">
        <v>0</v>
      </c>
      <c r="AG48" s="86" t="s">
        <v>547</v>
      </c>
      <c r="AH48" s="86"/>
      <c r="AI48" s="92" t="s">
        <v>544</v>
      </c>
      <c r="AJ48" s="86" t="b">
        <v>0</v>
      </c>
      <c r="AK48" s="86">
        <v>0</v>
      </c>
      <c r="AL48" s="92" t="s">
        <v>544</v>
      </c>
      <c r="AM48" s="86" t="s">
        <v>376</v>
      </c>
      <c r="AN48" s="86" t="b">
        <v>0</v>
      </c>
      <c r="AO48" s="92" t="s">
        <v>534</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13</v>
      </c>
      <c r="BK48" s="52">
        <v>100</v>
      </c>
      <c r="BL48" s="51">
        <v>13</v>
      </c>
    </row>
    <row r="49" spans="1:64" ht="45">
      <c r="A49" s="84" t="s">
        <v>249</v>
      </c>
      <c r="B49" s="84" t="s">
        <v>249</v>
      </c>
      <c r="C49" s="53" t="s">
        <v>1343</v>
      </c>
      <c r="D49" s="54">
        <v>3</v>
      </c>
      <c r="E49" s="65" t="s">
        <v>132</v>
      </c>
      <c r="F49" s="55">
        <v>35</v>
      </c>
      <c r="G49" s="53"/>
      <c r="H49" s="57"/>
      <c r="I49" s="56"/>
      <c r="J49" s="56"/>
      <c r="K49" s="36" t="s">
        <v>65</v>
      </c>
      <c r="L49" s="83">
        <v>49</v>
      </c>
      <c r="M49" s="83"/>
      <c r="N49" s="63"/>
      <c r="O49" s="86" t="s">
        <v>176</v>
      </c>
      <c r="P49" s="88">
        <v>43511.46445601852</v>
      </c>
      <c r="Q49" s="86" t="s">
        <v>305</v>
      </c>
      <c r="R49" s="90" t="s">
        <v>351</v>
      </c>
      <c r="S49" s="86" t="s">
        <v>377</v>
      </c>
      <c r="T49" s="86"/>
      <c r="U49" s="86"/>
      <c r="V49" s="90" t="s">
        <v>428</v>
      </c>
      <c r="W49" s="88">
        <v>43511.46445601852</v>
      </c>
      <c r="X49" s="90" t="s">
        <v>480</v>
      </c>
      <c r="Y49" s="86"/>
      <c r="Z49" s="86"/>
      <c r="AA49" s="92" t="s">
        <v>535</v>
      </c>
      <c r="AB49" s="86"/>
      <c r="AC49" s="86" t="b">
        <v>0</v>
      </c>
      <c r="AD49" s="86">
        <v>0</v>
      </c>
      <c r="AE49" s="92" t="s">
        <v>544</v>
      </c>
      <c r="AF49" s="86" t="b">
        <v>0</v>
      </c>
      <c r="AG49" s="86" t="s">
        <v>547</v>
      </c>
      <c r="AH49" s="86"/>
      <c r="AI49" s="92" t="s">
        <v>544</v>
      </c>
      <c r="AJ49" s="86" t="b">
        <v>0</v>
      </c>
      <c r="AK49" s="86">
        <v>0</v>
      </c>
      <c r="AL49" s="92" t="s">
        <v>544</v>
      </c>
      <c r="AM49" s="86" t="s">
        <v>573</v>
      </c>
      <c r="AN49" s="86" t="b">
        <v>0</v>
      </c>
      <c r="AO49" s="92" t="s">
        <v>535</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13</v>
      </c>
      <c r="BK49" s="52">
        <v>100</v>
      </c>
      <c r="BL49" s="51">
        <v>13</v>
      </c>
    </row>
    <row r="50" spans="1:64" ht="45">
      <c r="A50" s="84" t="s">
        <v>250</v>
      </c>
      <c r="B50" s="84" t="s">
        <v>250</v>
      </c>
      <c r="C50" s="53" t="s">
        <v>1343</v>
      </c>
      <c r="D50" s="54">
        <v>3</v>
      </c>
      <c r="E50" s="65" t="s">
        <v>132</v>
      </c>
      <c r="F50" s="55">
        <v>35</v>
      </c>
      <c r="G50" s="53"/>
      <c r="H50" s="57"/>
      <c r="I50" s="56"/>
      <c r="J50" s="56"/>
      <c r="K50" s="36" t="s">
        <v>65</v>
      </c>
      <c r="L50" s="83">
        <v>50</v>
      </c>
      <c r="M50" s="83"/>
      <c r="N50" s="63"/>
      <c r="O50" s="86" t="s">
        <v>176</v>
      </c>
      <c r="P50" s="88">
        <v>43511.49099537037</v>
      </c>
      <c r="Q50" s="86" t="s">
        <v>306</v>
      </c>
      <c r="R50" s="90" t="s">
        <v>352</v>
      </c>
      <c r="S50" s="86" t="s">
        <v>378</v>
      </c>
      <c r="T50" s="86"/>
      <c r="U50" s="86"/>
      <c r="V50" s="90" t="s">
        <v>429</v>
      </c>
      <c r="W50" s="88">
        <v>43511.49099537037</v>
      </c>
      <c r="X50" s="90" t="s">
        <v>481</v>
      </c>
      <c r="Y50" s="86"/>
      <c r="Z50" s="86"/>
      <c r="AA50" s="92" t="s">
        <v>536</v>
      </c>
      <c r="AB50" s="86"/>
      <c r="AC50" s="86" t="b">
        <v>0</v>
      </c>
      <c r="AD50" s="86">
        <v>0</v>
      </c>
      <c r="AE50" s="92" t="s">
        <v>544</v>
      </c>
      <c r="AF50" s="86" t="b">
        <v>0</v>
      </c>
      <c r="AG50" s="86" t="s">
        <v>551</v>
      </c>
      <c r="AH50" s="86"/>
      <c r="AI50" s="92" t="s">
        <v>544</v>
      </c>
      <c r="AJ50" s="86" t="b">
        <v>0</v>
      </c>
      <c r="AK50" s="86">
        <v>0</v>
      </c>
      <c r="AL50" s="92" t="s">
        <v>544</v>
      </c>
      <c r="AM50" s="86" t="s">
        <v>376</v>
      </c>
      <c r="AN50" s="86" t="b">
        <v>0</v>
      </c>
      <c r="AO50" s="92" t="s">
        <v>536</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16</v>
      </c>
      <c r="BK50" s="52">
        <v>100</v>
      </c>
      <c r="BL50" s="51">
        <v>16</v>
      </c>
    </row>
    <row r="51" spans="1:64" ht="45">
      <c r="A51" s="84" t="s">
        <v>222</v>
      </c>
      <c r="B51" s="84" t="s">
        <v>222</v>
      </c>
      <c r="C51" s="53" t="s">
        <v>1343</v>
      </c>
      <c r="D51" s="54">
        <v>3</v>
      </c>
      <c r="E51" s="65" t="s">
        <v>132</v>
      </c>
      <c r="F51" s="55">
        <v>35</v>
      </c>
      <c r="G51" s="53"/>
      <c r="H51" s="57"/>
      <c r="I51" s="56"/>
      <c r="J51" s="56"/>
      <c r="K51" s="36" t="s">
        <v>65</v>
      </c>
      <c r="L51" s="83">
        <v>51</v>
      </c>
      <c r="M51" s="83"/>
      <c r="N51" s="63"/>
      <c r="O51" s="86" t="s">
        <v>176</v>
      </c>
      <c r="P51" s="88">
        <v>43510.31793981481</v>
      </c>
      <c r="Q51" s="86" t="s">
        <v>307</v>
      </c>
      <c r="R51" s="86"/>
      <c r="S51" s="86"/>
      <c r="T51" s="86" t="s">
        <v>384</v>
      </c>
      <c r="U51" s="90" t="s">
        <v>394</v>
      </c>
      <c r="V51" s="90" t="s">
        <v>394</v>
      </c>
      <c r="W51" s="88">
        <v>43510.31793981481</v>
      </c>
      <c r="X51" s="90" t="s">
        <v>482</v>
      </c>
      <c r="Y51" s="86"/>
      <c r="Z51" s="86"/>
      <c r="AA51" s="92" t="s">
        <v>537</v>
      </c>
      <c r="AB51" s="86"/>
      <c r="AC51" s="86" t="b">
        <v>0</v>
      </c>
      <c r="AD51" s="86">
        <v>0</v>
      </c>
      <c r="AE51" s="92" t="s">
        <v>544</v>
      </c>
      <c r="AF51" s="86" t="b">
        <v>0</v>
      </c>
      <c r="AG51" s="86" t="s">
        <v>547</v>
      </c>
      <c r="AH51" s="86"/>
      <c r="AI51" s="92" t="s">
        <v>544</v>
      </c>
      <c r="AJ51" s="86" t="b">
        <v>0</v>
      </c>
      <c r="AK51" s="86">
        <v>0</v>
      </c>
      <c r="AL51" s="92" t="s">
        <v>544</v>
      </c>
      <c r="AM51" s="86" t="s">
        <v>560</v>
      </c>
      <c r="AN51" s="86" t="b">
        <v>0</v>
      </c>
      <c r="AO51" s="92" t="s">
        <v>537</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2</v>
      </c>
      <c r="BD51" s="51">
        <v>0</v>
      </c>
      <c r="BE51" s="52">
        <v>0</v>
      </c>
      <c r="BF51" s="51">
        <v>0</v>
      </c>
      <c r="BG51" s="52">
        <v>0</v>
      </c>
      <c r="BH51" s="51">
        <v>0</v>
      </c>
      <c r="BI51" s="52">
        <v>0</v>
      </c>
      <c r="BJ51" s="51">
        <v>10</v>
      </c>
      <c r="BK51" s="52">
        <v>100</v>
      </c>
      <c r="BL51" s="51">
        <v>10</v>
      </c>
    </row>
    <row r="52" spans="1:64" ht="45">
      <c r="A52" s="84" t="s">
        <v>251</v>
      </c>
      <c r="B52" s="84" t="s">
        <v>222</v>
      </c>
      <c r="C52" s="53" t="s">
        <v>1343</v>
      </c>
      <c r="D52" s="54">
        <v>3</v>
      </c>
      <c r="E52" s="65" t="s">
        <v>132</v>
      </c>
      <c r="F52" s="55">
        <v>35</v>
      </c>
      <c r="G52" s="53"/>
      <c r="H52" s="57"/>
      <c r="I52" s="56"/>
      <c r="J52" s="56"/>
      <c r="K52" s="36" t="s">
        <v>65</v>
      </c>
      <c r="L52" s="83">
        <v>52</v>
      </c>
      <c r="M52" s="83"/>
      <c r="N52" s="63"/>
      <c r="O52" s="86" t="s">
        <v>258</v>
      </c>
      <c r="P52" s="88">
        <v>43511.507152777776</v>
      </c>
      <c r="Q52" s="86" t="s">
        <v>283</v>
      </c>
      <c r="R52" s="86"/>
      <c r="S52" s="86"/>
      <c r="T52" s="86" t="s">
        <v>384</v>
      </c>
      <c r="U52" s="90" t="s">
        <v>394</v>
      </c>
      <c r="V52" s="90" t="s">
        <v>394</v>
      </c>
      <c r="W52" s="88">
        <v>43511.507152777776</v>
      </c>
      <c r="X52" s="90" t="s">
        <v>483</v>
      </c>
      <c r="Y52" s="86"/>
      <c r="Z52" s="86"/>
      <c r="AA52" s="92" t="s">
        <v>538</v>
      </c>
      <c r="AB52" s="86"/>
      <c r="AC52" s="86" t="b">
        <v>0</v>
      </c>
      <c r="AD52" s="86">
        <v>0</v>
      </c>
      <c r="AE52" s="92" t="s">
        <v>544</v>
      </c>
      <c r="AF52" s="86" t="b">
        <v>0</v>
      </c>
      <c r="AG52" s="86" t="s">
        <v>547</v>
      </c>
      <c r="AH52" s="86"/>
      <c r="AI52" s="92" t="s">
        <v>544</v>
      </c>
      <c r="AJ52" s="86" t="b">
        <v>0</v>
      </c>
      <c r="AK52" s="86">
        <v>0</v>
      </c>
      <c r="AL52" s="92" t="s">
        <v>537</v>
      </c>
      <c r="AM52" s="86" t="s">
        <v>565</v>
      </c>
      <c r="AN52" s="86" t="b">
        <v>0</v>
      </c>
      <c r="AO52" s="92" t="s">
        <v>537</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v>0</v>
      </c>
      <c r="BE52" s="52">
        <v>0</v>
      </c>
      <c r="BF52" s="51">
        <v>0</v>
      </c>
      <c r="BG52" s="52">
        <v>0</v>
      </c>
      <c r="BH52" s="51">
        <v>0</v>
      </c>
      <c r="BI52" s="52">
        <v>0</v>
      </c>
      <c r="BJ52" s="51">
        <v>12</v>
      </c>
      <c r="BK52" s="52">
        <v>100</v>
      </c>
      <c r="BL52" s="51">
        <v>12</v>
      </c>
    </row>
    <row r="53" spans="1:64" ht="45">
      <c r="A53" s="84" t="s">
        <v>252</v>
      </c>
      <c r="B53" s="84" t="s">
        <v>252</v>
      </c>
      <c r="C53" s="53" t="s">
        <v>1343</v>
      </c>
      <c r="D53" s="54">
        <v>3</v>
      </c>
      <c r="E53" s="65" t="s">
        <v>132</v>
      </c>
      <c r="F53" s="55">
        <v>35</v>
      </c>
      <c r="G53" s="53"/>
      <c r="H53" s="57"/>
      <c r="I53" s="56"/>
      <c r="J53" s="56"/>
      <c r="K53" s="36" t="s">
        <v>65</v>
      </c>
      <c r="L53" s="83">
        <v>53</v>
      </c>
      <c r="M53" s="83"/>
      <c r="N53" s="63"/>
      <c r="O53" s="86" t="s">
        <v>176</v>
      </c>
      <c r="P53" s="88">
        <v>43511.53927083333</v>
      </c>
      <c r="Q53" s="86" t="s">
        <v>308</v>
      </c>
      <c r="R53" s="90" t="s">
        <v>353</v>
      </c>
      <c r="S53" s="86" t="s">
        <v>361</v>
      </c>
      <c r="T53" s="86"/>
      <c r="U53" s="86"/>
      <c r="V53" s="90" t="s">
        <v>430</v>
      </c>
      <c r="W53" s="88">
        <v>43511.53927083333</v>
      </c>
      <c r="X53" s="90" t="s">
        <v>484</v>
      </c>
      <c r="Y53" s="86"/>
      <c r="Z53" s="86"/>
      <c r="AA53" s="92" t="s">
        <v>539</v>
      </c>
      <c r="AB53" s="86"/>
      <c r="AC53" s="86" t="b">
        <v>0</v>
      </c>
      <c r="AD53" s="86">
        <v>0</v>
      </c>
      <c r="AE53" s="92" t="s">
        <v>544</v>
      </c>
      <c r="AF53" s="86" t="b">
        <v>0</v>
      </c>
      <c r="AG53" s="86" t="s">
        <v>555</v>
      </c>
      <c r="AH53" s="86"/>
      <c r="AI53" s="92" t="s">
        <v>544</v>
      </c>
      <c r="AJ53" s="86" t="b">
        <v>0</v>
      </c>
      <c r="AK53" s="86">
        <v>0</v>
      </c>
      <c r="AL53" s="92" t="s">
        <v>544</v>
      </c>
      <c r="AM53" s="86" t="s">
        <v>376</v>
      </c>
      <c r="AN53" s="86" t="b">
        <v>1</v>
      </c>
      <c r="AO53" s="92" t="s">
        <v>539</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15</v>
      </c>
      <c r="BK53" s="52">
        <v>100</v>
      </c>
      <c r="BL53" s="51">
        <v>15</v>
      </c>
    </row>
    <row r="54" spans="1:64" ht="30">
      <c r="A54" s="84" t="s">
        <v>253</v>
      </c>
      <c r="B54" s="84" t="s">
        <v>253</v>
      </c>
      <c r="C54" s="53" t="s">
        <v>1344</v>
      </c>
      <c r="D54" s="54">
        <v>10</v>
      </c>
      <c r="E54" s="65" t="s">
        <v>136</v>
      </c>
      <c r="F54" s="55">
        <v>12</v>
      </c>
      <c r="G54" s="53"/>
      <c r="H54" s="57"/>
      <c r="I54" s="56"/>
      <c r="J54" s="56"/>
      <c r="K54" s="36" t="s">
        <v>65</v>
      </c>
      <c r="L54" s="83">
        <v>54</v>
      </c>
      <c r="M54" s="83"/>
      <c r="N54" s="63"/>
      <c r="O54" s="86" t="s">
        <v>176</v>
      </c>
      <c r="P54" s="88">
        <v>43511.58362268518</v>
      </c>
      <c r="Q54" s="86" t="s">
        <v>309</v>
      </c>
      <c r="R54" s="90" t="s">
        <v>354</v>
      </c>
      <c r="S54" s="86" t="s">
        <v>361</v>
      </c>
      <c r="T54" s="86"/>
      <c r="U54" s="86"/>
      <c r="V54" s="90" t="s">
        <v>431</v>
      </c>
      <c r="W54" s="88">
        <v>43511.58362268518</v>
      </c>
      <c r="X54" s="90" t="s">
        <v>485</v>
      </c>
      <c r="Y54" s="86"/>
      <c r="Z54" s="86"/>
      <c r="AA54" s="92" t="s">
        <v>540</v>
      </c>
      <c r="AB54" s="86"/>
      <c r="AC54" s="86" t="b">
        <v>0</v>
      </c>
      <c r="AD54" s="86">
        <v>0</v>
      </c>
      <c r="AE54" s="92" t="s">
        <v>544</v>
      </c>
      <c r="AF54" s="86" t="b">
        <v>0</v>
      </c>
      <c r="AG54" s="86" t="s">
        <v>547</v>
      </c>
      <c r="AH54" s="86"/>
      <c r="AI54" s="92" t="s">
        <v>544</v>
      </c>
      <c r="AJ54" s="86" t="b">
        <v>0</v>
      </c>
      <c r="AK54" s="86">
        <v>0</v>
      </c>
      <c r="AL54" s="92" t="s">
        <v>544</v>
      </c>
      <c r="AM54" s="86" t="s">
        <v>574</v>
      </c>
      <c r="AN54" s="86" t="b">
        <v>1</v>
      </c>
      <c r="AO54" s="92" t="s">
        <v>540</v>
      </c>
      <c r="AP54" s="86" t="s">
        <v>176</v>
      </c>
      <c r="AQ54" s="86">
        <v>0</v>
      </c>
      <c r="AR54" s="86">
        <v>0</v>
      </c>
      <c r="AS54" s="86"/>
      <c r="AT54" s="86"/>
      <c r="AU54" s="86"/>
      <c r="AV54" s="86"/>
      <c r="AW54" s="86"/>
      <c r="AX54" s="86"/>
      <c r="AY54" s="86"/>
      <c r="AZ54" s="86"/>
      <c r="BA54">
        <v>2</v>
      </c>
      <c r="BB54" s="85" t="str">
        <f>REPLACE(INDEX(GroupVertices[Group],MATCH(Edges[[#This Row],[Vertex 1]],GroupVertices[Vertex],0)),1,1,"")</f>
        <v>1</v>
      </c>
      <c r="BC54" s="85" t="str">
        <f>REPLACE(INDEX(GroupVertices[Group],MATCH(Edges[[#This Row],[Vertex 2]],GroupVertices[Vertex],0)),1,1,"")</f>
        <v>1</v>
      </c>
      <c r="BD54" s="51">
        <v>1</v>
      </c>
      <c r="BE54" s="52">
        <v>6.25</v>
      </c>
      <c r="BF54" s="51">
        <v>0</v>
      </c>
      <c r="BG54" s="52">
        <v>0</v>
      </c>
      <c r="BH54" s="51">
        <v>0</v>
      </c>
      <c r="BI54" s="52">
        <v>0</v>
      </c>
      <c r="BJ54" s="51">
        <v>15</v>
      </c>
      <c r="BK54" s="52">
        <v>93.75</v>
      </c>
      <c r="BL54" s="51">
        <v>16</v>
      </c>
    </row>
    <row r="55" spans="1:64" ht="30">
      <c r="A55" s="84" t="s">
        <v>253</v>
      </c>
      <c r="B55" s="84" t="s">
        <v>253</v>
      </c>
      <c r="C55" s="53" t="s">
        <v>1344</v>
      </c>
      <c r="D55" s="54">
        <v>10</v>
      </c>
      <c r="E55" s="65" t="s">
        <v>136</v>
      </c>
      <c r="F55" s="55">
        <v>12</v>
      </c>
      <c r="G55" s="53"/>
      <c r="H55" s="57"/>
      <c r="I55" s="56"/>
      <c r="J55" s="56"/>
      <c r="K55" s="36" t="s">
        <v>65</v>
      </c>
      <c r="L55" s="83">
        <v>55</v>
      </c>
      <c r="M55" s="83"/>
      <c r="N55" s="63"/>
      <c r="O55" s="86" t="s">
        <v>176</v>
      </c>
      <c r="P55" s="88">
        <v>43511.707349537035</v>
      </c>
      <c r="Q55" s="86" t="s">
        <v>310</v>
      </c>
      <c r="R55" s="90" t="s">
        <v>355</v>
      </c>
      <c r="S55" s="86" t="s">
        <v>361</v>
      </c>
      <c r="T55" s="86"/>
      <c r="U55" s="86"/>
      <c r="V55" s="90" t="s">
        <v>431</v>
      </c>
      <c r="W55" s="88">
        <v>43511.707349537035</v>
      </c>
      <c r="X55" s="90" t="s">
        <v>486</v>
      </c>
      <c r="Y55" s="86"/>
      <c r="Z55" s="86"/>
      <c r="AA55" s="92" t="s">
        <v>541</v>
      </c>
      <c r="AB55" s="86"/>
      <c r="AC55" s="86" t="b">
        <v>0</v>
      </c>
      <c r="AD55" s="86">
        <v>0</v>
      </c>
      <c r="AE55" s="92" t="s">
        <v>544</v>
      </c>
      <c r="AF55" s="86" t="b">
        <v>0</v>
      </c>
      <c r="AG55" s="86" t="s">
        <v>547</v>
      </c>
      <c r="AH55" s="86"/>
      <c r="AI55" s="92" t="s">
        <v>544</v>
      </c>
      <c r="AJ55" s="86" t="b">
        <v>0</v>
      </c>
      <c r="AK55" s="86">
        <v>0</v>
      </c>
      <c r="AL55" s="92" t="s">
        <v>544</v>
      </c>
      <c r="AM55" s="86" t="s">
        <v>574</v>
      </c>
      <c r="AN55" s="86" t="b">
        <v>1</v>
      </c>
      <c r="AO55" s="92" t="s">
        <v>541</v>
      </c>
      <c r="AP55" s="86" t="s">
        <v>176</v>
      </c>
      <c r="AQ55" s="86">
        <v>0</v>
      </c>
      <c r="AR55" s="86">
        <v>0</v>
      </c>
      <c r="AS55" s="86"/>
      <c r="AT55" s="86"/>
      <c r="AU55" s="86"/>
      <c r="AV55" s="86"/>
      <c r="AW55" s="86"/>
      <c r="AX55" s="86"/>
      <c r="AY55" s="86"/>
      <c r="AZ55" s="86"/>
      <c r="BA55">
        <v>2</v>
      </c>
      <c r="BB55" s="85" t="str">
        <f>REPLACE(INDEX(GroupVertices[Group],MATCH(Edges[[#This Row],[Vertex 1]],GroupVertices[Vertex],0)),1,1,"")</f>
        <v>1</v>
      </c>
      <c r="BC55" s="85" t="str">
        <f>REPLACE(INDEX(GroupVertices[Group],MATCH(Edges[[#This Row],[Vertex 2]],GroupVertices[Vertex],0)),1,1,"")</f>
        <v>1</v>
      </c>
      <c r="BD55" s="51">
        <v>1</v>
      </c>
      <c r="BE55" s="52">
        <v>5.882352941176471</v>
      </c>
      <c r="BF55" s="51">
        <v>0</v>
      </c>
      <c r="BG55" s="52">
        <v>0</v>
      </c>
      <c r="BH55" s="51">
        <v>0</v>
      </c>
      <c r="BI55" s="52">
        <v>0</v>
      </c>
      <c r="BJ55" s="51">
        <v>16</v>
      </c>
      <c r="BK55" s="52">
        <v>94.11764705882354</v>
      </c>
      <c r="BL55" s="51">
        <v>17</v>
      </c>
    </row>
    <row r="56" spans="1:64" ht="45">
      <c r="A56" s="84" t="s">
        <v>254</v>
      </c>
      <c r="B56" s="84" t="s">
        <v>254</v>
      </c>
      <c r="C56" s="53" t="s">
        <v>1343</v>
      </c>
      <c r="D56" s="54">
        <v>3</v>
      </c>
      <c r="E56" s="65" t="s">
        <v>132</v>
      </c>
      <c r="F56" s="55">
        <v>35</v>
      </c>
      <c r="G56" s="53"/>
      <c r="H56" s="57"/>
      <c r="I56" s="56"/>
      <c r="J56" s="56"/>
      <c r="K56" s="36" t="s">
        <v>65</v>
      </c>
      <c r="L56" s="83">
        <v>56</v>
      </c>
      <c r="M56" s="83"/>
      <c r="N56" s="63"/>
      <c r="O56" s="86" t="s">
        <v>176</v>
      </c>
      <c r="P56" s="88">
        <v>43511.77476851852</v>
      </c>
      <c r="Q56" s="86" t="s">
        <v>311</v>
      </c>
      <c r="R56" s="90" t="s">
        <v>356</v>
      </c>
      <c r="S56" s="86" t="s">
        <v>379</v>
      </c>
      <c r="T56" s="86" t="s">
        <v>387</v>
      </c>
      <c r="U56" s="86"/>
      <c r="V56" s="90" t="s">
        <v>432</v>
      </c>
      <c r="W56" s="88">
        <v>43511.77476851852</v>
      </c>
      <c r="X56" s="90" t="s">
        <v>487</v>
      </c>
      <c r="Y56" s="86"/>
      <c r="Z56" s="86"/>
      <c r="AA56" s="92" t="s">
        <v>542</v>
      </c>
      <c r="AB56" s="86"/>
      <c r="AC56" s="86" t="b">
        <v>0</v>
      </c>
      <c r="AD56" s="86">
        <v>0</v>
      </c>
      <c r="AE56" s="92" t="s">
        <v>544</v>
      </c>
      <c r="AF56" s="86" t="b">
        <v>0</v>
      </c>
      <c r="AG56" s="86" t="s">
        <v>547</v>
      </c>
      <c r="AH56" s="86"/>
      <c r="AI56" s="92" t="s">
        <v>544</v>
      </c>
      <c r="AJ56" s="86" t="b">
        <v>0</v>
      </c>
      <c r="AK56" s="86">
        <v>1</v>
      </c>
      <c r="AL56" s="92" t="s">
        <v>544</v>
      </c>
      <c r="AM56" s="86" t="s">
        <v>572</v>
      </c>
      <c r="AN56" s="86" t="b">
        <v>0</v>
      </c>
      <c r="AO56" s="92" t="s">
        <v>542</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v>0</v>
      </c>
      <c r="BE56" s="52">
        <v>0</v>
      </c>
      <c r="BF56" s="51">
        <v>0</v>
      </c>
      <c r="BG56" s="52">
        <v>0</v>
      </c>
      <c r="BH56" s="51">
        <v>0</v>
      </c>
      <c r="BI56" s="52">
        <v>0</v>
      </c>
      <c r="BJ56" s="51">
        <v>16</v>
      </c>
      <c r="BK56" s="52">
        <v>100</v>
      </c>
      <c r="BL56" s="51">
        <v>16</v>
      </c>
    </row>
    <row r="57" spans="1:64" ht="45">
      <c r="A57" s="84" t="s">
        <v>255</v>
      </c>
      <c r="B57" s="84" t="s">
        <v>254</v>
      </c>
      <c r="C57" s="53" t="s">
        <v>1343</v>
      </c>
      <c r="D57" s="54">
        <v>3</v>
      </c>
      <c r="E57" s="65" t="s">
        <v>132</v>
      </c>
      <c r="F57" s="55">
        <v>35</v>
      </c>
      <c r="G57" s="53"/>
      <c r="H57" s="57"/>
      <c r="I57" s="56"/>
      <c r="J57" s="56"/>
      <c r="K57" s="36" t="s">
        <v>65</v>
      </c>
      <c r="L57" s="83">
        <v>57</v>
      </c>
      <c r="M57" s="83"/>
      <c r="N57" s="63"/>
      <c r="O57" s="86" t="s">
        <v>258</v>
      </c>
      <c r="P57" s="88">
        <v>43511.77701388889</v>
      </c>
      <c r="Q57" s="86" t="s">
        <v>312</v>
      </c>
      <c r="R57" s="86"/>
      <c r="S57" s="86"/>
      <c r="T57" s="86"/>
      <c r="U57" s="86"/>
      <c r="V57" s="90" t="s">
        <v>433</v>
      </c>
      <c r="W57" s="88">
        <v>43511.77701388889</v>
      </c>
      <c r="X57" s="90" t="s">
        <v>488</v>
      </c>
      <c r="Y57" s="86"/>
      <c r="Z57" s="86"/>
      <c r="AA57" s="92" t="s">
        <v>543</v>
      </c>
      <c r="AB57" s="86"/>
      <c r="AC57" s="86" t="b">
        <v>0</v>
      </c>
      <c r="AD57" s="86">
        <v>0</v>
      </c>
      <c r="AE57" s="92" t="s">
        <v>544</v>
      </c>
      <c r="AF57" s="86" t="b">
        <v>0</v>
      </c>
      <c r="AG57" s="86" t="s">
        <v>547</v>
      </c>
      <c r="AH57" s="86"/>
      <c r="AI57" s="92" t="s">
        <v>544</v>
      </c>
      <c r="AJ57" s="86" t="b">
        <v>0</v>
      </c>
      <c r="AK57" s="86">
        <v>0</v>
      </c>
      <c r="AL57" s="92" t="s">
        <v>542</v>
      </c>
      <c r="AM57" s="86" t="s">
        <v>575</v>
      </c>
      <c r="AN57" s="86" t="b">
        <v>0</v>
      </c>
      <c r="AO57" s="92" t="s">
        <v>542</v>
      </c>
      <c r="AP57" s="86" t="s">
        <v>176</v>
      </c>
      <c r="AQ57" s="86">
        <v>0</v>
      </c>
      <c r="AR57" s="86">
        <v>0</v>
      </c>
      <c r="AS57" s="86"/>
      <c r="AT57" s="86"/>
      <c r="AU57" s="86"/>
      <c r="AV57" s="86"/>
      <c r="AW57" s="86"/>
      <c r="AX57" s="86"/>
      <c r="AY57" s="86"/>
      <c r="AZ57" s="86"/>
      <c r="BA57">
        <v>1</v>
      </c>
      <c r="BB57" s="85" t="str">
        <f>REPLACE(INDEX(GroupVertices[Group],MATCH(Edges[[#This Row],[Vertex 1]],GroupVertices[Vertex],0)),1,1,"")</f>
        <v>4</v>
      </c>
      <c r="BC57" s="85" t="str">
        <f>REPLACE(INDEX(GroupVertices[Group],MATCH(Edges[[#This Row],[Vertex 2]],GroupVertices[Vertex],0)),1,1,"")</f>
        <v>4</v>
      </c>
      <c r="BD57" s="51">
        <v>0</v>
      </c>
      <c r="BE57" s="52">
        <v>0</v>
      </c>
      <c r="BF57" s="51">
        <v>0</v>
      </c>
      <c r="BG57" s="52">
        <v>0</v>
      </c>
      <c r="BH57" s="51">
        <v>0</v>
      </c>
      <c r="BI57" s="52">
        <v>0</v>
      </c>
      <c r="BJ57" s="51">
        <v>17</v>
      </c>
      <c r="BK57" s="52">
        <v>100</v>
      </c>
      <c r="BL5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hyperlinks>
    <hyperlink ref="R3" r:id="rId1" display="https://dealermarket.net/terminal-posiflex-mt-4308wr-todoterreno/"/>
    <hyperlink ref="R4" r:id="rId2" display="https://expotecno.net/terminal-posiflex-mt-4308wr-todoterreno/"/>
    <hyperlink ref="R5" r:id="rId3" display="https://www.newswiretoday.com/news/169239/"/>
    <hyperlink ref="R6" r:id="rId4" display="http://sharpiran.org/shop/equipment-stores/accessories-sale/barcode-reader/posiflex-ls3000/"/>
    <hyperlink ref="R7" r:id="rId5" display="https://twitter.com/i/web/status/1094778134958886912"/>
    <hyperlink ref="R9" r:id="rId6" display="https://dbs4pos.com/roadshows"/>
    <hyperlink ref="R11" r:id="rId7" display="https://www.justransact.com/product/posiflex-bp02-mobile-printers"/>
    <hyperlink ref="R12" r:id="rId8" display="https://bit.ly/2Sggc4j?utm_medium=social&amp;utm_source=twitter&amp;utm_campaign=postfity&amp;utm_content=postfity49e29"/>
    <hyperlink ref="R13" r:id="rId9" display="https://bit.ly/2TA3N7S?utm_medium=social&amp;utm_source=twitter&amp;utm_campaign=postfity&amp;utm_content=postfityf9be5"/>
    <hyperlink ref="R14" r:id="rId10" display="https://twitter.com/i/web/status/1094125064012877824"/>
    <hyperlink ref="R15" r:id="rId11" display="https://twitter.com/i/web/status/1095910639887884293"/>
    <hyperlink ref="R16" r:id="rId12" display="http://digitalconqurer.com/news/posiflex-launches-new-tk-series-interactive-kiosks/?utm_source=dlvr.it&amp;utm_medium=twitter"/>
    <hyperlink ref="R17" r:id="rId13" display="http://digitalconqurer.com/news/posiflex-launches-new-tk-series-interactive-kiosks/?utm_source=dlvr.it&amp;utm_medium=twitter"/>
    <hyperlink ref="R18" r:id="rId14" display="https://www.facebook.com/flexilite/posts/10156570607872482"/>
    <hyperlink ref="R20" r:id="rId15" display="https://www.cougsincyber.org/2018/03/08/posiflex-spotlights-stylish-new-line-of-touch-screen-terminals-kiosk-solutions-at-retailtech-japan-2018/"/>
    <hyperlink ref="R22" r:id="rId16" display="https://twitter.com/i/web/status/1094027275433984000"/>
    <hyperlink ref="R24" r:id="rId17" display="http://feeds.feedburner.com/~r/casio_News/~3/uuvF955h4_k/?utm_source=feedburner&amp;utm_medium=twitter&amp;utm_campaign=casio_News"/>
    <hyperlink ref="R25" r:id="rId18" display="http://feeds.feedburner.com/~r/thebrokersite/Broadcasts/~3/XGAXQIDB85c/showbc2.php?utm_source=feedburner&amp;utm_medium=twitter&amp;utm_campaign=TBS_Broadcast"/>
    <hyperlink ref="R26" r:id="rId19" display="https://www.linkedin.com/pulse/posiflex-fanless-system-ks-7315-nerdcore-computers/?published=t"/>
    <hyperlink ref="R28" r:id="rId20" display="https://twitter.com/i/web/status/1096289290613673984"/>
    <hyperlink ref="R29" r:id="rId21" display="https://twitter.com/i/web/status/1096318588435099648"/>
    <hyperlink ref="R30" r:id="rId22" display="http://www.newswire.co.kr/newsRead.php?no=882372"/>
    <hyperlink ref="R31" r:id="rId23" display="http://doingbusiness.ca/feed-items/posiflex-showcases-new-interactive-self-service-kiosks-and-iot-retail-product-innovations-at-eurocis-2019/"/>
    <hyperlink ref="R32" r:id="rId24" display="https://twitter.com/i/web/status/1096320466476617728"/>
    <hyperlink ref="R33" r:id="rId25" display="https://twitter.com/i/web/status/1096320467080699904"/>
    <hyperlink ref="R34" r:id="rId26" display="https://twitter.com/i/web/status/1096320467542016002"/>
    <hyperlink ref="R35" r:id="rId27" display="https://twitter.com/i/web/status/1096320467558793216"/>
    <hyperlink ref="R36" r:id="rId28" display="https://twitter.com/i/web/status/1096320468015996928"/>
    <hyperlink ref="R37" r:id="rId29" display="https://twitter.com/i/web/status/1096322746412421120"/>
    <hyperlink ref="R38" r:id="rId30" display="https://twitter.com/i/web/status/1096332947735498752"/>
    <hyperlink ref="R39" r:id="rId31" display="https://twitter.com/i/web/status/1096336621014790144"/>
    <hyperlink ref="R40" r:id="rId32" display="https://tradersocialnetwork.com/stock-news-feed/posiflex-showcases-new-interactive-self-service-kiosks-and-iot-retail-product-innovations-at-eurocis-2019/?utm_source=dlvr.it&amp;utm_medium=twitter"/>
    <hyperlink ref="R41" r:id="rId33" display="http://feeds.feedburner.com/~r/financialpost/Veai/~3/ZT9qD2TvGBk/posiflex-showcases-new-interactive-self-service-kiosks-and-iot-retail-product-innovations-at-eurocis-2019?utm_source=feedburner&amp;utm_medium=twitter&amp;utm_campaign=sklarwilton"/>
    <hyperlink ref="R42" r:id="rId34" display="https://apnews.com/7851a29a27d54f04a2ac4d58fec4b7d6"/>
    <hyperlink ref="R43" r:id="rId35" display="https://twitter.com/i/web/status/1096346748577030145"/>
    <hyperlink ref="R44" r:id="rId36" display="https://www.google.com/url?rct=j&amp;sa=t&amp;url=https%3A%2F%2Fwww.apnews.com%2F7851a29a27d54f04a2ac4d58fec4b7d6&amp;ct=ga&amp;cd=CAIyGmE5YjUyYmNkZjQ4MjFmOWQ6Y29tOmVuOlVT&amp;usg=AFQjCNFG9fe_rkbE64_qs7-UYdxFf6nu7A&amp;utm_source=dlvr.it&amp;utm_medium=twitter"/>
    <hyperlink ref="R45" r:id="rId37" display="https://twitter.com/i/web/status/1096348462961037313"/>
    <hyperlink ref="R46" r:id="rId38" display="http://snip.ly/0lp10g?utm_content=buffer19b05&amp;utm_medium=social&amp;utm_source=twitter.com&amp;utm_campaign=buffer"/>
    <hyperlink ref="R47" r:id="rId39" display="https://apnews.com/7851a29a27d54f04a2ac4d58fec4b7d6"/>
    <hyperlink ref="R48" r:id="rId40" display="http://dlvr.it/Qyy2Rm"/>
    <hyperlink ref="R49" r:id="rId41" display="https://bahraintoday.info/posiflex-showcases-new-interactive-self-service-kiosks-and-iot-retail-product-innovations-at/"/>
    <hyperlink ref="R50" r:id="rId42" display="https://www.infomoney.com.br/negocios/noticias-corporativas/noticia/7930313/posiflex-apresenta-novos-quiosques-interativos-autoatendimento-inovacoes-produtos-iot-eurocis?utm_source=dlvr.it&amp;utm_medium=twitter"/>
    <hyperlink ref="R53" r:id="rId43" display="https://twitter.com/i/web/status/1096392820934336518"/>
    <hyperlink ref="R54" r:id="rId44" display="https://twitter.com/i/web/status/1096408893088038912"/>
    <hyperlink ref="R55" r:id="rId45" display="https://twitter.com/i/web/status/1096453730248077312"/>
    <hyperlink ref="R56" r:id="rId46" display="https://www.businesswire.com/news/home/20190215005008/en/Posiflex-showcases-new-Interactive-Self-Service-Kiosks-IoT"/>
    <hyperlink ref="U3" r:id="rId47" display="https://pbs.twimg.com/media/Dyy6W9TXgAEUDy8.jpg"/>
    <hyperlink ref="U4" r:id="rId48" display="https://pbs.twimg.com/media/Dyy7pECX4AAgZpR.jpg"/>
    <hyperlink ref="U9" r:id="rId49" display="https://pbs.twimg.com/media/DzJYF_2X4AUOs_A.png"/>
    <hyperlink ref="U11" r:id="rId50" display="https://pbs.twimg.com/media/DyiojziVAAAUW9R.jpg"/>
    <hyperlink ref="U12" r:id="rId51" display="https://pbs.twimg.com/media/DyuRZxjW0AA1-SP.jpg"/>
    <hyperlink ref="U13" r:id="rId52" display="https://pbs.twimg.com/media/DyyNWVsVsAA37fy.jpg"/>
    <hyperlink ref="U27" r:id="rId53" display="https://pbs.twimg.com/media/DzWY5n8X4AAiDwV.jpg"/>
    <hyperlink ref="U51" r:id="rId54" display="https://pbs.twimg.com/media/DzWY5n8X4AAiDwV.jpg"/>
    <hyperlink ref="U52" r:id="rId55" display="https://pbs.twimg.com/media/DzWY5n8X4AAiDwV.jpg"/>
    <hyperlink ref="V3" r:id="rId56" display="https://pbs.twimg.com/media/Dyy6W9TXgAEUDy8.jpg"/>
    <hyperlink ref="V4" r:id="rId57" display="https://pbs.twimg.com/media/Dyy7pECX4AAgZpR.jpg"/>
    <hyperlink ref="V5" r:id="rId58" display="http://pbs.twimg.com/profile_images/1080968551811276800/F6O0EGtT_normal.jpg"/>
    <hyperlink ref="V6" r:id="rId59" display="http://pbs.twimg.com/profile_images/849271683785474048/lefMDNnD_normal.jpg"/>
    <hyperlink ref="V7" r:id="rId60" display="http://pbs.twimg.com/profile_images/1063040069349634048/m6x_-t1z_normal.jpg"/>
    <hyperlink ref="V8" r:id="rId61" display="http://pbs.twimg.com/profile_images/623559525824655360/0YaPs8l3_normal.jpg"/>
    <hyperlink ref="V9" r:id="rId62" display="https://pbs.twimg.com/media/DzJYF_2X4AUOs_A.png"/>
    <hyperlink ref="V10" r:id="rId63" display="http://pbs.twimg.com/profile_images/1029149708651036673/jFEqtS7C_normal.jpg"/>
    <hyperlink ref="V11" r:id="rId64" display="https://pbs.twimg.com/media/DyiojziVAAAUW9R.jpg"/>
    <hyperlink ref="V12" r:id="rId65" display="https://pbs.twimg.com/media/DyuRZxjW0AA1-SP.jpg"/>
    <hyperlink ref="V13" r:id="rId66" display="https://pbs.twimg.com/media/DyyNWVsVsAA37fy.jpg"/>
    <hyperlink ref="V14" r:id="rId67" display="http://pbs.twimg.com/profile_images/737573574655934468/18MZMkHQ_normal.jpg"/>
    <hyperlink ref="V15" r:id="rId68" display="http://pbs.twimg.com/profile_images/737573574655934468/18MZMkHQ_normal.jpg"/>
    <hyperlink ref="V16" r:id="rId69" display="http://pbs.twimg.com/profile_images/973185573811781632/MveUUiIr_normal.jpg"/>
    <hyperlink ref="V17" r:id="rId70" display="http://pbs.twimg.com/profile_images/994585179984363520/chu3lLrJ_normal.jpg"/>
    <hyperlink ref="V18" r:id="rId71" display="http://abs.twimg.com/sticky/default_profile_images/default_profile_4_normal.png"/>
    <hyperlink ref="V19" r:id="rId72" display="http://pbs.twimg.com/profile_images/994585179984363520/chu3lLrJ_normal.jpg"/>
    <hyperlink ref="V20" r:id="rId73" display="http://pbs.twimg.com/profile_images/923321926914777088/2xSc_4Rq_normal.jpg"/>
    <hyperlink ref="V21" r:id="rId74" display="http://pbs.twimg.com/profile_images/994585179984363520/chu3lLrJ_normal.jpg"/>
    <hyperlink ref="V22" r:id="rId75" display="http://pbs.twimg.com/profile_images/468508395993964544/Uy1Y5S3N_normal.jpeg"/>
    <hyperlink ref="V23" r:id="rId76" display="http://pbs.twimg.com/profile_images/994585179984363520/chu3lLrJ_normal.jpg"/>
    <hyperlink ref="V24" r:id="rId77" display="http://pbs.twimg.com/profile_images/1430332747/logo_01_normal.JPG"/>
    <hyperlink ref="V25" r:id="rId78" display="http://pbs.twimg.com/profile_images/546403075/TBS-YT-Logo_normal.png"/>
    <hyperlink ref="V26" r:id="rId79" display="http://pbs.twimg.com/profile_images/688953169263509504/xCCp6pNC_normal.jpg"/>
    <hyperlink ref="V27" r:id="rId80" display="https://pbs.twimg.com/media/DzWY5n8X4AAiDwV.jpg"/>
    <hyperlink ref="V28" r:id="rId81" display="http://abs.twimg.com/sticky/default_profile_images/default_profile_normal.png"/>
    <hyperlink ref="V29" r:id="rId82" display="http://pbs.twimg.com/profile_images/976299917466525697/aCKMXTPQ_normal.jpg"/>
    <hyperlink ref="V30" r:id="rId83" display="http://pbs.twimg.com/profile_images/911016815630757888/c2nPYR22_normal.jpg"/>
    <hyperlink ref="V31" r:id="rId84" display="http://pbs.twimg.com/profile_images/943237504697737216/d4rRtfQJ_normal.jpg"/>
    <hyperlink ref="V32" r:id="rId85" display="http://pbs.twimg.com/profile_images/743939012163842048/KtDybHLL_normal.jpg"/>
    <hyperlink ref="V33" r:id="rId86" display="http://pbs.twimg.com/profile_images/743938610508898305/f7TF2K5k_normal.jpg"/>
    <hyperlink ref="V34" r:id="rId87" display="http://pbs.twimg.com/profile_images/743007144635682816/nsjZDgl8_normal.jpg"/>
    <hyperlink ref="V35" r:id="rId88" display="http://pbs.twimg.com/profile_images/743934747085201409/4BK5oEEr_normal.jpg"/>
    <hyperlink ref="V36" r:id="rId89" display="http://pbs.twimg.com/profile_images/743935327648120832/HJeyWjgi_normal.jpg"/>
    <hyperlink ref="V37" r:id="rId90" display="http://pbs.twimg.com/profile_images/673162669654962176/22n23zYV_normal.png"/>
    <hyperlink ref="V38" r:id="rId91" display="http://pbs.twimg.com/profile_images/604304014382096384/dpxulhRS_normal.jpg"/>
    <hyperlink ref="V39" r:id="rId92" display="http://pbs.twimg.com/profile_images/604304014382096384/dpxulhRS_normal.jpg"/>
    <hyperlink ref="V40" r:id="rId93" display="http://pbs.twimg.com/profile_images/1089979474823790598/SBXMPXJt_normal.jpg"/>
    <hyperlink ref="V41" r:id="rId94" display="http://pbs.twimg.com/profile_images/568793405971386368/8MPfOqFv_normal.jpeg"/>
    <hyperlink ref="V42" r:id="rId95" display="http://pbs.twimg.com/profile_images/1064454124585041921/ycvYnSec_normal.jpg"/>
    <hyperlink ref="V43" r:id="rId96" display="http://pbs.twimg.com/profile_images/870009853418143745/f62HhWaT_normal.jpg"/>
    <hyperlink ref="V44" r:id="rId97" display="http://pbs.twimg.com/profile_images/565609756035801088/24K-VVXx_normal.png"/>
    <hyperlink ref="V45" r:id="rId98" display="http://pbs.twimg.com/profile_images/609445159009284097/cpDUe7vo_normal.png"/>
    <hyperlink ref="V46" r:id="rId99" display="http://pbs.twimg.com/profile_images/1240864914/tigo-id4_normal.jpg"/>
    <hyperlink ref="V47" r:id="rId100" display="http://pbs.twimg.com/profile_images/1240864914/tigo-id4_normal.jpg"/>
    <hyperlink ref="V48" r:id="rId101" display="http://pbs.twimg.com/profile_images/858411401160699904/TYaD3HKW_normal.jpg"/>
    <hyperlink ref="V49" r:id="rId102" display="http://pbs.twimg.com/profile_images/1009471524997337089/HE13qXpg_normal.jpg"/>
    <hyperlink ref="V50" r:id="rId103" display="http://pbs.twimg.com/profile_images/994025030756466688/WTN4lkUh_normal.jpg"/>
    <hyperlink ref="V51" r:id="rId104" display="https://pbs.twimg.com/media/DzWY5n8X4AAiDwV.jpg"/>
    <hyperlink ref="V52" r:id="rId105" display="https://pbs.twimg.com/media/DzWY5n8X4AAiDwV.jpg"/>
    <hyperlink ref="V53" r:id="rId106" display="http://pbs.twimg.com/profile_images/743930205115277312/tbbI7rw5_normal.jpg"/>
    <hyperlink ref="V54" r:id="rId107" display="http://pbs.twimg.com/profile_images/728558100760940545/1e0kdPC7_normal.jpg"/>
    <hyperlink ref="V55" r:id="rId108" display="http://pbs.twimg.com/profile_images/728558100760940545/1e0kdPC7_normal.jpg"/>
    <hyperlink ref="V56" r:id="rId109" display="http://pbs.twimg.com/profile_images/879052423570042882/hI79DEGp_normal.jpg"/>
    <hyperlink ref="V57" r:id="rId110" display="http://pbs.twimg.com/profile_images/827005448662372353/CR5bb3U0_normal.jpg"/>
    <hyperlink ref="X3" r:id="rId111" display="https://twitter.com/#!/tpvmarket_sp/status/1093453792597733377"/>
    <hyperlink ref="X4" r:id="rId112" display="https://twitter.com/#!/expotecno_sp/status/1093455148259704833"/>
    <hyperlink ref="X5" r:id="rId113" display="https://twitter.com/#!/newswiretoday/status/1093908265707044865"/>
    <hyperlink ref="X6" r:id="rId114" display="https://twitter.com/#!/sharpiran_org/status/1094498643141246976"/>
    <hyperlink ref="X7" r:id="rId115" display="https://twitter.com/#!/it360newscom/status/1094778134958886912"/>
    <hyperlink ref="X8" r:id="rId116" display="https://twitter.com/#!/clearwaveinc/status/1094962562565844992"/>
    <hyperlink ref="X9" r:id="rId117" display="https://twitter.com/#!/dbs4pos/status/1095034521391644674"/>
    <hyperlink ref="X10" r:id="rId118" display="https://twitter.com/#!/bob9_drisc/status/1095048683220013056"/>
    <hyperlink ref="X11" r:id="rId119" display="https://twitter.com/#!/justransact/status/1092308261976518656"/>
    <hyperlink ref="X12" r:id="rId120" display="https://twitter.com/#!/justransact/status/1093127208766459904"/>
    <hyperlink ref="X13" r:id="rId121" display="https://twitter.com/#!/justransact/status/1093404227005747210"/>
    <hyperlink ref="X14" r:id="rId122" display="https://twitter.com/#!/justransact/status/1094125064012877824"/>
    <hyperlink ref="X15" r:id="rId123" display="https://twitter.com/#!/justransact/status/1095910639887884293"/>
    <hyperlink ref="X16" r:id="rId124" display="https://twitter.com/#!/zubinrathod/status/1047394583351517184"/>
    <hyperlink ref="X17" r:id="rId125" display="https://twitter.com/#!/afrosoko/status/1093204337990533123"/>
    <hyperlink ref="X18" r:id="rId126" display="https://twitter.com/#!/gavin_lew/status/1040782293567262722"/>
    <hyperlink ref="X19" r:id="rId127" display="https://twitter.com/#!/afrosoko/status/1093204358714540032"/>
    <hyperlink ref="X20" r:id="rId128" display="https://twitter.com/#!/cougsincyber/status/971923721421176832"/>
    <hyperlink ref="X21" r:id="rId129" display="https://twitter.com/#!/afrosoko/status/1093204379501580288"/>
    <hyperlink ref="X22" r:id="rId130" display="https://twitter.com/#!/posiflexusa/status/1094027275433984000"/>
    <hyperlink ref="X23" r:id="rId131" display="https://twitter.com/#!/afrosoko/status/1094486308217593857"/>
    <hyperlink ref="X24" r:id="rId132" display="https://twitter.com/#!/casio_news/status/1096048899343638528"/>
    <hyperlink ref="X25" r:id="rId133" display="https://twitter.com/#!/tbs_broadcast/status/1096077491372990464"/>
    <hyperlink ref="X26" r:id="rId134" display="https://twitter.com/#!/nerdcorepairs/status/1096181731848122368"/>
    <hyperlink ref="X27" r:id="rId135" display="https://twitter.com/#!/gach/status/1096256773403619328"/>
    <hyperlink ref="X28" r:id="rId136" display="https://twitter.com/#!/bluconect/status/1096289290613673984"/>
    <hyperlink ref="X29" r:id="rId137" display="https://twitter.com/#!/newsfrombw/status/1096318588435099648"/>
    <hyperlink ref="X30" r:id="rId138" display="https://twitter.com/#!/koreanewswire/status/1096318953226260481"/>
    <hyperlink ref="X31" r:id="rId139" display="https://twitter.com/#!/doingbusinessca/status/1096319739306098688"/>
    <hyperlink ref="X32" r:id="rId140" display="https://twitter.com/#!/bw_espanol/status/1096320466476617728"/>
    <hyperlink ref="X33" r:id="rId141" display="https://twitter.com/#!/bw_portuguese/status/1096320467080699904"/>
    <hyperlink ref="X34" r:id="rId142" display="https://twitter.com/#!/bw_french/status/1096320467542016002"/>
    <hyperlink ref="X35" r:id="rId143" display="https://twitter.com/#!/bwgerman/status/1096320467558793216"/>
    <hyperlink ref="X36" r:id="rId144" display="https://twitter.com/#!/bw_italian/status/1096320468015996928"/>
    <hyperlink ref="X37" r:id="rId145" display="https://twitter.com/#!/latestcanada/status/1096322746412421120"/>
    <hyperlink ref="X38" r:id="rId146" display="https://twitter.com/#!/dario_p89/status/1096332947735498752"/>
    <hyperlink ref="X39" r:id="rId147" display="https://twitter.com/#!/dario_p89/status/1096336621014790144"/>
    <hyperlink ref="X40" r:id="rId148" display="https://twitter.com/#!/tradersocialne1/status/1096338347121729536"/>
    <hyperlink ref="X41" r:id="rId149" display="https://twitter.com/#!/sklarwilton/status/1096345999587594240"/>
    <hyperlink ref="X42" r:id="rId150" display="https://twitter.com/#!/cryptoify/status/1096346118282186752"/>
    <hyperlink ref="X43" r:id="rId151" display="https://twitter.com/#!/enggmrahman/status/1096346748577030145"/>
    <hyperlink ref="X44" r:id="rId152" display="https://twitter.com/#!/hardtechtv/status/1096347400665329664"/>
    <hyperlink ref="X45" r:id="rId153" display="https://twitter.com/#!/startupmath/status/1096348462961037313"/>
    <hyperlink ref="X46" r:id="rId154" display="https://twitter.com/#!/smontigaud/status/1094977113189433345"/>
    <hyperlink ref="X47" r:id="rId155" display="https://twitter.com/#!/smontigaud/status/1096352316784078848"/>
    <hyperlink ref="X48" r:id="rId156" display="https://twitter.com/#!/kaytics/status/1096353183872368640"/>
    <hyperlink ref="X49" r:id="rId157" display="https://twitter.com/#!/bahrainnewsnet/status/1096365710656253952"/>
    <hyperlink ref="X50" r:id="rId158" display="https://twitter.com/#!/arnaldoauad/status/1096375328841203712"/>
    <hyperlink ref="X51" r:id="rId159" display="https://twitter.com/#!/afrosoko/status/1095950227503222785"/>
    <hyperlink ref="X52" r:id="rId160" display="https://twitter.com/#!/wadeonaloz/status/1096381182558773249"/>
    <hyperlink ref="X53" r:id="rId161" display="https://twitter.com/#!/bw_dutch/status/1096392820934336518"/>
    <hyperlink ref="X54" r:id="rId162" display="https://twitter.com/#!/synergogroup/status/1096408893088038912"/>
    <hyperlink ref="X55" r:id="rId163" display="https://twitter.com/#!/synergogroup/status/1096453730248077312"/>
    <hyperlink ref="X56" r:id="rId164" display="https://twitter.com/#!/pulsepublish/status/1096478162672906240"/>
    <hyperlink ref="X57" r:id="rId165" display="https://twitter.com/#!/malaikaamina/status/1096478978427236352"/>
  </hyperlinks>
  <printOptions/>
  <pageMargins left="0.7" right="0.7" top="0.75" bottom="0.75" header="0.3" footer="0.3"/>
  <pageSetup horizontalDpi="600" verticalDpi="600" orientation="portrait" r:id="rId169"/>
  <legacyDrawing r:id="rId167"/>
  <tableParts>
    <tablePart r:id="rId1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1221</v>
      </c>
      <c r="B1" s="13" t="s">
        <v>1276</v>
      </c>
      <c r="C1" s="13" t="s">
        <v>1277</v>
      </c>
      <c r="D1" s="13" t="s">
        <v>144</v>
      </c>
      <c r="E1" s="13" t="s">
        <v>1279</v>
      </c>
      <c r="F1" s="13" t="s">
        <v>1280</v>
      </c>
      <c r="G1" s="13" t="s">
        <v>1281</v>
      </c>
    </row>
    <row r="2" spans="1:7" ht="15">
      <c r="A2" s="85" t="s">
        <v>1022</v>
      </c>
      <c r="B2" s="85">
        <v>23</v>
      </c>
      <c r="C2" s="132">
        <v>0.025442477876106193</v>
      </c>
      <c r="D2" s="85" t="s">
        <v>1278</v>
      </c>
      <c r="E2" s="85"/>
      <c r="F2" s="85"/>
      <c r="G2" s="85"/>
    </row>
    <row r="3" spans="1:7" ht="15">
      <c r="A3" s="85" t="s">
        <v>1023</v>
      </c>
      <c r="B3" s="85">
        <v>0</v>
      </c>
      <c r="C3" s="132">
        <v>0</v>
      </c>
      <c r="D3" s="85" t="s">
        <v>1278</v>
      </c>
      <c r="E3" s="85"/>
      <c r="F3" s="85"/>
      <c r="G3" s="85"/>
    </row>
    <row r="4" spans="1:7" ht="15">
      <c r="A4" s="85" t="s">
        <v>1024</v>
      </c>
      <c r="B4" s="85">
        <v>0</v>
      </c>
      <c r="C4" s="132">
        <v>0</v>
      </c>
      <c r="D4" s="85" t="s">
        <v>1278</v>
      </c>
      <c r="E4" s="85"/>
      <c r="F4" s="85"/>
      <c r="G4" s="85"/>
    </row>
    <row r="5" spans="1:7" ht="15">
      <c r="A5" s="85" t="s">
        <v>1025</v>
      </c>
      <c r="B5" s="85">
        <v>881</v>
      </c>
      <c r="C5" s="132">
        <v>0.9745575221238938</v>
      </c>
      <c r="D5" s="85" t="s">
        <v>1278</v>
      </c>
      <c r="E5" s="85"/>
      <c r="F5" s="85"/>
      <c r="G5" s="85"/>
    </row>
    <row r="6" spans="1:7" ht="15">
      <c r="A6" s="85" t="s">
        <v>1026</v>
      </c>
      <c r="B6" s="85">
        <v>904</v>
      </c>
      <c r="C6" s="132">
        <v>1</v>
      </c>
      <c r="D6" s="85" t="s">
        <v>1278</v>
      </c>
      <c r="E6" s="85"/>
      <c r="F6" s="85"/>
      <c r="G6" s="85"/>
    </row>
    <row r="7" spans="1:7" ht="15">
      <c r="A7" s="91" t="s">
        <v>384</v>
      </c>
      <c r="B7" s="91">
        <v>54</v>
      </c>
      <c r="C7" s="133">
        <v>0.002511766983546954</v>
      </c>
      <c r="D7" s="91" t="s">
        <v>1278</v>
      </c>
      <c r="E7" s="91" t="b">
        <v>0</v>
      </c>
      <c r="F7" s="91" t="b">
        <v>0</v>
      </c>
      <c r="G7" s="91" t="b">
        <v>0</v>
      </c>
    </row>
    <row r="8" spans="1:7" ht="15">
      <c r="A8" s="91" t="s">
        <v>1027</v>
      </c>
      <c r="B8" s="91">
        <v>29</v>
      </c>
      <c r="C8" s="133">
        <v>0.014085471977083661</v>
      </c>
      <c r="D8" s="91" t="s">
        <v>1278</v>
      </c>
      <c r="E8" s="91" t="b">
        <v>0</v>
      </c>
      <c r="F8" s="91" t="b">
        <v>0</v>
      </c>
      <c r="G8" s="91" t="b">
        <v>0</v>
      </c>
    </row>
    <row r="9" spans="1:7" ht="15">
      <c r="A9" s="91" t="s">
        <v>992</v>
      </c>
      <c r="B9" s="91">
        <v>23</v>
      </c>
      <c r="C9" s="133">
        <v>0.013641557559556688</v>
      </c>
      <c r="D9" s="91" t="s">
        <v>1278</v>
      </c>
      <c r="E9" s="91" t="b">
        <v>0</v>
      </c>
      <c r="F9" s="91" t="b">
        <v>0</v>
      </c>
      <c r="G9" s="91" t="b">
        <v>0</v>
      </c>
    </row>
    <row r="10" spans="1:7" ht="15">
      <c r="A10" s="91" t="s">
        <v>993</v>
      </c>
      <c r="B10" s="91">
        <v>23</v>
      </c>
      <c r="C10" s="133">
        <v>0.012982439999229595</v>
      </c>
      <c r="D10" s="91" t="s">
        <v>1278</v>
      </c>
      <c r="E10" s="91" t="b">
        <v>0</v>
      </c>
      <c r="F10" s="91" t="b">
        <v>0</v>
      </c>
      <c r="G10" s="91" t="b">
        <v>0</v>
      </c>
    </row>
    <row r="11" spans="1:7" ht="15">
      <c r="A11" s="91" t="s">
        <v>1028</v>
      </c>
      <c r="B11" s="91">
        <v>22</v>
      </c>
      <c r="C11" s="133">
        <v>0.012417986086219614</v>
      </c>
      <c r="D11" s="91" t="s">
        <v>1278</v>
      </c>
      <c r="E11" s="91" t="b">
        <v>0</v>
      </c>
      <c r="F11" s="91" t="b">
        <v>0</v>
      </c>
      <c r="G11" s="91" t="b">
        <v>0</v>
      </c>
    </row>
    <row r="12" spans="1:7" ht="15">
      <c r="A12" s="91" t="s">
        <v>995</v>
      </c>
      <c r="B12" s="91">
        <v>21</v>
      </c>
      <c r="C12" s="133">
        <v>0.012455335163073499</v>
      </c>
      <c r="D12" s="91" t="s">
        <v>1278</v>
      </c>
      <c r="E12" s="91" t="b">
        <v>0</v>
      </c>
      <c r="F12" s="91" t="b">
        <v>0</v>
      </c>
      <c r="G12" s="91" t="b">
        <v>0</v>
      </c>
    </row>
    <row r="13" spans="1:7" ht="15">
      <c r="A13" s="91" t="s">
        <v>1030</v>
      </c>
      <c r="B13" s="91">
        <v>21</v>
      </c>
      <c r="C13" s="133">
        <v>0.012455335163073499</v>
      </c>
      <c r="D13" s="91" t="s">
        <v>1278</v>
      </c>
      <c r="E13" s="91" t="b">
        <v>0</v>
      </c>
      <c r="F13" s="91" t="b">
        <v>0</v>
      </c>
      <c r="G13" s="91" t="b">
        <v>0</v>
      </c>
    </row>
    <row r="14" spans="1:7" ht="15">
      <c r="A14" s="91" t="s">
        <v>1032</v>
      </c>
      <c r="B14" s="91">
        <v>20</v>
      </c>
      <c r="C14" s="133">
        <v>0.012463338832064188</v>
      </c>
      <c r="D14" s="91" t="s">
        <v>1278</v>
      </c>
      <c r="E14" s="91" t="b">
        <v>0</v>
      </c>
      <c r="F14" s="91" t="b">
        <v>0</v>
      </c>
      <c r="G14" s="91" t="b">
        <v>0</v>
      </c>
    </row>
    <row r="15" spans="1:7" ht="15">
      <c r="A15" s="91" t="s">
        <v>1050</v>
      </c>
      <c r="B15" s="91">
        <v>19</v>
      </c>
      <c r="C15" s="133">
        <v>0.012440528627357282</v>
      </c>
      <c r="D15" s="91" t="s">
        <v>1278</v>
      </c>
      <c r="E15" s="91" t="b">
        <v>0</v>
      </c>
      <c r="F15" s="91" t="b">
        <v>0</v>
      </c>
      <c r="G15" s="91" t="b">
        <v>0</v>
      </c>
    </row>
    <row r="16" spans="1:7" ht="15">
      <c r="A16" s="91" t="s">
        <v>1031</v>
      </c>
      <c r="B16" s="91">
        <v>18</v>
      </c>
      <c r="C16" s="133">
        <v>0.01238528130359841</v>
      </c>
      <c r="D16" s="91" t="s">
        <v>1278</v>
      </c>
      <c r="E16" s="91" t="b">
        <v>0</v>
      </c>
      <c r="F16" s="91" t="b">
        <v>0</v>
      </c>
      <c r="G16" s="91" t="b">
        <v>0</v>
      </c>
    </row>
    <row r="17" spans="1:7" ht="15">
      <c r="A17" s="91" t="s">
        <v>996</v>
      </c>
      <c r="B17" s="91">
        <v>18</v>
      </c>
      <c r="C17" s="133">
        <v>0.013019074930620508</v>
      </c>
      <c r="D17" s="91" t="s">
        <v>1278</v>
      </c>
      <c r="E17" s="91" t="b">
        <v>0</v>
      </c>
      <c r="F17" s="91" t="b">
        <v>0</v>
      </c>
      <c r="G17" s="91" t="b">
        <v>0</v>
      </c>
    </row>
    <row r="18" spans="1:7" ht="15">
      <c r="A18" s="91" t="s">
        <v>1045</v>
      </c>
      <c r="B18" s="91">
        <v>16</v>
      </c>
      <c r="C18" s="133">
        <v>0.012170047247394476</v>
      </c>
      <c r="D18" s="91" t="s">
        <v>1278</v>
      </c>
      <c r="E18" s="91" t="b">
        <v>0</v>
      </c>
      <c r="F18" s="91" t="b">
        <v>0</v>
      </c>
      <c r="G18" s="91" t="b">
        <v>0</v>
      </c>
    </row>
    <row r="19" spans="1:7" ht="15">
      <c r="A19" s="91" t="s">
        <v>1222</v>
      </c>
      <c r="B19" s="91">
        <v>16</v>
      </c>
      <c r="C19" s="133">
        <v>0.012170047247394476</v>
      </c>
      <c r="D19" s="91" t="s">
        <v>1278</v>
      </c>
      <c r="E19" s="91" t="b">
        <v>0</v>
      </c>
      <c r="F19" s="91" t="b">
        <v>0</v>
      </c>
      <c r="G19" s="91" t="b">
        <v>0</v>
      </c>
    </row>
    <row r="20" spans="1:7" ht="15">
      <c r="A20" s="91" t="s">
        <v>999</v>
      </c>
      <c r="B20" s="91">
        <v>15</v>
      </c>
      <c r="C20" s="133">
        <v>0.014067690286098276</v>
      </c>
      <c r="D20" s="91" t="s">
        <v>1278</v>
      </c>
      <c r="E20" s="91" t="b">
        <v>0</v>
      </c>
      <c r="F20" s="91" t="b">
        <v>0</v>
      </c>
      <c r="G20" s="91" t="b">
        <v>0</v>
      </c>
    </row>
    <row r="21" spans="1:7" ht="15">
      <c r="A21" s="91" t="s">
        <v>1034</v>
      </c>
      <c r="B21" s="91">
        <v>6</v>
      </c>
      <c r="C21" s="133">
        <v>0.008189033524345534</v>
      </c>
      <c r="D21" s="91" t="s">
        <v>1278</v>
      </c>
      <c r="E21" s="91" t="b">
        <v>0</v>
      </c>
      <c r="F21" s="91" t="b">
        <v>0</v>
      </c>
      <c r="G21" s="91" t="b">
        <v>0</v>
      </c>
    </row>
    <row r="22" spans="1:7" ht="15">
      <c r="A22" s="91" t="s">
        <v>1048</v>
      </c>
      <c r="B22" s="91">
        <v>6</v>
      </c>
      <c r="C22" s="133">
        <v>0.009687682537585373</v>
      </c>
      <c r="D22" s="91" t="s">
        <v>1278</v>
      </c>
      <c r="E22" s="91" t="b">
        <v>0</v>
      </c>
      <c r="F22" s="91" t="b">
        <v>0</v>
      </c>
      <c r="G22" s="91" t="b">
        <v>0</v>
      </c>
    </row>
    <row r="23" spans="1:7" ht="15">
      <c r="A23" s="91" t="s">
        <v>1042</v>
      </c>
      <c r="B23" s="91">
        <v>5</v>
      </c>
      <c r="C23" s="133">
        <v>0.007385763724526419</v>
      </c>
      <c r="D23" s="91" t="s">
        <v>1278</v>
      </c>
      <c r="E23" s="91" t="b">
        <v>0</v>
      </c>
      <c r="F23" s="91" t="b">
        <v>0</v>
      </c>
      <c r="G23" s="91" t="b">
        <v>0</v>
      </c>
    </row>
    <row r="24" spans="1:7" ht="15">
      <c r="A24" s="91" t="s">
        <v>1223</v>
      </c>
      <c r="B24" s="91">
        <v>5</v>
      </c>
      <c r="C24" s="133">
        <v>0.007385763724526419</v>
      </c>
      <c r="D24" s="91" t="s">
        <v>1278</v>
      </c>
      <c r="E24" s="91" t="b">
        <v>0</v>
      </c>
      <c r="F24" s="91" t="b">
        <v>0</v>
      </c>
      <c r="G24" s="91" t="b">
        <v>0</v>
      </c>
    </row>
    <row r="25" spans="1:7" ht="15">
      <c r="A25" s="91" t="s">
        <v>1224</v>
      </c>
      <c r="B25" s="91">
        <v>4</v>
      </c>
      <c r="C25" s="133">
        <v>0.006458455025056916</v>
      </c>
      <c r="D25" s="91" t="s">
        <v>1278</v>
      </c>
      <c r="E25" s="91" t="b">
        <v>1</v>
      </c>
      <c r="F25" s="91" t="b">
        <v>0</v>
      </c>
      <c r="G25" s="91" t="b">
        <v>0</v>
      </c>
    </row>
    <row r="26" spans="1:7" ht="15">
      <c r="A26" s="91" t="s">
        <v>1225</v>
      </c>
      <c r="B26" s="91">
        <v>4</v>
      </c>
      <c r="C26" s="133">
        <v>0.006458455025056916</v>
      </c>
      <c r="D26" s="91" t="s">
        <v>1278</v>
      </c>
      <c r="E26" s="91" t="b">
        <v>0</v>
      </c>
      <c r="F26" s="91" t="b">
        <v>0</v>
      </c>
      <c r="G26" s="91" t="b">
        <v>0</v>
      </c>
    </row>
    <row r="27" spans="1:7" ht="15">
      <c r="A27" s="91" t="s">
        <v>1035</v>
      </c>
      <c r="B27" s="91">
        <v>4</v>
      </c>
      <c r="C27" s="133">
        <v>0.006458455025056916</v>
      </c>
      <c r="D27" s="91" t="s">
        <v>1278</v>
      </c>
      <c r="E27" s="91" t="b">
        <v>0</v>
      </c>
      <c r="F27" s="91" t="b">
        <v>0</v>
      </c>
      <c r="G27" s="91" t="b">
        <v>0</v>
      </c>
    </row>
    <row r="28" spans="1:7" ht="15">
      <c r="A28" s="91" t="s">
        <v>1036</v>
      </c>
      <c r="B28" s="91">
        <v>4</v>
      </c>
      <c r="C28" s="133">
        <v>0.008166426631661065</v>
      </c>
      <c r="D28" s="91" t="s">
        <v>1278</v>
      </c>
      <c r="E28" s="91" t="b">
        <v>0</v>
      </c>
      <c r="F28" s="91" t="b">
        <v>0</v>
      </c>
      <c r="G28" s="91" t="b">
        <v>0</v>
      </c>
    </row>
    <row r="29" spans="1:7" ht="15">
      <c r="A29" s="91" t="s">
        <v>1055</v>
      </c>
      <c r="B29" s="91">
        <v>4</v>
      </c>
      <c r="C29" s="133">
        <v>0.006458455025056916</v>
      </c>
      <c r="D29" s="91" t="s">
        <v>1278</v>
      </c>
      <c r="E29" s="91" t="b">
        <v>1</v>
      </c>
      <c r="F29" s="91" t="b">
        <v>0</v>
      </c>
      <c r="G29" s="91" t="b">
        <v>0</v>
      </c>
    </row>
    <row r="30" spans="1:7" ht="15">
      <c r="A30" s="91" t="s">
        <v>1037</v>
      </c>
      <c r="B30" s="91">
        <v>4</v>
      </c>
      <c r="C30" s="133">
        <v>0.008166426631661065</v>
      </c>
      <c r="D30" s="91" t="s">
        <v>1278</v>
      </c>
      <c r="E30" s="91" t="b">
        <v>0</v>
      </c>
      <c r="F30" s="91" t="b">
        <v>0</v>
      </c>
      <c r="G30" s="91" t="b">
        <v>0</v>
      </c>
    </row>
    <row r="31" spans="1:7" ht="15">
      <c r="A31" s="91" t="s">
        <v>1226</v>
      </c>
      <c r="B31" s="91">
        <v>4</v>
      </c>
      <c r="C31" s="133">
        <v>0.006458455025056916</v>
      </c>
      <c r="D31" s="91" t="s">
        <v>1278</v>
      </c>
      <c r="E31" s="91" t="b">
        <v>0</v>
      </c>
      <c r="F31" s="91" t="b">
        <v>0</v>
      </c>
      <c r="G31" s="91" t="b">
        <v>0</v>
      </c>
    </row>
    <row r="32" spans="1:7" ht="15">
      <c r="A32" s="91" t="s">
        <v>1049</v>
      </c>
      <c r="B32" s="91">
        <v>4</v>
      </c>
      <c r="C32" s="133">
        <v>0.007167327289501171</v>
      </c>
      <c r="D32" s="91" t="s">
        <v>1278</v>
      </c>
      <c r="E32" s="91" t="b">
        <v>0</v>
      </c>
      <c r="F32" s="91" t="b">
        <v>0</v>
      </c>
      <c r="G32" s="91" t="b">
        <v>0</v>
      </c>
    </row>
    <row r="33" spans="1:7" ht="15">
      <c r="A33" s="91" t="s">
        <v>1000</v>
      </c>
      <c r="B33" s="91">
        <v>3</v>
      </c>
      <c r="C33" s="133">
        <v>0.005375495467125878</v>
      </c>
      <c r="D33" s="91" t="s">
        <v>1278</v>
      </c>
      <c r="E33" s="91" t="b">
        <v>0</v>
      </c>
      <c r="F33" s="91" t="b">
        <v>0</v>
      </c>
      <c r="G33" s="91" t="b">
        <v>0</v>
      </c>
    </row>
    <row r="34" spans="1:7" ht="15">
      <c r="A34" s="91" t="s">
        <v>1038</v>
      </c>
      <c r="B34" s="91">
        <v>3</v>
      </c>
      <c r="C34" s="133">
        <v>0.005375495467125878</v>
      </c>
      <c r="D34" s="91" t="s">
        <v>1278</v>
      </c>
      <c r="E34" s="91" t="b">
        <v>0</v>
      </c>
      <c r="F34" s="91" t="b">
        <v>0</v>
      </c>
      <c r="G34" s="91" t="b">
        <v>0</v>
      </c>
    </row>
    <row r="35" spans="1:7" ht="15">
      <c r="A35" s="91" t="s">
        <v>1039</v>
      </c>
      <c r="B35" s="91">
        <v>3</v>
      </c>
      <c r="C35" s="133">
        <v>0.005375495467125878</v>
      </c>
      <c r="D35" s="91" t="s">
        <v>1278</v>
      </c>
      <c r="E35" s="91" t="b">
        <v>0</v>
      </c>
      <c r="F35" s="91" t="b">
        <v>0</v>
      </c>
      <c r="G35" s="91" t="b">
        <v>0</v>
      </c>
    </row>
    <row r="36" spans="1:7" ht="15">
      <c r="A36" s="91" t="s">
        <v>1040</v>
      </c>
      <c r="B36" s="91">
        <v>3</v>
      </c>
      <c r="C36" s="133">
        <v>0.005375495467125878</v>
      </c>
      <c r="D36" s="91" t="s">
        <v>1278</v>
      </c>
      <c r="E36" s="91" t="b">
        <v>0</v>
      </c>
      <c r="F36" s="91" t="b">
        <v>0</v>
      </c>
      <c r="G36" s="91" t="b">
        <v>0</v>
      </c>
    </row>
    <row r="37" spans="1:7" ht="15">
      <c r="A37" s="91" t="s">
        <v>1227</v>
      </c>
      <c r="B37" s="91">
        <v>3</v>
      </c>
      <c r="C37" s="133">
        <v>0.005375495467125878</v>
      </c>
      <c r="D37" s="91" t="s">
        <v>1278</v>
      </c>
      <c r="E37" s="91" t="b">
        <v>1</v>
      </c>
      <c r="F37" s="91" t="b">
        <v>0</v>
      </c>
      <c r="G37" s="91" t="b">
        <v>0</v>
      </c>
    </row>
    <row r="38" spans="1:7" ht="15">
      <c r="A38" s="91" t="s">
        <v>1228</v>
      </c>
      <c r="B38" s="91">
        <v>3</v>
      </c>
      <c r="C38" s="133">
        <v>0.005375495467125878</v>
      </c>
      <c r="D38" s="91" t="s">
        <v>1278</v>
      </c>
      <c r="E38" s="91" t="b">
        <v>0</v>
      </c>
      <c r="F38" s="91" t="b">
        <v>0</v>
      </c>
      <c r="G38" s="91" t="b">
        <v>0</v>
      </c>
    </row>
    <row r="39" spans="1:7" ht="15">
      <c r="A39" s="91" t="s">
        <v>1229</v>
      </c>
      <c r="B39" s="91">
        <v>3</v>
      </c>
      <c r="C39" s="133">
        <v>0.005375495467125878</v>
      </c>
      <c r="D39" s="91" t="s">
        <v>1278</v>
      </c>
      <c r="E39" s="91" t="b">
        <v>0</v>
      </c>
      <c r="F39" s="91" t="b">
        <v>0</v>
      </c>
      <c r="G39" s="91" t="b">
        <v>0</v>
      </c>
    </row>
    <row r="40" spans="1:7" ht="15">
      <c r="A40" s="91" t="s">
        <v>387</v>
      </c>
      <c r="B40" s="91">
        <v>2</v>
      </c>
      <c r="C40" s="133">
        <v>0.004083213315830532</v>
      </c>
      <c r="D40" s="91" t="s">
        <v>1278</v>
      </c>
      <c r="E40" s="91" t="b">
        <v>0</v>
      </c>
      <c r="F40" s="91" t="b">
        <v>0</v>
      </c>
      <c r="G40" s="91" t="b">
        <v>0</v>
      </c>
    </row>
    <row r="41" spans="1:7" ht="15">
      <c r="A41" s="91" t="s">
        <v>1230</v>
      </c>
      <c r="B41" s="91">
        <v>2</v>
      </c>
      <c r="C41" s="133">
        <v>0.004083213315830532</v>
      </c>
      <c r="D41" s="91" t="s">
        <v>1278</v>
      </c>
      <c r="E41" s="91" t="b">
        <v>0</v>
      </c>
      <c r="F41" s="91" t="b">
        <v>0</v>
      </c>
      <c r="G41" s="91" t="b">
        <v>0</v>
      </c>
    </row>
    <row r="42" spans="1:7" ht="15">
      <c r="A42" s="91" t="s">
        <v>1231</v>
      </c>
      <c r="B42" s="91">
        <v>2</v>
      </c>
      <c r="C42" s="133">
        <v>0.004083213315830532</v>
      </c>
      <c r="D42" s="91" t="s">
        <v>1278</v>
      </c>
      <c r="E42" s="91" t="b">
        <v>0</v>
      </c>
      <c r="F42" s="91" t="b">
        <v>0</v>
      </c>
      <c r="G42" s="91" t="b">
        <v>0</v>
      </c>
    </row>
    <row r="43" spans="1:7" ht="15">
      <c r="A43" s="91" t="s">
        <v>1232</v>
      </c>
      <c r="B43" s="91">
        <v>2</v>
      </c>
      <c r="C43" s="133">
        <v>0.004083213315830532</v>
      </c>
      <c r="D43" s="91" t="s">
        <v>1278</v>
      </c>
      <c r="E43" s="91" t="b">
        <v>0</v>
      </c>
      <c r="F43" s="91" t="b">
        <v>0</v>
      </c>
      <c r="G43" s="91" t="b">
        <v>0</v>
      </c>
    </row>
    <row r="44" spans="1:7" ht="15">
      <c r="A44" s="91" t="s">
        <v>1233</v>
      </c>
      <c r="B44" s="91">
        <v>2</v>
      </c>
      <c r="C44" s="133">
        <v>0.004083213315830532</v>
      </c>
      <c r="D44" s="91" t="s">
        <v>1278</v>
      </c>
      <c r="E44" s="91" t="b">
        <v>0</v>
      </c>
      <c r="F44" s="91" t="b">
        <v>0</v>
      </c>
      <c r="G44" s="91" t="b">
        <v>0</v>
      </c>
    </row>
    <row r="45" spans="1:7" ht="15">
      <c r="A45" s="91" t="s">
        <v>1234</v>
      </c>
      <c r="B45" s="91">
        <v>2</v>
      </c>
      <c r="C45" s="133">
        <v>0.004083213315830532</v>
      </c>
      <c r="D45" s="91" t="s">
        <v>1278</v>
      </c>
      <c r="E45" s="91" t="b">
        <v>0</v>
      </c>
      <c r="F45" s="91" t="b">
        <v>0</v>
      </c>
      <c r="G45" s="91" t="b">
        <v>0</v>
      </c>
    </row>
    <row r="46" spans="1:7" ht="15">
      <c r="A46" s="91" t="s">
        <v>1235</v>
      </c>
      <c r="B46" s="91">
        <v>2</v>
      </c>
      <c r="C46" s="133">
        <v>0.004083213315830532</v>
      </c>
      <c r="D46" s="91" t="s">
        <v>1278</v>
      </c>
      <c r="E46" s="91" t="b">
        <v>0</v>
      </c>
      <c r="F46" s="91" t="b">
        <v>0</v>
      </c>
      <c r="G46" s="91" t="b">
        <v>0</v>
      </c>
    </row>
    <row r="47" spans="1:7" ht="15">
      <c r="A47" s="91" t="s">
        <v>1236</v>
      </c>
      <c r="B47" s="91">
        <v>2</v>
      </c>
      <c r="C47" s="133">
        <v>0.004083213315830532</v>
      </c>
      <c r="D47" s="91" t="s">
        <v>1278</v>
      </c>
      <c r="E47" s="91" t="b">
        <v>0</v>
      </c>
      <c r="F47" s="91" t="b">
        <v>0</v>
      </c>
      <c r="G47" s="91" t="b">
        <v>0</v>
      </c>
    </row>
    <row r="48" spans="1:7" ht="15">
      <c r="A48" s="91" t="s">
        <v>1237</v>
      </c>
      <c r="B48" s="91">
        <v>2</v>
      </c>
      <c r="C48" s="133">
        <v>0.004083213315830532</v>
      </c>
      <c r="D48" s="91" t="s">
        <v>1278</v>
      </c>
      <c r="E48" s="91" t="b">
        <v>0</v>
      </c>
      <c r="F48" s="91" t="b">
        <v>0</v>
      </c>
      <c r="G48" s="91" t="b">
        <v>0</v>
      </c>
    </row>
    <row r="49" spans="1:7" ht="15">
      <c r="A49" s="91" t="s">
        <v>222</v>
      </c>
      <c r="B49" s="91">
        <v>2</v>
      </c>
      <c r="C49" s="133">
        <v>0.004083213315830532</v>
      </c>
      <c r="D49" s="91" t="s">
        <v>1278</v>
      </c>
      <c r="E49" s="91" t="b">
        <v>0</v>
      </c>
      <c r="F49" s="91" t="b">
        <v>0</v>
      </c>
      <c r="G49" s="91" t="b">
        <v>0</v>
      </c>
    </row>
    <row r="50" spans="1:7" ht="15">
      <c r="A50" s="91" t="s">
        <v>1238</v>
      </c>
      <c r="B50" s="91">
        <v>2</v>
      </c>
      <c r="C50" s="133">
        <v>0.004083213315830532</v>
      </c>
      <c r="D50" s="91" t="s">
        <v>1278</v>
      </c>
      <c r="E50" s="91" t="b">
        <v>0</v>
      </c>
      <c r="F50" s="91" t="b">
        <v>0</v>
      </c>
      <c r="G50" s="91" t="b">
        <v>0</v>
      </c>
    </row>
    <row r="51" spans="1:7" ht="15">
      <c r="A51" s="91" t="s">
        <v>1239</v>
      </c>
      <c r="B51" s="91">
        <v>2</v>
      </c>
      <c r="C51" s="133">
        <v>0.004083213315830532</v>
      </c>
      <c r="D51" s="91" t="s">
        <v>1278</v>
      </c>
      <c r="E51" s="91" t="b">
        <v>0</v>
      </c>
      <c r="F51" s="91" t="b">
        <v>0</v>
      </c>
      <c r="G51" s="91" t="b">
        <v>0</v>
      </c>
    </row>
    <row r="52" spans="1:7" ht="15">
      <c r="A52" s="91" t="s">
        <v>1240</v>
      </c>
      <c r="B52" s="91">
        <v>2</v>
      </c>
      <c r="C52" s="133">
        <v>0.004083213315830532</v>
      </c>
      <c r="D52" s="91" t="s">
        <v>1278</v>
      </c>
      <c r="E52" s="91" t="b">
        <v>0</v>
      </c>
      <c r="F52" s="91" t="b">
        <v>0</v>
      </c>
      <c r="G52" s="91" t="b">
        <v>0</v>
      </c>
    </row>
    <row r="53" spans="1:7" ht="15">
      <c r="A53" s="91" t="s">
        <v>1241</v>
      </c>
      <c r="B53" s="91">
        <v>2</v>
      </c>
      <c r="C53" s="133">
        <v>0.004083213315830532</v>
      </c>
      <c r="D53" s="91" t="s">
        <v>1278</v>
      </c>
      <c r="E53" s="91" t="b">
        <v>0</v>
      </c>
      <c r="F53" s="91" t="b">
        <v>0</v>
      </c>
      <c r="G53" s="91" t="b">
        <v>0</v>
      </c>
    </row>
    <row r="54" spans="1:7" ht="15">
      <c r="A54" s="91" t="s">
        <v>1242</v>
      </c>
      <c r="B54" s="91">
        <v>2</v>
      </c>
      <c r="C54" s="133">
        <v>0.004083213315830532</v>
      </c>
      <c r="D54" s="91" t="s">
        <v>1278</v>
      </c>
      <c r="E54" s="91" t="b">
        <v>0</v>
      </c>
      <c r="F54" s="91" t="b">
        <v>0</v>
      </c>
      <c r="G54" s="91" t="b">
        <v>0</v>
      </c>
    </row>
    <row r="55" spans="1:7" ht="15">
      <c r="A55" s="91" t="s">
        <v>1243</v>
      </c>
      <c r="B55" s="91">
        <v>2</v>
      </c>
      <c r="C55" s="133">
        <v>0.004083213315830532</v>
      </c>
      <c r="D55" s="91" t="s">
        <v>1278</v>
      </c>
      <c r="E55" s="91" t="b">
        <v>0</v>
      </c>
      <c r="F55" s="91" t="b">
        <v>0</v>
      </c>
      <c r="G55" s="91" t="b">
        <v>0</v>
      </c>
    </row>
    <row r="56" spans="1:7" ht="15">
      <c r="A56" s="91" t="s">
        <v>1244</v>
      </c>
      <c r="B56" s="91">
        <v>2</v>
      </c>
      <c r="C56" s="133">
        <v>0.004083213315830532</v>
      </c>
      <c r="D56" s="91" t="s">
        <v>1278</v>
      </c>
      <c r="E56" s="91" t="b">
        <v>0</v>
      </c>
      <c r="F56" s="91" t="b">
        <v>0</v>
      </c>
      <c r="G56" s="91" t="b">
        <v>0</v>
      </c>
    </row>
    <row r="57" spans="1:7" ht="15">
      <c r="A57" s="91" t="s">
        <v>1245</v>
      </c>
      <c r="B57" s="91">
        <v>2</v>
      </c>
      <c r="C57" s="133">
        <v>0.004083213315830532</v>
      </c>
      <c r="D57" s="91" t="s">
        <v>1278</v>
      </c>
      <c r="E57" s="91" t="b">
        <v>0</v>
      </c>
      <c r="F57" s="91" t="b">
        <v>0</v>
      </c>
      <c r="G57" s="91" t="b">
        <v>0</v>
      </c>
    </row>
    <row r="58" spans="1:7" ht="15">
      <c r="A58" s="91" t="s">
        <v>1246</v>
      </c>
      <c r="B58" s="91">
        <v>2</v>
      </c>
      <c r="C58" s="133">
        <v>0.004083213315830532</v>
      </c>
      <c r="D58" s="91" t="s">
        <v>1278</v>
      </c>
      <c r="E58" s="91" t="b">
        <v>0</v>
      </c>
      <c r="F58" s="91" t="b">
        <v>0</v>
      </c>
      <c r="G58" s="91" t="b">
        <v>0</v>
      </c>
    </row>
    <row r="59" spans="1:7" ht="15">
      <c r="A59" s="91" t="s">
        <v>214</v>
      </c>
      <c r="B59" s="91">
        <v>2</v>
      </c>
      <c r="C59" s="133">
        <v>0.004083213315830532</v>
      </c>
      <c r="D59" s="91" t="s">
        <v>1278</v>
      </c>
      <c r="E59" s="91" t="b">
        <v>0</v>
      </c>
      <c r="F59" s="91" t="b">
        <v>0</v>
      </c>
      <c r="G59" s="91" t="b">
        <v>0</v>
      </c>
    </row>
    <row r="60" spans="1:7" ht="15">
      <c r="A60" s="91" t="s">
        <v>1247</v>
      </c>
      <c r="B60" s="91">
        <v>2</v>
      </c>
      <c r="C60" s="133">
        <v>0.004083213315830532</v>
      </c>
      <c r="D60" s="91" t="s">
        <v>1278</v>
      </c>
      <c r="E60" s="91" t="b">
        <v>0</v>
      </c>
      <c r="F60" s="91" t="b">
        <v>0</v>
      </c>
      <c r="G60" s="91" t="b">
        <v>0</v>
      </c>
    </row>
    <row r="61" spans="1:7" ht="15">
      <c r="A61" s="91" t="s">
        <v>1248</v>
      </c>
      <c r="B61" s="91">
        <v>2</v>
      </c>
      <c r="C61" s="133">
        <v>0.004083213315830532</v>
      </c>
      <c r="D61" s="91" t="s">
        <v>1278</v>
      </c>
      <c r="E61" s="91" t="b">
        <v>0</v>
      </c>
      <c r="F61" s="91" t="b">
        <v>0</v>
      </c>
      <c r="G61" s="91" t="b">
        <v>0</v>
      </c>
    </row>
    <row r="62" spans="1:7" ht="15">
      <c r="A62" s="91" t="s">
        <v>1249</v>
      </c>
      <c r="B62" s="91">
        <v>2</v>
      </c>
      <c r="C62" s="133">
        <v>0.004083213315830532</v>
      </c>
      <c r="D62" s="91" t="s">
        <v>1278</v>
      </c>
      <c r="E62" s="91" t="b">
        <v>0</v>
      </c>
      <c r="F62" s="91" t="b">
        <v>0</v>
      </c>
      <c r="G62" s="91" t="b">
        <v>0</v>
      </c>
    </row>
    <row r="63" spans="1:7" ht="15">
      <c r="A63" s="91" t="s">
        <v>1250</v>
      </c>
      <c r="B63" s="91">
        <v>2</v>
      </c>
      <c r="C63" s="133">
        <v>0.004083213315830532</v>
      </c>
      <c r="D63" s="91" t="s">
        <v>1278</v>
      </c>
      <c r="E63" s="91" t="b">
        <v>0</v>
      </c>
      <c r="F63" s="91" t="b">
        <v>0</v>
      </c>
      <c r="G63" s="91" t="b">
        <v>0</v>
      </c>
    </row>
    <row r="64" spans="1:7" ht="15">
      <c r="A64" s="91" t="s">
        <v>225</v>
      </c>
      <c r="B64" s="91">
        <v>2</v>
      </c>
      <c r="C64" s="133">
        <v>0.004083213315830532</v>
      </c>
      <c r="D64" s="91" t="s">
        <v>1278</v>
      </c>
      <c r="E64" s="91" t="b">
        <v>0</v>
      </c>
      <c r="F64" s="91" t="b">
        <v>0</v>
      </c>
      <c r="G64" s="91" t="b">
        <v>0</v>
      </c>
    </row>
    <row r="65" spans="1:7" ht="15">
      <c r="A65" s="91" t="s">
        <v>1251</v>
      </c>
      <c r="B65" s="91">
        <v>2</v>
      </c>
      <c r="C65" s="133">
        <v>0.004083213315830532</v>
      </c>
      <c r="D65" s="91" t="s">
        <v>1278</v>
      </c>
      <c r="E65" s="91" t="b">
        <v>0</v>
      </c>
      <c r="F65" s="91" t="b">
        <v>0</v>
      </c>
      <c r="G65" s="91" t="b">
        <v>0</v>
      </c>
    </row>
    <row r="66" spans="1:7" ht="15">
      <c r="A66" s="91" t="s">
        <v>1252</v>
      </c>
      <c r="B66" s="91">
        <v>2</v>
      </c>
      <c r="C66" s="133">
        <v>0.004083213315830532</v>
      </c>
      <c r="D66" s="91" t="s">
        <v>1278</v>
      </c>
      <c r="E66" s="91" t="b">
        <v>0</v>
      </c>
      <c r="F66" s="91" t="b">
        <v>0</v>
      </c>
      <c r="G66" s="91" t="b">
        <v>0</v>
      </c>
    </row>
    <row r="67" spans="1:7" ht="15">
      <c r="A67" s="91" t="s">
        <v>1253</v>
      </c>
      <c r="B67" s="91">
        <v>2</v>
      </c>
      <c r="C67" s="133">
        <v>0.004083213315830532</v>
      </c>
      <c r="D67" s="91" t="s">
        <v>1278</v>
      </c>
      <c r="E67" s="91" t="b">
        <v>0</v>
      </c>
      <c r="F67" s="91" t="b">
        <v>0</v>
      </c>
      <c r="G67" s="91" t="b">
        <v>0</v>
      </c>
    </row>
    <row r="68" spans="1:7" ht="15">
      <c r="A68" s="91" t="s">
        <v>1254</v>
      </c>
      <c r="B68" s="91">
        <v>2</v>
      </c>
      <c r="C68" s="133">
        <v>0.004083213315830532</v>
      </c>
      <c r="D68" s="91" t="s">
        <v>1278</v>
      </c>
      <c r="E68" s="91" t="b">
        <v>1</v>
      </c>
      <c r="F68" s="91" t="b">
        <v>0</v>
      </c>
      <c r="G68" s="91" t="b">
        <v>0</v>
      </c>
    </row>
    <row r="69" spans="1:7" ht="15">
      <c r="A69" s="91" t="s">
        <v>1255</v>
      </c>
      <c r="B69" s="91">
        <v>2</v>
      </c>
      <c r="C69" s="133">
        <v>0.004083213315830532</v>
      </c>
      <c r="D69" s="91" t="s">
        <v>1278</v>
      </c>
      <c r="E69" s="91" t="b">
        <v>0</v>
      </c>
      <c r="F69" s="91" t="b">
        <v>0</v>
      </c>
      <c r="G69" s="91" t="b">
        <v>0</v>
      </c>
    </row>
    <row r="70" spans="1:7" ht="15">
      <c r="A70" s="91" t="s">
        <v>1256</v>
      </c>
      <c r="B70" s="91">
        <v>2</v>
      </c>
      <c r="C70" s="133">
        <v>0.004083213315830532</v>
      </c>
      <c r="D70" s="91" t="s">
        <v>1278</v>
      </c>
      <c r="E70" s="91" t="b">
        <v>0</v>
      </c>
      <c r="F70" s="91" t="b">
        <v>0</v>
      </c>
      <c r="G70" s="91" t="b">
        <v>0</v>
      </c>
    </row>
    <row r="71" spans="1:7" ht="15">
      <c r="A71" s="91" t="s">
        <v>1257</v>
      </c>
      <c r="B71" s="91">
        <v>2</v>
      </c>
      <c r="C71" s="133">
        <v>0.004083213315830532</v>
      </c>
      <c r="D71" s="91" t="s">
        <v>1278</v>
      </c>
      <c r="E71" s="91" t="b">
        <v>0</v>
      </c>
      <c r="F71" s="91" t="b">
        <v>0</v>
      </c>
      <c r="G71" s="91" t="b">
        <v>0</v>
      </c>
    </row>
    <row r="72" spans="1:7" ht="15">
      <c r="A72" s="91" t="s">
        <v>1258</v>
      </c>
      <c r="B72" s="91">
        <v>2</v>
      </c>
      <c r="C72" s="133">
        <v>0.004083213315830532</v>
      </c>
      <c r="D72" s="91" t="s">
        <v>1278</v>
      </c>
      <c r="E72" s="91" t="b">
        <v>0</v>
      </c>
      <c r="F72" s="91" t="b">
        <v>0</v>
      </c>
      <c r="G72" s="91" t="b">
        <v>0</v>
      </c>
    </row>
    <row r="73" spans="1:7" ht="15">
      <c r="A73" s="91" t="s">
        <v>1259</v>
      </c>
      <c r="B73" s="91">
        <v>2</v>
      </c>
      <c r="C73" s="133">
        <v>0.004083213315830532</v>
      </c>
      <c r="D73" s="91" t="s">
        <v>1278</v>
      </c>
      <c r="E73" s="91" t="b">
        <v>0</v>
      </c>
      <c r="F73" s="91" t="b">
        <v>0</v>
      </c>
      <c r="G73" s="91" t="b">
        <v>0</v>
      </c>
    </row>
    <row r="74" spans="1:7" ht="15">
      <c r="A74" s="91" t="s">
        <v>1260</v>
      </c>
      <c r="B74" s="91">
        <v>2</v>
      </c>
      <c r="C74" s="133">
        <v>0.004083213315830532</v>
      </c>
      <c r="D74" s="91" t="s">
        <v>1278</v>
      </c>
      <c r="E74" s="91" t="b">
        <v>0</v>
      </c>
      <c r="F74" s="91" t="b">
        <v>0</v>
      </c>
      <c r="G74" s="91" t="b">
        <v>0</v>
      </c>
    </row>
    <row r="75" spans="1:7" ht="15">
      <c r="A75" s="91" t="s">
        <v>1261</v>
      </c>
      <c r="B75" s="91">
        <v>2</v>
      </c>
      <c r="C75" s="133">
        <v>0.004083213315830532</v>
      </c>
      <c r="D75" s="91" t="s">
        <v>1278</v>
      </c>
      <c r="E75" s="91" t="b">
        <v>0</v>
      </c>
      <c r="F75" s="91" t="b">
        <v>0</v>
      </c>
      <c r="G75" s="91" t="b">
        <v>0</v>
      </c>
    </row>
    <row r="76" spans="1:7" ht="15">
      <c r="A76" s="91" t="s">
        <v>1262</v>
      </c>
      <c r="B76" s="91">
        <v>2</v>
      </c>
      <c r="C76" s="133">
        <v>0.004083213315830532</v>
      </c>
      <c r="D76" s="91" t="s">
        <v>1278</v>
      </c>
      <c r="E76" s="91" t="b">
        <v>0</v>
      </c>
      <c r="F76" s="91" t="b">
        <v>0</v>
      </c>
      <c r="G76" s="91" t="b">
        <v>0</v>
      </c>
    </row>
    <row r="77" spans="1:7" ht="15">
      <c r="A77" s="91" t="s">
        <v>1263</v>
      </c>
      <c r="B77" s="91">
        <v>2</v>
      </c>
      <c r="C77" s="133">
        <v>0.004083213315830532</v>
      </c>
      <c r="D77" s="91" t="s">
        <v>1278</v>
      </c>
      <c r="E77" s="91" t="b">
        <v>0</v>
      </c>
      <c r="F77" s="91" t="b">
        <v>0</v>
      </c>
      <c r="G77" s="91" t="b">
        <v>0</v>
      </c>
    </row>
    <row r="78" spans="1:7" ht="15">
      <c r="A78" s="91" t="s">
        <v>1264</v>
      </c>
      <c r="B78" s="91">
        <v>2</v>
      </c>
      <c r="C78" s="133">
        <v>0.004083213315830532</v>
      </c>
      <c r="D78" s="91" t="s">
        <v>1278</v>
      </c>
      <c r="E78" s="91" t="b">
        <v>0</v>
      </c>
      <c r="F78" s="91" t="b">
        <v>0</v>
      </c>
      <c r="G78" s="91" t="b">
        <v>0</v>
      </c>
    </row>
    <row r="79" spans="1:7" ht="15">
      <c r="A79" s="91" t="s">
        <v>1265</v>
      </c>
      <c r="B79" s="91">
        <v>2</v>
      </c>
      <c r="C79" s="133">
        <v>0.004083213315830532</v>
      </c>
      <c r="D79" s="91" t="s">
        <v>1278</v>
      </c>
      <c r="E79" s="91" t="b">
        <v>0</v>
      </c>
      <c r="F79" s="91" t="b">
        <v>0</v>
      </c>
      <c r="G79" s="91" t="b">
        <v>0</v>
      </c>
    </row>
    <row r="80" spans="1:7" ht="15">
      <c r="A80" s="91" t="s">
        <v>1266</v>
      </c>
      <c r="B80" s="91">
        <v>2</v>
      </c>
      <c r="C80" s="133">
        <v>0.004083213315830532</v>
      </c>
      <c r="D80" s="91" t="s">
        <v>1278</v>
      </c>
      <c r="E80" s="91" t="b">
        <v>0</v>
      </c>
      <c r="F80" s="91" t="b">
        <v>0</v>
      </c>
      <c r="G80" s="91" t="b">
        <v>0</v>
      </c>
    </row>
    <row r="81" spans="1:7" ht="15">
      <c r="A81" s="91" t="s">
        <v>1267</v>
      </c>
      <c r="B81" s="91">
        <v>2</v>
      </c>
      <c r="C81" s="133">
        <v>0.004083213315830532</v>
      </c>
      <c r="D81" s="91" t="s">
        <v>1278</v>
      </c>
      <c r="E81" s="91" t="b">
        <v>0</v>
      </c>
      <c r="F81" s="91" t="b">
        <v>0</v>
      </c>
      <c r="G81" s="91" t="b">
        <v>0</v>
      </c>
    </row>
    <row r="82" spans="1:7" ht="15">
      <c r="A82" s="91" t="s">
        <v>1268</v>
      </c>
      <c r="B82" s="91">
        <v>2</v>
      </c>
      <c r="C82" s="133">
        <v>0.004083213315830532</v>
      </c>
      <c r="D82" s="91" t="s">
        <v>1278</v>
      </c>
      <c r="E82" s="91" t="b">
        <v>0</v>
      </c>
      <c r="F82" s="91" t="b">
        <v>0</v>
      </c>
      <c r="G82" s="91" t="b">
        <v>0</v>
      </c>
    </row>
    <row r="83" spans="1:7" ht="15">
      <c r="A83" s="91" t="s">
        <v>1269</v>
      </c>
      <c r="B83" s="91">
        <v>2</v>
      </c>
      <c r="C83" s="133">
        <v>0.004083213315830532</v>
      </c>
      <c r="D83" s="91" t="s">
        <v>1278</v>
      </c>
      <c r="E83" s="91" t="b">
        <v>0</v>
      </c>
      <c r="F83" s="91" t="b">
        <v>0</v>
      </c>
      <c r="G83" s="91" t="b">
        <v>0</v>
      </c>
    </row>
    <row r="84" spans="1:7" ht="15">
      <c r="A84" s="91" t="s">
        <v>1270</v>
      </c>
      <c r="B84" s="91">
        <v>2</v>
      </c>
      <c r="C84" s="133">
        <v>0.004083213315830532</v>
      </c>
      <c r="D84" s="91" t="s">
        <v>1278</v>
      </c>
      <c r="E84" s="91" t="b">
        <v>0</v>
      </c>
      <c r="F84" s="91" t="b">
        <v>0</v>
      </c>
      <c r="G84" s="91" t="b">
        <v>0</v>
      </c>
    </row>
    <row r="85" spans="1:7" ht="15">
      <c r="A85" s="91" t="s">
        <v>1271</v>
      </c>
      <c r="B85" s="91">
        <v>2</v>
      </c>
      <c r="C85" s="133">
        <v>0.004083213315830532</v>
      </c>
      <c r="D85" s="91" t="s">
        <v>1278</v>
      </c>
      <c r="E85" s="91" t="b">
        <v>0</v>
      </c>
      <c r="F85" s="91" t="b">
        <v>0</v>
      </c>
      <c r="G85" s="91" t="b">
        <v>0</v>
      </c>
    </row>
    <row r="86" spans="1:7" ht="15">
      <c r="A86" s="91" t="s">
        <v>1272</v>
      </c>
      <c r="B86" s="91">
        <v>2</v>
      </c>
      <c r="C86" s="133">
        <v>0.004083213315830532</v>
      </c>
      <c r="D86" s="91" t="s">
        <v>1278</v>
      </c>
      <c r="E86" s="91" t="b">
        <v>1</v>
      </c>
      <c r="F86" s="91" t="b">
        <v>0</v>
      </c>
      <c r="G86" s="91" t="b">
        <v>0</v>
      </c>
    </row>
    <row r="87" spans="1:7" ht="15">
      <c r="A87" s="91" t="s">
        <v>1273</v>
      </c>
      <c r="B87" s="91">
        <v>2</v>
      </c>
      <c r="C87" s="133">
        <v>0.004083213315830532</v>
      </c>
      <c r="D87" s="91" t="s">
        <v>1278</v>
      </c>
      <c r="E87" s="91" t="b">
        <v>0</v>
      </c>
      <c r="F87" s="91" t="b">
        <v>0</v>
      </c>
      <c r="G87" s="91" t="b">
        <v>0</v>
      </c>
    </row>
    <row r="88" spans="1:7" ht="15">
      <c r="A88" s="91" t="s">
        <v>1051</v>
      </c>
      <c r="B88" s="91">
        <v>2</v>
      </c>
      <c r="C88" s="133">
        <v>0.004083213315830532</v>
      </c>
      <c r="D88" s="91" t="s">
        <v>1278</v>
      </c>
      <c r="E88" s="91" t="b">
        <v>0</v>
      </c>
      <c r="F88" s="91" t="b">
        <v>0</v>
      </c>
      <c r="G88" s="91" t="b">
        <v>0</v>
      </c>
    </row>
    <row r="89" spans="1:7" ht="15">
      <c r="A89" s="91" t="s">
        <v>1052</v>
      </c>
      <c r="B89" s="91">
        <v>2</v>
      </c>
      <c r="C89" s="133">
        <v>0.004083213315830532</v>
      </c>
      <c r="D89" s="91" t="s">
        <v>1278</v>
      </c>
      <c r="E89" s="91" t="b">
        <v>0</v>
      </c>
      <c r="F89" s="91" t="b">
        <v>0</v>
      </c>
      <c r="G89" s="91" t="b">
        <v>0</v>
      </c>
    </row>
    <row r="90" spans="1:7" ht="15">
      <c r="A90" s="91" t="s">
        <v>1053</v>
      </c>
      <c r="B90" s="91">
        <v>2</v>
      </c>
      <c r="C90" s="133">
        <v>0.004083213315830532</v>
      </c>
      <c r="D90" s="91" t="s">
        <v>1278</v>
      </c>
      <c r="E90" s="91" t="b">
        <v>0</v>
      </c>
      <c r="F90" s="91" t="b">
        <v>0</v>
      </c>
      <c r="G90" s="91" t="b">
        <v>0</v>
      </c>
    </row>
    <row r="91" spans="1:7" ht="15">
      <c r="A91" s="91" t="s">
        <v>1054</v>
      </c>
      <c r="B91" s="91">
        <v>2</v>
      </c>
      <c r="C91" s="133">
        <v>0.004083213315830532</v>
      </c>
      <c r="D91" s="91" t="s">
        <v>1278</v>
      </c>
      <c r="E91" s="91" t="b">
        <v>0</v>
      </c>
      <c r="F91" s="91" t="b">
        <v>0</v>
      </c>
      <c r="G91" s="91" t="b">
        <v>0</v>
      </c>
    </row>
    <row r="92" spans="1:7" ht="15">
      <c r="A92" s="91" t="s">
        <v>1274</v>
      </c>
      <c r="B92" s="91">
        <v>2</v>
      </c>
      <c r="C92" s="133">
        <v>0.004083213315830532</v>
      </c>
      <c r="D92" s="91" t="s">
        <v>1278</v>
      </c>
      <c r="E92" s="91" t="b">
        <v>0</v>
      </c>
      <c r="F92" s="91" t="b">
        <v>0</v>
      </c>
      <c r="G92" s="91" t="b">
        <v>0</v>
      </c>
    </row>
    <row r="93" spans="1:7" ht="15">
      <c r="A93" s="91" t="s">
        <v>1275</v>
      </c>
      <c r="B93" s="91">
        <v>2</v>
      </c>
      <c r="C93" s="133">
        <v>0.004937199119132607</v>
      </c>
      <c r="D93" s="91" t="s">
        <v>1278</v>
      </c>
      <c r="E93" s="91" t="b">
        <v>0</v>
      </c>
      <c r="F93" s="91" t="b">
        <v>0</v>
      </c>
      <c r="G93" s="91" t="b">
        <v>0</v>
      </c>
    </row>
    <row r="94" spans="1:7" ht="15">
      <c r="A94" s="91" t="s">
        <v>1043</v>
      </c>
      <c r="B94" s="91">
        <v>2</v>
      </c>
      <c r="C94" s="133">
        <v>0.004083213315830532</v>
      </c>
      <c r="D94" s="91" t="s">
        <v>1278</v>
      </c>
      <c r="E94" s="91" t="b">
        <v>0</v>
      </c>
      <c r="F94" s="91" t="b">
        <v>0</v>
      </c>
      <c r="G94" s="91" t="b">
        <v>0</v>
      </c>
    </row>
    <row r="95" spans="1:7" ht="15">
      <c r="A95" s="91" t="s">
        <v>256</v>
      </c>
      <c r="B95" s="91">
        <v>2</v>
      </c>
      <c r="C95" s="133">
        <v>0.004083213315830532</v>
      </c>
      <c r="D95" s="91" t="s">
        <v>1278</v>
      </c>
      <c r="E95" s="91" t="b">
        <v>0</v>
      </c>
      <c r="F95" s="91" t="b">
        <v>0</v>
      </c>
      <c r="G95" s="91" t="b">
        <v>0</v>
      </c>
    </row>
    <row r="96" spans="1:7" ht="15">
      <c r="A96" s="91" t="s">
        <v>994</v>
      </c>
      <c r="B96" s="91">
        <v>2</v>
      </c>
      <c r="C96" s="133">
        <v>0.004083213315830532</v>
      </c>
      <c r="D96" s="91" t="s">
        <v>1278</v>
      </c>
      <c r="E96" s="91" t="b">
        <v>0</v>
      </c>
      <c r="F96" s="91" t="b">
        <v>0</v>
      </c>
      <c r="G96" s="91" t="b">
        <v>0</v>
      </c>
    </row>
    <row r="97" spans="1:7" ht="15">
      <c r="A97" s="91" t="s">
        <v>384</v>
      </c>
      <c r="B97" s="91">
        <v>35</v>
      </c>
      <c r="C97" s="133">
        <v>0.0018165135270648987</v>
      </c>
      <c r="D97" s="91" t="s">
        <v>939</v>
      </c>
      <c r="E97" s="91" t="b">
        <v>0</v>
      </c>
      <c r="F97" s="91" t="b">
        <v>0</v>
      </c>
      <c r="G97" s="91" t="b">
        <v>0</v>
      </c>
    </row>
    <row r="98" spans="1:7" ht="15">
      <c r="A98" s="91" t="s">
        <v>992</v>
      </c>
      <c r="B98" s="91">
        <v>20</v>
      </c>
      <c r="C98" s="133">
        <v>0.013459321245750059</v>
      </c>
      <c r="D98" s="91" t="s">
        <v>939</v>
      </c>
      <c r="E98" s="91" t="b">
        <v>0</v>
      </c>
      <c r="F98" s="91" t="b">
        <v>0</v>
      </c>
      <c r="G98" s="91" t="b">
        <v>0</v>
      </c>
    </row>
    <row r="99" spans="1:7" ht="15">
      <c r="A99" s="91" t="s">
        <v>1028</v>
      </c>
      <c r="B99" s="91">
        <v>19</v>
      </c>
      <c r="C99" s="133">
        <v>0.011826912557353023</v>
      </c>
      <c r="D99" s="91" t="s">
        <v>939</v>
      </c>
      <c r="E99" s="91" t="b">
        <v>0</v>
      </c>
      <c r="F99" s="91" t="b">
        <v>0</v>
      </c>
      <c r="G99" s="91" t="b">
        <v>0</v>
      </c>
    </row>
    <row r="100" spans="1:7" ht="15">
      <c r="A100" s="91" t="s">
        <v>993</v>
      </c>
      <c r="B100" s="91">
        <v>19</v>
      </c>
      <c r="C100" s="133">
        <v>0.012786355183462557</v>
      </c>
      <c r="D100" s="91" t="s">
        <v>939</v>
      </c>
      <c r="E100" s="91" t="b">
        <v>0</v>
      </c>
      <c r="F100" s="91" t="b">
        <v>0</v>
      </c>
      <c r="G100" s="91" t="b">
        <v>0</v>
      </c>
    </row>
    <row r="101" spans="1:7" ht="15">
      <c r="A101" s="91" t="s">
        <v>1030</v>
      </c>
      <c r="B101" s="91">
        <v>18</v>
      </c>
      <c r="C101" s="133">
        <v>0.012113389121175053</v>
      </c>
      <c r="D101" s="91" t="s">
        <v>939</v>
      </c>
      <c r="E101" s="91" t="b">
        <v>0</v>
      </c>
      <c r="F101" s="91" t="b">
        <v>0</v>
      </c>
      <c r="G101" s="91" t="b">
        <v>0</v>
      </c>
    </row>
    <row r="102" spans="1:7" ht="15">
      <c r="A102" s="91" t="s">
        <v>1027</v>
      </c>
      <c r="B102" s="91">
        <v>16</v>
      </c>
      <c r="C102" s="133">
        <v>0.012527543790488437</v>
      </c>
      <c r="D102" s="91" t="s">
        <v>939</v>
      </c>
      <c r="E102" s="91" t="b">
        <v>0</v>
      </c>
      <c r="F102" s="91" t="b">
        <v>0</v>
      </c>
      <c r="G102" s="91" t="b">
        <v>0</v>
      </c>
    </row>
    <row r="103" spans="1:7" ht="15">
      <c r="A103" s="91" t="s">
        <v>995</v>
      </c>
      <c r="B103" s="91">
        <v>16</v>
      </c>
      <c r="C103" s="133">
        <v>0.012527543790488437</v>
      </c>
      <c r="D103" s="91" t="s">
        <v>939</v>
      </c>
      <c r="E103" s="91" t="b">
        <v>0</v>
      </c>
      <c r="F103" s="91" t="b">
        <v>0</v>
      </c>
      <c r="G103" s="91" t="b">
        <v>0</v>
      </c>
    </row>
    <row r="104" spans="1:7" ht="15">
      <c r="A104" s="91" t="s">
        <v>996</v>
      </c>
      <c r="B104" s="91">
        <v>16</v>
      </c>
      <c r="C104" s="133">
        <v>0.013491972989636603</v>
      </c>
      <c r="D104" s="91" t="s">
        <v>939</v>
      </c>
      <c r="E104" s="91" t="b">
        <v>0</v>
      </c>
      <c r="F104" s="91" t="b">
        <v>0</v>
      </c>
      <c r="G104" s="91" t="b">
        <v>0</v>
      </c>
    </row>
    <row r="105" spans="1:7" ht="15">
      <c r="A105" s="91" t="s">
        <v>1031</v>
      </c>
      <c r="B105" s="91">
        <v>15</v>
      </c>
      <c r="C105" s="133">
        <v>0.012648724677784317</v>
      </c>
      <c r="D105" s="91" t="s">
        <v>939</v>
      </c>
      <c r="E105" s="91" t="b">
        <v>0</v>
      </c>
      <c r="F105" s="91" t="b">
        <v>0</v>
      </c>
      <c r="G105" s="91" t="b">
        <v>0</v>
      </c>
    </row>
    <row r="106" spans="1:7" ht="15">
      <c r="A106" s="91" t="s">
        <v>1032</v>
      </c>
      <c r="B106" s="91">
        <v>15</v>
      </c>
      <c r="C106" s="133">
        <v>0.012648724677784317</v>
      </c>
      <c r="D106" s="91" t="s">
        <v>939</v>
      </c>
      <c r="E106" s="91" t="b">
        <v>0</v>
      </c>
      <c r="F106" s="91" t="b">
        <v>0</v>
      </c>
      <c r="G106" s="91" t="b">
        <v>0</v>
      </c>
    </row>
    <row r="107" spans="1:7" ht="15">
      <c r="A107" s="91" t="s">
        <v>1050</v>
      </c>
      <c r="B107" s="91">
        <v>15</v>
      </c>
      <c r="C107" s="133">
        <v>0.012648724677784317</v>
      </c>
      <c r="D107" s="91" t="s">
        <v>939</v>
      </c>
      <c r="E107" s="91" t="b">
        <v>0</v>
      </c>
      <c r="F107" s="91" t="b">
        <v>0</v>
      </c>
      <c r="G107" s="91" t="b">
        <v>0</v>
      </c>
    </row>
    <row r="108" spans="1:7" ht="15">
      <c r="A108" s="91" t="s">
        <v>1045</v>
      </c>
      <c r="B108" s="91">
        <v>14</v>
      </c>
      <c r="C108" s="133">
        <v>0.012707594919231393</v>
      </c>
      <c r="D108" s="91" t="s">
        <v>939</v>
      </c>
      <c r="E108" s="91" t="b">
        <v>0</v>
      </c>
      <c r="F108" s="91" t="b">
        <v>0</v>
      </c>
      <c r="G108" s="91" t="b">
        <v>0</v>
      </c>
    </row>
    <row r="109" spans="1:7" ht="15">
      <c r="A109" s="91" t="s">
        <v>1222</v>
      </c>
      <c r="B109" s="91">
        <v>14</v>
      </c>
      <c r="C109" s="133">
        <v>0.012707594919231393</v>
      </c>
      <c r="D109" s="91" t="s">
        <v>939</v>
      </c>
      <c r="E109" s="91" t="b">
        <v>0</v>
      </c>
      <c r="F109" s="91" t="b">
        <v>0</v>
      </c>
      <c r="G109" s="91" t="b">
        <v>0</v>
      </c>
    </row>
    <row r="110" spans="1:7" ht="15">
      <c r="A110" s="91" t="s">
        <v>999</v>
      </c>
      <c r="B110" s="91">
        <v>6</v>
      </c>
      <c r="C110" s="133">
        <v>0.01019419966043034</v>
      </c>
      <c r="D110" s="91" t="s">
        <v>939</v>
      </c>
      <c r="E110" s="91" t="b">
        <v>0</v>
      </c>
      <c r="F110" s="91" t="b">
        <v>0</v>
      </c>
      <c r="G110" s="91" t="b">
        <v>0</v>
      </c>
    </row>
    <row r="111" spans="1:7" ht="15">
      <c r="A111" s="91" t="s">
        <v>1223</v>
      </c>
      <c r="B111" s="91">
        <v>5</v>
      </c>
      <c r="C111" s="133">
        <v>0.009346577631515874</v>
      </c>
      <c r="D111" s="91" t="s">
        <v>939</v>
      </c>
      <c r="E111" s="91" t="b">
        <v>0</v>
      </c>
      <c r="F111" s="91" t="b">
        <v>0</v>
      </c>
      <c r="G111" s="91" t="b">
        <v>0</v>
      </c>
    </row>
    <row r="112" spans="1:7" ht="15">
      <c r="A112" s="91" t="s">
        <v>1226</v>
      </c>
      <c r="B112" s="91">
        <v>4</v>
      </c>
      <c r="C112" s="133">
        <v>0.008310896625712109</v>
      </c>
      <c r="D112" s="91" t="s">
        <v>939</v>
      </c>
      <c r="E112" s="91" t="b">
        <v>0</v>
      </c>
      <c r="F112" s="91" t="b">
        <v>0</v>
      </c>
      <c r="G112" s="91" t="b">
        <v>0</v>
      </c>
    </row>
    <row r="113" spans="1:7" ht="15">
      <c r="A113" s="91" t="s">
        <v>1224</v>
      </c>
      <c r="B113" s="91">
        <v>4</v>
      </c>
      <c r="C113" s="133">
        <v>0.008310896625712109</v>
      </c>
      <c r="D113" s="91" t="s">
        <v>939</v>
      </c>
      <c r="E113" s="91" t="b">
        <v>1</v>
      </c>
      <c r="F113" s="91" t="b">
        <v>0</v>
      </c>
      <c r="G113" s="91" t="b">
        <v>0</v>
      </c>
    </row>
    <row r="114" spans="1:7" ht="15">
      <c r="A114" s="91" t="s">
        <v>1225</v>
      </c>
      <c r="B114" s="91">
        <v>4</v>
      </c>
      <c r="C114" s="133">
        <v>0.008310896625712109</v>
      </c>
      <c r="D114" s="91" t="s">
        <v>939</v>
      </c>
      <c r="E114" s="91" t="b">
        <v>0</v>
      </c>
      <c r="F114" s="91" t="b">
        <v>0</v>
      </c>
      <c r="G114" s="91" t="b">
        <v>0</v>
      </c>
    </row>
    <row r="115" spans="1:7" ht="15">
      <c r="A115" s="91" t="s">
        <v>1000</v>
      </c>
      <c r="B115" s="91">
        <v>3</v>
      </c>
      <c r="C115" s="133">
        <v>0.00703922883449892</v>
      </c>
      <c r="D115" s="91" t="s">
        <v>939</v>
      </c>
      <c r="E115" s="91" t="b">
        <v>0</v>
      </c>
      <c r="F115" s="91" t="b">
        <v>0</v>
      </c>
      <c r="G115" s="91" t="b">
        <v>0</v>
      </c>
    </row>
    <row r="116" spans="1:7" ht="15">
      <c r="A116" s="91" t="s">
        <v>214</v>
      </c>
      <c r="B116" s="91">
        <v>2</v>
      </c>
      <c r="C116" s="133">
        <v>0.005450200982378554</v>
      </c>
      <c r="D116" s="91" t="s">
        <v>939</v>
      </c>
      <c r="E116" s="91" t="b">
        <v>0</v>
      </c>
      <c r="F116" s="91" t="b">
        <v>0</v>
      </c>
      <c r="G116" s="91" t="b">
        <v>0</v>
      </c>
    </row>
    <row r="117" spans="1:7" ht="15">
      <c r="A117" s="91" t="s">
        <v>1247</v>
      </c>
      <c r="B117" s="91">
        <v>2</v>
      </c>
      <c r="C117" s="133">
        <v>0.005450200982378554</v>
      </c>
      <c r="D117" s="91" t="s">
        <v>939</v>
      </c>
      <c r="E117" s="91" t="b">
        <v>0</v>
      </c>
      <c r="F117" s="91" t="b">
        <v>0</v>
      </c>
      <c r="G117" s="91" t="b">
        <v>0</v>
      </c>
    </row>
    <row r="118" spans="1:7" ht="15">
      <c r="A118" s="91" t="s">
        <v>1273</v>
      </c>
      <c r="B118" s="91">
        <v>2</v>
      </c>
      <c r="C118" s="133">
        <v>0.005450200982378554</v>
      </c>
      <c r="D118" s="91" t="s">
        <v>939</v>
      </c>
      <c r="E118" s="91" t="b">
        <v>0</v>
      </c>
      <c r="F118" s="91" t="b">
        <v>0</v>
      </c>
      <c r="G118" s="91" t="b">
        <v>0</v>
      </c>
    </row>
    <row r="119" spans="1:7" ht="15">
      <c r="A119" s="91" t="s">
        <v>1272</v>
      </c>
      <c r="B119" s="91">
        <v>2</v>
      </c>
      <c r="C119" s="133">
        <v>0.005450200982378554</v>
      </c>
      <c r="D119" s="91" t="s">
        <v>939</v>
      </c>
      <c r="E119" s="91" t="b">
        <v>1</v>
      </c>
      <c r="F119" s="91" t="b">
        <v>0</v>
      </c>
      <c r="G119" s="91" t="b">
        <v>0</v>
      </c>
    </row>
    <row r="120" spans="1:7" ht="15">
      <c r="A120" s="91" t="s">
        <v>1250</v>
      </c>
      <c r="B120" s="91">
        <v>2</v>
      </c>
      <c r="C120" s="133">
        <v>0.005450200982378554</v>
      </c>
      <c r="D120" s="91" t="s">
        <v>939</v>
      </c>
      <c r="E120" s="91" t="b">
        <v>0</v>
      </c>
      <c r="F120" s="91" t="b">
        <v>0</v>
      </c>
      <c r="G120" s="91" t="b">
        <v>0</v>
      </c>
    </row>
    <row r="121" spans="1:7" ht="15">
      <c r="A121" s="91" t="s">
        <v>1248</v>
      </c>
      <c r="B121" s="91">
        <v>2</v>
      </c>
      <c r="C121" s="133">
        <v>0.005450200982378554</v>
      </c>
      <c r="D121" s="91" t="s">
        <v>939</v>
      </c>
      <c r="E121" s="91" t="b">
        <v>0</v>
      </c>
      <c r="F121" s="91" t="b">
        <v>0</v>
      </c>
      <c r="G121" s="91" t="b">
        <v>0</v>
      </c>
    </row>
    <row r="122" spans="1:7" ht="15">
      <c r="A122" s="91" t="s">
        <v>1249</v>
      </c>
      <c r="B122" s="91">
        <v>2</v>
      </c>
      <c r="C122" s="133">
        <v>0.005450200982378554</v>
      </c>
      <c r="D122" s="91" t="s">
        <v>939</v>
      </c>
      <c r="E122" s="91" t="b">
        <v>0</v>
      </c>
      <c r="F122" s="91" t="b">
        <v>0</v>
      </c>
      <c r="G122" s="91" t="b">
        <v>0</v>
      </c>
    </row>
    <row r="123" spans="1:7" ht="15">
      <c r="A123" s="91" t="s">
        <v>1238</v>
      </c>
      <c r="B123" s="91">
        <v>2</v>
      </c>
      <c r="C123" s="133">
        <v>0.005450200982378554</v>
      </c>
      <c r="D123" s="91" t="s">
        <v>939</v>
      </c>
      <c r="E123" s="91" t="b">
        <v>0</v>
      </c>
      <c r="F123" s="91" t="b">
        <v>0</v>
      </c>
      <c r="G123" s="91" t="b">
        <v>0</v>
      </c>
    </row>
    <row r="124" spans="1:7" ht="15">
      <c r="A124" s="91" t="s">
        <v>1239</v>
      </c>
      <c r="B124" s="91">
        <v>2</v>
      </c>
      <c r="C124" s="133">
        <v>0.005450200982378554</v>
      </c>
      <c r="D124" s="91" t="s">
        <v>939</v>
      </c>
      <c r="E124" s="91" t="b">
        <v>0</v>
      </c>
      <c r="F124" s="91" t="b">
        <v>0</v>
      </c>
      <c r="G124" s="91" t="b">
        <v>0</v>
      </c>
    </row>
    <row r="125" spans="1:7" ht="15">
      <c r="A125" s="91" t="s">
        <v>1240</v>
      </c>
      <c r="B125" s="91">
        <v>2</v>
      </c>
      <c r="C125" s="133">
        <v>0.005450200982378554</v>
      </c>
      <c r="D125" s="91" t="s">
        <v>939</v>
      </c>
      <c r="E125" s="91" t="b">
        <v>0</v>
      </c>
      <c r="F125" s="91" t="b">
        <v>0</v>
      </c>
      <c r="G125" s="91" t="b">
        <v>0</v>
      </c>
    </row>
    <row r="126" spans="1:7" ht="15">
      <c r="A126" s="91" t="s">
        <v>1241</v>
      </c>
      <c r="B126" s="91">
        <v>2</v>
      </c>
      <c r="C126" s="133">
        <v>0.005450200982378554</v>
      </c>
      <c r="D126" s="91" t="s">
        <v>939</v>
      </c>
      <c r="E126" s="91" t="b">
        <v>0</v>
      </c>
      <c r="F126" s="91" t="b">
        <v>0</v>
      </c>
      <c r="G126" s="91" t="b">
        <v>0</v>
      </c>
    </row>
    <row r="127" spans="1:7" ht="15">
      <c r="A127" s="91" t="s">
        <v>1242</v>
      </c>
      <c r="B127" s="91">
        <v>2</v>
      </c>
      <c r="C127" s="133">
        <v>0.005450200982378554</v>
      </c>
      <c r="D127" s="91" t="s">
        <v>939</v>
      </c>
      <c r="E127" s="91" t="b">
        <v>0</v>
      </c>
      <c r="F127" s="91" t="b">
        <v>0</v>
      </c>
      <c r="G127" s="91" t="b">
        <v>0</v>
      </c>
    </row>
    <row r="128" spans="1:7" ht="15">
      <c r="A128" s="91" t="s">
        <v>1243</v>
      </c>
      <c r="B128" s="91">
        <v>2</v>
      </c>
      <c r="C128" s="133">
        <v>0.005450200982378554</v>
      </c>
      <c r="D128" s="91" t="s">
        <v>939</v>
      </c>
      <c r="E128" s="91" t="b">
        <v>0</v>
      </c>
      <c r="F128" s="91" t="b">
        <v>0</v>
      </c>
      <c r="G128" s="91" t="b">
        <v>0</v>
      </c>
    </row>
    <row r="129" spans="1:7" ht="15">
      <c r="A129" s="91" t="s">
        <v>1244</v>
      </c>
      <c r="B129" s="91">
        <v>2</v>
      </c>
      <c r="C129" s="133">
        <v>0.005450200982378554</v>
      </c>
      <c r="D129" s="91" t="s">
        <v>939</v>
      </c>
      <c r="E129" s="91" t="b">
        <v>0</v>
      </c>
      <c r="F129" s="91" t="b">
        <v>0</v>
      </c>
      <c r="G129" s="91" t="b">
        <v>0</v>
      </c>
    </row>
    <row r="130" spans="1:7" ht="15">
      <c r="A130" s="91" t="s">
        <v>1245</v>
      </c>
      <c r="B130" s="91">
        <v>2</v>
      </c>
      <c r="C130" s="133">
        <v>0.005450200982378554</v>
      </c>
      <c r="D130" s="91" t="s">
        <v>939</v>
      </c>
      <c r="E130" s="91" t="b">
        <v>0</v>
      </c>
      <c r="F130" s="91" t="b">
        <v>0</v>
      </c>
      <c r="G130" s="91" t="b">
        <v>0</v>
      </c>
    </row>
    <row r="131" spans="1:7" ht="15">
      <c r="A131" s="91" t="s">
        <v>1246</v>
      </c>
      <c r="B131" s="91">
        <v>2</v>
      </c>
      <c r="C131" s="133">
        <v>0.005450200982378554</v>
      </c>
      <c r="D131" s="91" t="s">
        <v>939</v>
      </c>
      <c r="E131" s="91" t="b">
        <v>0</v>
      </c>
      <c r="F131" s="91" t="b">
        <v>0</v>
      </c>
      <c r="G131" s="91" t="b">
        <v>0</v>
      </c>
    </row>
    <row r="132" spans="1:7" ht="15">
      <c r="A132" s="91" t="s">
        <v>1237</v>
      </c>
      <c r="B132" s="91">
        <v>2</v>
      </c>
      <c r="C132" s="133">
        <v>0.005450200982378554</v>
      </c>
      <c r="D132" s="91" t="s">
        <v>939</v>
      </c>
      <c r="E132" s="91" t="b">
        <v>0</v>
      </c>
      <c r="F132" s="91" t="b">
        <v>0</v>
      </c>
      <c r="G132" s="91" t="b">
        <v>0</v>
      </c>
    </row>
    <row r="133" spans="1:7" ht="15">
      <c r="A133" s="91" t="s">
        <v>1230</v>
      </c>
      <c r="B133" s="91">
        <v>2</v>
      </c>
      <c r="C133" s="133">
        <v>0.005450200982378554</v>
      </c>
      <c r="D133" s="91" t="s">
        <v>939</v>
      </c>
      <c r="E133" s="91" t="b">
        <v>0</v>
      </c>
      <c r="F133" s="91" t="b">
        <v>0</v>
      </c>
      <c r="G133" s="91" t="b">
        <v>0</v>
      </c>
    </row>
    <row r="134" spans="1:7" ht="15">
      <c r="A134" s="91" t="s">
        <v>1231</v>
      </c>
      <c r="B134" s="91">
        <v>2</v>
      </c>
      <c r="C134" s="133">
        <v>0.005450200982378554</v>
      </c>
      <c r="D134" s="91" t="s">
        <v>939</v>
      </c>
      <c r="E134" s="91" t="b">
        <v>0</v>
      </c>
      <c r="F134" s="91" t="b">
        <v>0</v>
      </c>
      <c r="G134" s="91" t="b">
        <v>0</v>
      </c>
    </row>
    <row r="135" spans="1:7" ht="15">
      <c r="A135" s="91" t="s">
        <v>1232</v>
      </c>
      <c r="B135" s="91">
        <v>2</v>
      </c>
      <c r="C135" s="133">
        <v>0.005450200982378554</v>
      </c>
      <c r="D135" s="91" t="s">
        <v>939</v>
      </c>
      <c r="E135" s="91" t="b">
        <v>0</v>
      </c>
      <c r="F135" s="91" t="b">
        <v>0</v>
      </c>
      <c r="G135" s="91" t="b">
        <v>0</v>
      </c>
    </row>
    <row r="136" spans="1:7" ht="15">
      <c r="A136" s="91" t="s">
        <v>1233</v>
      </c>
      <c r="B136" s="91">
        <v>2</v>
      </c>
      <c r="C136" s="133">
        <v>0.005450200982378554</v>
      </c>
      <c r="D136" s="91" t="s">
        <v>939</v>
      </c>
      <c r="E136" s="91" t="b">
        <v>0</v>
      </c>
      <c r="F136" s="91" t="b">
        <v>0</v>
      </c>
      <c r="G136" s="91" t="b">
        <v>0</v>
      </c>
    </row>
    <row r="137" spans="1:7" ht="15">
      <c r="A137" s="91" t="s">
        <v>1234</v>
      </c>
      <c r="B137" s="91">
        <v>2</v>
      </c>
      <c r="C137" s="133">
        <v>0.005450200982378554</v>
      </c>
      <c r="D137" s="91" t="s">
        <v>939</v>
      </c>
      <c r="E137" s="91" t="b">
        <v>0</v>
      </c>
      <c r="F137" s="91" t="b">
        <v>0</v>
      </c>
      <c r="G137" s="91" t="b">
        <v>0</v>
      </c>
    </row>
    <row r="138" spans="1:7" ht="15">
      <c r="A138" s="91" t="s">
        <v>1235</v>
      </c>
      <c r="B138" s="91">
        <v>2</v>
      </c>
      <c r="C138" s="133">
        <v>0.005450200982378554</v>
      </c>
      <c r="D138" s="91" t="s">
        <v>939</v>
      </c>
      <c r="E138" s="91" t="b">
        <v>0</v>
      </c>
      <c r="F138" s="91" t="b">
        <v>0</v>
      </c>
      <c r="G138" s="91" t="b">
        <v>0</v>
      </c>
    </row>
    <row r="139" spans="1:7" ht="15">
      <c r="A139" s="91" t="s">
        <v>1236</v>
      </c>
      <c r="B139" s="91">
        <v>2</v>
      </c>
      <c r="C139" s="133">
        <v>0.005450200982378554</v>
      </c>
      <c r="D139" s="91" t="s">
        <v>939</v>
      </c>
      <c r="E139" s="91" t="b">
        <v>0</v>
      </c>
      <c r="F139" s="91" t="b">
        <v>0</v>
      </c>
      <c r="G139" s="91" t="b">
        <v>0</v>
      </c>
    </row>
    <row r="140" spans="1:7" ht="15">
      <c r="A140" s="91" t="s">
        <v>384</v>
      </c>
      <c r="B140" s="91">
        <v>14</v>
      </c>
      <c r="C140" s="133">
        <v>0</v>
      </c>
      <c r="D140" s="91" t="s">
        <v>940</v>
      </c>
      <c r="E140" s="91" t="b">
        <v>0</v>
      </c>
      <c r="F140" s="91" t="b">
        <v>0</v>
      </c>
      <c r="G140" s="91" t="b">
        <v>0</v>
      </c>
    </row>
    <row r="141" spans="1:7" ht="15">
      <c r="A141" s="91" t="s">
        <v>999</v>
      </c>
      <c r="B141" s="91">
        <v>7</v>
      </c>
      <c r="C141" s="133">
        <v>0.019487469640288163</v>
      </c>
      <c r="D141" s="91" t="s">
        <v>940</v>
      </c>
      <c r="E141" s="91" t="b">
        <v>0</v>
      </c>
      <c r="F141" s="91" t="b">
        <v>0</v>
      </c>
      <c r="G141" s="91" t="b">
        <v>0</v>
      </c>
    </row>
    <row r="142" spans="1:7" ht="15">
      <c r="A142" s="91" t="s">
        <v>1034</v>
      </c>
      <c r="B142" s="91">
        <v>6</v>
      </c>
      <c r="C142" s="133">
        <v>0.012841045598760068</v>
      </c>
      <c r="D142" s="91" t="s">
        <v>940</v>
      </c>
      <c r="E142" s="91" t="b">
        <v>0</v>
      </c>
      <c r="F142" s="91" t="b">
        <v>0</v>
      </c>
      <c r="G142" s="91" t="b">
        <v>0</v>
      </c>
    </row>
    <row r="143" spans="1:7" ht="15">
      <c r="A143" s="91" t="s">
        <v>1027</v>
      </c>
      <c r="B143" s="91">
        <v>6</v>
      </c>
      <c r="C143" s="133">
        <v>0.021430863113671348</v>
      </c>
      <c r="D143" s="91" t="s">
        <v>940</v>
      </c>
      <c r="E143" s="91" t="b">
        <v>0</v>
      </c>
      <c r="F143" s="91" t="b">
        <v>0</v>
      </c>
      <c r="G143" s="91" t="b">
        <v>0</v>
      </c>
    </row>
    <row r="144" spans="1:7" ht="15">
      <c r="A144" s="91" t="s">
        <v>1035</v>
      </c>
      <c r="B144" s="91">
        <v>4</v>
      </c>
      <c r="C144" s="133">
        <v>0.014287242075780901</v>
      </c>
      <c r="D144" s="91" t="s">
        <v>940</v>
      </c>
      <c r="E144" s="91" t="b">
        <v>0</v>
      </c>
      <c r="F144" s="91" t="b">
        <v>0</v>
      </c>
      <c r="G144" s="91" t="b">
        <v>0</v>
      </c>
    </row>
    <row r="145" spans="1:7" ht="15">
      <c r="A145" s="91" t="s">
        <v>1036</v>
      </c>
      <c r="B145" s="91">
        <v>4</v>
      </c>
      <c r="C145" s="133">
        <v>0.02407683543070712</v>
      </c>
      <c r="D145" s="91" t="s">
        <v>940</v>
      </c>
      <c r="E145" s="91" t="b">
        <v>0</v>
      </c>
      <c r="F145" s="91" t="b">
        <v>0</v>
      </c>
      <c r="G145" s="91" t="b">
        <v>0</v>
      </c>
    </row>
    <row r="146" spans="1:7" ht="15">
      <c r="A146" s="91" t="s">
        <v>1037</v>
      </c>
      <c r="B146" s="91">
        <v>4</v>
      </c>
      <c r="C146" s="133">
        <v>0.02407683543070712</v>
      </c>
      <c r="D146" s="91" t="s">
        <v>940</v>
      </c>
      <c r="E146" s="91" t="b">
        <v>0</v>
      </c>
      <c r="F146" s="91" t="b">
        <v>0</v>
      </c>
      <c r="G146" s="91" t="b">
        <v>0</v>
      </c>
    </row>
    <row r="147" spans="1:7" ht="15">
      <c r="A147" s="91" t="s">
        <v>1038</v>
      </c>
      <c r="B147" s="91">
        <v>3</v>
      </c>
      <c r="C147" s="133">
        <v>0.013762717815574697</v>
      </c>
      <c r="D147" s="91" t="s">
        <v>940</v>
      </c>
      <c r="E147" s="91" t="b">
        <v>0</v>
      </c>
      <c r="F147" s="91" t="b">
        <v>0</v>
      </c>
      <c r="G147" s="91" t="b">
        <v>0</v>
      </c>
    </row>
    <row r="148" spans="1:7" ht="15">
      <c r="A148" s="91" t="s">
        <v>1039</v>
      </c>
      <c r="B148" s="91">
        <v>3</v>
      </c>
      <c r="C148" s="133">
        <v>0.013762717815574697</v>
      </c>
      <c r="D148" s="91" t="s">
        <v>940</v>
      </c>
      <c r="E148" s="91" t="b">
        <v>0</v>
      </c>
      <c r="F148" s="91" t="b">
        <v>0</v>
      </c>
      <c r="G148" s="91" t="b">
        <v>0</v>
      </c>
    </row>
    <row r="149" spans="1:7" ht="15">
      <c r="A149" s="91" t="s">
        <v>1040</v>
      </c>
      <c r="B149" s="91">
        <v>3</v>
      </c>
      <c r="C149" s="133">
        <v>0.013762717815574697</v>
      </c>
      <c r="D149" s="91" t="s">
        <v>940</v>
      </c>
      <c r="E149" s="91" t="b">
        <v>0</v>
      </c>
      <c r="F149" s="91" t="b">
        <v>0</v>
      </c>
      <c r="G149" s="91" t="b">
        <v>0</v>
      </c>
    </row>
    <row r="150" spans="1:7" ht="15">
      <c r="A150" s="91" t="s">
        <v>222</v>
      </c>
      <c r="B150" s="91">
        <v>2</v>
      </c>
      <c r="C150" s="133">
        <v>0.01203841771535356</v>
      </c>
      <c r="D150" s="91" t="s">
        <v>940</v>
      </c>
      <c r="E150" s="91" t="b">
        <v>0</v>
      </c>
      <c r="F150" s="91" t="b">
        <v>0</v>
      </c>
      <c r="G150" s="91" t="b">
        <v>0</v>
      </c>
    </row>
    <row r="151" spans="1:7" ht="15">
      <c r="A151" s="91" t="s">
        <v>1251</v>
      </c>
      <c r="B151" s="91">
        <v>2</v>
      </c>
      <c r="C151" s="133">
        <v>0.01203841771535356</v>
      </c>
      <c r="D151" s="91" t="s">
        <v>940</v>
      </c>
      <c r="E151" s="91" t="b">
        <v>0</v>
      </c>
      <c r="F151" s="91" t="b">
        <v>0</v>
      </c>
      <c r="G151" s="91" t="b">
        <v>0</v>
      </c>
    </row>
    <row r="152" spans="1:7" ht="15">
      <c r="A152" s="91" t="s">
        <v>1252</v>
      </c>
      <c r="B152" s="91">
        <v>2</v>
      </c>
      <c r="C152" s="133">
        <v>0.01203841771535356</v>
      </c>
      <c r="D152" s="91" t="s">
        <v>940</v>
      </c>
      <c r="E152" s="91" t="b">
        <v>0</v>
      </c>
      <c r="F152" s="91" t="b">
        <v>0</v>
      </c>
      <c r="G152" s="91" t="b">
        <v>0</v>
      </c>
    </row>
    <row r="153" spans="1:7" ht="15">
      <c r="A153" s="91" t="s">
        <v>1227</v>
      </c>
      <c r="B153" s="91">
        <v>2</v>
      </c>
      <c r="C153" s="133">
        <v>0.01203841771535356</v>
      </c>
      <c r="D153" s="91" t="s">
        <v>940</v>
      </c>
      <c r="E153" s="91" t="b">
        <v>1</v>
      </c>
      <c r="F153" s="91" t="b">
        <v>0</v>
      </c>
      <c r="G153" s="91" t="b">
        <v>0</v>
      </c>
    </row>
    <row r="154" spans="1:7" ht="15">
      <c r="A154" s="91" t="s">
        <v>1253</v>
      </c>
      <c r="B154" s="91">
        <v>2</v>
      </c>
      <c r="C154" s="133">
        <v>0.01203841771535356</v>
      </c>
      <c r="D154" s="91" t="s">
        <v>940</v>
      </c>
      <c r="E154" s="91" t="b">
        <v>0</v>
      </c>
      <c r="F154" s="91" t="b">
        <v>0</v>
      </c>
      <c r="G154" s="91" t="b">
        <v>0</v>
      </c>
    </row>
    <row r="155" spans="1:7" ht="15">
      <c r="A155" s="91" t="s">
        <v>1254</v>
      </c>
      <c r="B155" s="91">
        <v>2</v>
      </c>
      <c r="C155" s="133">
        <v>0.01203841771535356</v>
      </c>
      <c r="D155" s="91" t="s">
        <v>940</v>
      </c>
      <c r="E155" s="91" t="b">
        <v>1</v>
      </c>
      <c r="F155" s="91" t="b">
        <v>0</v>
      </c>
      <c r="G155" s="91" t="b">
        <v>0</v>
      </c>
    </row>
    <row r="156" spans="1:7" ht="15">
      <c r="A156" s="91" t="s">
        <v>1269</v>
      </c>
      <c r="B156" s="91">
        <v>2</v>
      </c>
      <c r="C156" s="133">
        <v>0.01203841771535356</v>
      </c>
      <c r="D156" s="91" t="s">
        <v>940</v>
      </c>
      <c r="E156" s="91" t="b">
        <v>0</v>
      </c>
      <c r="F156" s="91" t="b">
        <v>0</v>
      </c>
      <c r="G156" s="91" t="b">
        <v>0</v>
      </c>
    </row>
    <row r="157" spans="1:7" ht="15">
      <c r="A157" s="91" t="s">
        <v>1270</v>
      </c>
      <c r="B157" s="91">
        <v>2</v>
      </c>
      <c r="C157" s="133">
        <v>0.01203841771535356</v>
      </c>
      <c r="D157" s="91" t="s">
        <v>940</v>
      </c>
      <c r="E157" s="91" t="b">
        <v>0</v>
      </c>
      <c r="F157" s="91" t="b">
        <v>0</v>
      </c>
      <c r="G157" s="91" t="b">
        <v>0</v>
      </c>
    </row>
    <row r="158" spans="1:7" ht="15">
      <c r="A158" s="91" t="s">
        <v>1048</v>
      </c>
      <c r="B158" s="91">
        <v>2</v>
      </c>
      <c r="C158" s="133">
        <v>0.01203841771535356</v>
      </c>
      <c r="D158" s="91" t="s">
        <v>940</v>
      </c>
      <c r="E158" s="91" t="b">
        <v>0</v>
      </c>
      <c r="F158" s="91" t="b">
        <v>0</v>
      </c>
      <c r="G158" s="91" t="b">
        <v>0</v>
      </c>
    </row>
    <row r="159" spans="1:7" ht="15">
      <c r="A159" s="91" t="s">
        <v>995</v>
      </c>
      <c r="B159" s="91">
        <v>2</v>
      </c>
      <c r="C159" s="133">
        <v>0.01203841771535356</v>
      </c>
      <c r="D159" s="91" t="s">
        <v>940</v>
      </c>
      <c r="E159" s="91" t="b">
        <v>0</v>
      </c>
      <c r="F159" s="91" t="b">
        <v>0</v>
      </c>
      <c r="G159" s="91" t="b">
        <v>0</v>
      </c>
    </row>
    <row r="160" spans="1:7" ht="15">
      <c r="A160" s="91" t="s">
        <v>1032</v>
      </c>
      <c r="B160" s="91">
        <v>2</v>
      </c>
      <c r="C160" s="133">
        <v>0.01203841771535356</v>
      </c>
      <c r="D160" s="91" t="s">
        <v>940</v>
      </c>
      <c r="E160" s="91" t="b">
        <v>0</v>
      </c>
      <c r="F160" s="91" t="b">
        <v>0</v>
      </c>
      <c r="G160" s="91" t="b">
        <v>0</v>
      </c>
    </row>
    <row r="161" spans="1:7" ht="15">
      <c r="A161" s="91" t="s">
        <v>1263</v>
      </c>
      <c r="B161" s="91">
        <v>2</v>
      </c>
      <c r="C161" s="133">
        <v>0.01203841771535356</v>
      </c>
      <c r="D161" s="91" t="s">
        <v>940</v>
      </c>
      <c r="E161" s="91" t="b">
        <v>0</v>
      </c>
      <c r="F161" s="91" t="b">
        <v>0</v>
      </c>
      <c r="G161" s="91" t="b">
        <v>0</v>
      </c>
    </row>
    <row r="162" spans="1:7" ht="15">
      <c r="A162" s="91" t="s">
        <v>1264</v>
      </c>
      <c r="B162" s="91">
        <v>2</v>
      </c>
      <c r="C162" s="133">
        <v>0.01203841771535356</v>
      </c>
      <c r="D162" s="91" t="s">
        <v>940</v>
      </c>
      <c r="E162" s="91" t="b">
        <v>0</v>
      </c>
      <c r="F162" s="91" t="b">
        <v>0</v>
      </c>
      <c r="G162" s="91" t="b">
        <v>0</v>
      </c>
    </row>
    <row r="163" spans="1:7" ht="15">
      <c r="A163" s="91" t="s">
        <v>1265</v>
      </c>
      <c r="B163" s="91">
        <v>2</v>
      </c>
      <c r="C163" s="133">
        <v>0.01203841771535356</v>
      </c>
      <c r="D163" s="91" t="s">
        <v>940</v>
      </c>
      <c r="E163" s="91" t="b">
        <v>0</v>
      </c>
      <c r="F163" s="91" t="b">
        <v>0</v>
      </c>
      <c r="G163" s="91" t="b">
        <v>0</v>
      </c>
    </row>
    <row r="164" spans="1:7" ht="15">
      <c r="A164" s="91" t="s">
        <v>1266</v>
      </c>
      <c r="B164" s="91">
        <v>2</v>
      </c>
      <c r="C164" s="133">
        <v>0.01203841771535356</v>
      </c>
      <c r="D164" s="91" t="s">
        <v>940</v>
      </c>
      <c r="E164" s="91" t="b">
        <v>0</v>
      </c>
      <c r="F164" s="91" t="b">
        <v>0</v>
      </c>
      <c r="G164" s="91" t="b">
        <v>0</v>
      </c>
    </row>
    <row r="165" spans="1:7" ht="15">
      <c r="A165" s="91" t="s">
        <v>1267</v>
      </c>
      <c r="B165" s="91">
        <v>2</v>
      </c>
      <c r="C165" s="133">
        <v>0.01203841771535356</v>
      </c>
      <c r="D165" s="91" t="s">
        <v>940</v>
      </c>
      <c r="E165" s="91" t="b">
        <v>0</v>
      </c>
      <c r="F165" s="91" t="b">
        <v>0</v>
      </c>
      <c r="G165" s="91" t="b">
        <v>0</v>
      </c>
    </row>
    <row r="166" spans="1:7" ht="15">
      <c r="A166" s="91" t="s">
        <v>1268</v>
      </c>
      <c r="B166" s="91">
        <v>2</v>
      </c>
      <c r="C166" s="133">
        <v>0.01203841771535356</v>
      </c>
      <c r="D166" s="91" t="s">
        <v>940</v>
      </c>
      <c r="E166" s="91" t="b">
        <v>0</v>
      </c>
      <c r="F166" s="91" t="b">
        <v>0</v>
      </c>
      <c r="G166" s="91" t="b">
        <v>0</v>
      </c>
    </row>
    <row r="167" spans="1:7" ht="15">
      <c r="A167" s="91" t="s">
        <v>1228</v>
      </c>
      <c r="B167" s="91">
        <v>2</v>
      </c>
      <c r="C167" s="133">
        <v>0.01203841771535356</v>
      </c>
      <c r="D167" s="91" t="s">
        <v>940</v>
      </c>
      <c r="E167" s="91" t="b">
        <v>0</v>
      </c>
      <c r="F167" s="91" t="b">
        <v>0</v>
      </c>
      <c r="G167" s="91" t="b">
        <v>0</v>
      </c>
    </row>
    <row r="168" spans="1:7" ht="15">
      <c r="A168" s="91" t="s">
        <v>1042</v>
      </c>
      <c r="B168" s="91">
        <v>2</v>
      </c>
      <c r="C168" s="133">
        <v>0.01203841771535356</v>
      </c>
      <c r="D168" s="91" t="s">
        <v>940</v>
      </c>
      <c r="E168" s="91" t="b">
        <v>0</v>
      </c>
      <c r="F168" s="91" t="b">
        <v>0</v>
      </c>
      <c r="G168" s="91" t="b">
        <v>0</v>
      </c>
    </row>
    <row r="169" spans="1:7" ht="15">
      <c r="A169" s="91" t="s">
        <v>1255</v>
      </c>
      <c r="B169" s="91">
        <v>2</v>
      </c>
      <c r="C169" s="133">
        <v>0.01203841771535356</v>
      </c>
      <c r="D169" s="91" t="s">
        <v>940</v>
      </c>
      <c r="E169" s="91" t="b">
        <v>0</v>
      </c>
      <c r="F169" s="91" t="b">
        <v>0</v>
      </c>
      <c r="G169" s="91" t="b">
        <v>0</v>
      </c>
    </row>
    <row r="170" spans="1:7" ht="15">
      <c r="A170" s="91" t="s">
        <v>1256</v>
      </c>
      <c r="B170" s="91">
        <v>2</v>
      </c>
      <c r="C170" s="133">
        <v>0.01203841771535356</v>
      </c>
      <c r="D170" s="91" t="s">
        <v>940</v>
      </c>
      <c r="E170" s="91" t="b">
        <v>0</v>
      </c>
      <c r="F170" s="91" t="b">
        <v>0</v>
      </c>
      <c r="G170" s="91" t="b">
        <v>0</v>
      </c>
    </row>
    <row r="171" spans="1:7" ht="15">
      <c r="A171" s="91" t="s">
        <v>1257</v>
      </c>
      <c r="B171" s="91">
        <v>2</v>
      </c>
      <c r="C171" s="133">
        <v>0.01203841771535356</v>
      </c>
      <c r="D171" s="91" t="s">
        <v>940</v>
      </c>
      <c r="E171" s="91" t="b">
        <v>0</v>
      </c>
      <c r="F171" s="91" t="b">
        <v>0</v>
      </c>
      <c r="G171" s="91" t="b">
        <v>0</v>
      </c>
    </row>
    <row r="172" spans="1:7" ht="15">
      <c r="A172" s="91" t="s">
        <v>1258</v>
      </c>
      <c r="B172" s="91">
        <v>2</v>
      </c>
      <c r="C172" s="133">
        <v>0.01203841771535356</v>
      </c>
      <c r="D172" s="91" t="s">
        <v>940</v>
      </c>
      <c r="E172" s="91" t="b">
        <v>0</v>
      </c>
      <c r="F172" s="91" t="b">
        <v>0</v>
      </c>
      <c r="G172" s="91" t="b">
        <v>0</v>
      </c>
    </row>
    <row r="173" spans="1:7" ht="15">
      <c r="A173" s="91" t="s">
        <v>1259</v>
      </c>
      <c r="B173" s="91">
        <v>2</v>
      </c>
      <c r="C173" s="133">
        <v>0.01203841771535356</v>
      </c>
      <c r="D173" s="91" t="s">
        <v>940</v>
      </c>
      <c r="E173" s="91" t="b">
        <v>0</v>
      </c>
      <c r="F173" s="91" t="b">
        <v>0</v>
      </c>
      <c r="G173" s="91" t="b">
        <v>0</v>
      </c>
    </row>
    <row r="174" spans="1:7" ht="15">
      <c r="A174" s="91" t="s">
        <v>1055</v>
      </c>
      <c r="B174" s="91">
        <v>2</v>
      </c>
      <c r="C174" s="133">
        <v>0.01203841771535356</v>
      </c>
      <c r="D174" s="91" t="s">
        <v>940</v>
      </c>
      <c r="E174" s="91" t="b">
        <v>1</v>
      </c>
      <c r="F174" s="91" t="b">
        <v>0</v>
      </c>
      <c r="G174" s="91" t="b">
        <v>0</v>
      </c>
    </row>
    <row r="175" spans="1:7" ht="15">
      <c r="A175" s="91" t="s">
        <v>1229</v>
      </c>
      <c r="B175" s="91">
        <v>2</v>
      </c>
      <c r="C175" s="133">
        <v>0.01203841771535356</v>
      </c>
      <c r="D175" s="91" t="s">
        <v>940</v>
      </c>
      <c r="E175" s="91" t="b">
        <v>0</v>
      </c>
      <c r="F175" s="91" t="b">
        <v>0</v>
      </c>
      <c r="G175" s="91" t="b">
        <v>0</v>
      </c>
    </row>
    <row r="176" spans="1:7" ht="15">
      <c r="A176" s="91" t="s">
        <v>1260</v>
      </c>
      <c r="B176" s="91">
        <v>2</v>
      </c>
      <c r="C176" s="133">
        <v>0.01203841771535356</v>
      </c>
      <c r="D176" s="91" t="s">
        <v>940</v>
      </c>
      <c r="E176" s="91" t="b">
        <v>0</v>
      </c>
      <c r="F176" s="91" t="b">
        <v>0</v>
      </c>
      <c r="G176" s="91" t="b">
        <v>0</v>
      </c>
    </row>
    <row r="177" spans="1:7" ht="15">
      <c r="A177" s="91" t="s">
        <v>1261</v>
      </c>
      <c r="B177" s="91">
        <v>2</v>
      </c>
      <c r="C177" s="133">
        <v>0.01203841771535356</v>
      </c>
      <c r="D177" s="91" t="s">
        <v>940</v>
      </c>
      <c r="E177" s="91" t="b">
        <v>0</v>
      </c>
      <c r="F177" s="91" t="b">
        <v>0</v>
      </c>
      <c r="G177" s="91" t="b">
        <v>0</v>
      </c>
    </row>
    <row r="178" spans="1:7" ht="15">
      <c r="A178" s="91" t="s">
        <v>1042</v>
      </c>
      <c r="B178" s="91">
        <v>2</v>
      </c>
      <c r="C178" s="133">
        <v>0</v>
      </c>
      <c r="D178" s="91" t="s">
        <v>941</v>
      </c>
      <c r="E178" s="91" t="b">
        <v>0</v>
      </c>
      <c r="F178" s="91" t="b">
        <v>0</v>
      </c>
      <c r="G178" s="91" t="b">
        <v>0</v>
      </c>
    </row>
    <row r="179" spans="1:7" ht="15">
      <c r="A179" s="91" t="s">
        <v>1043</v>
      </c>
      <c r="B179" s="91">
        <v>2</v>
      </c>
      <c r="C179" s="133">
        <v>0</v>
      </c>
      <c r="D179" s="91" t="s">
        <v>941</v>
      </c>
      <c r="E179" s="91" t="b">
        <v>0</v>
      </c>
      <c r="F179" s="91" t="b">
        <v>0</v>
      </c>
      <c r="G179" s="91" t="b">
        <v>0</v>
      </c>
    </row>
    <row r="180" spans="1:7" ht="15">
      <c r="A180" s="91" t="s">
        <v>256</v>
      </c>
      <c r="B180" s="91">
        <v>2</v>
      </c>
      <c r="C180" s="133">
        <v>0</v>
      </c>
      <c r="D180" s="91" t="s">
        <v>941</v>
      </c>
      <c r="E180" s="91" t="b">
        <v>0</v>
      </c>
      <c r="F180" s="91" t="b">
        <v>0</v>
      </c>
      <c r="G180" s="91" t="b">
        <v>0</v>
      </c>
    </row>
    <row r="181" spans="1:7" ht="15">
      <c r="A181" s="91" t="s">
        <v>994</v>
      </c>
      <c r="B181" s="91">
        <v>2</v>
      </c>
      <c r="C181" s="133">
        <v>0</v>
      </c>
      <c r="D181" s="91" t="s">
        <v>941</v>
      </c>
      <c r="E181" s="91" t="b">
        <v>0</v>
      </c>
      <c r="F181" s="91" t="b">
        <v>0</v>
      </c>
      <c r="G181" s="91" t="b">
        <v>0</v>
      </c>
    </row>
    <row r="182" spans="1:7" ht="15">
      <c r="A182" s="91" t="s">
        <v>384</v>
      </c>
      <c r="B182" s="91">
        <v>2</v>
      </c>
      <c r="C182" s="133">
        <v>0</v>
      </c>
      <c r="D182" s="91" t="s">
        <v>942</v>
      </c>
      <c r="E182" s="91" t="b">
        <v>0</v>
      </c>
      <c r="F182" s="91" t="b">
        <v>0</v>
      </c>
      <c r="G182" s="91" t="b">
        <v>0</v>
      </c>
    </row>
    <row r="183" spans="1:7" ht="15">
      <c r="A183" s="91" t="s">
        <v>1031</v>
      </c>
      <c r="B183" s="91">
        <v>2</v>
      </c>
      <c r="C183" s="133">
        <v>0</v>
      </c>
      <c r="D183" s="91" t="s">
        <v>942</v>
      </c>
      <c r="E183" s="91" t="b">
        <v>0</v>
      </c>
      <c r="F183" s="91" t="b">
        <v>0</v>
      </c>
      <c r="G183" s="91" t="b">
        <v>0</v>
      </c>
    </row>
    <row r="184" spans="1:7" ht="15">
      <c r="A184" s="91" t="s">
        <v>1027</v>
      </c>
      <c r="B184" s="91">
        <v>2</v>
      </c>
      <c r="C184" s="133">
        <v>0</v>
      </c>
      <c r="D184" s="91" t="s">
        <v>942</v>
      </c>
      <c r="E184" s="91" t="b">
        <v>0</v>
      </c>
      <c r="F184" s="91" t="b">
        <v>0</v>
      </c>
      <c r="G184" s="91" t="b">
        <v>0</v>
      </c>
    </row>
    <row r="185" spans="1:7" ht="15">
      <c r="A185" s="91" t="s">
        <v>995</v>
      </c>
      <c r="B185" s="91">
        <v>2</v>
      </c>
      <c r="C185" s="133">
        <v>0</v>
      </c>
      <c r="D185" s="91" t="s">
        <v>942</v>
      </c>
      <c r="E185" s="91" t="b">
        <v>0</v>
      </c>
      <c r="F185" s="91" t="b">
        <v>0</v>
      </c>
      <c r="G185" s="91" t="b">
        <v>0</v>
      </c>
    </row>
    <row r="186" spans="1:7" ht="15">
      <c r="A186" s="91" t="s">
        <v>1030</v>
      </c>
      <c r="B186" s="91">
        <v>2</v>
      </c>
      <c r="C186" s="133">
        <v>0</v>
      </c>
      <c r="D186" s="91" t="s">
        <v>942</v>
      </c>
      <c r="E186" s="91" t="b">
        <v>0</v>
      </c>
      <c r="F186" s="91" t="b">
        <v>0</v>
      </c>
      <c r="G186" s="91" t="b">
        <v>0</v>
      </c>
    </row>
    <row r="187" spans="1:7" ht="15">
      <c r="A187" s="91" t="s">
        <v>1028</v>
      </c>
      <c r="B187" s="91">
        <v>2</v>
      </c>
      <c r="C187" s="133">
        <v>0</v>
      </c>
      <c r="D187" s="91" t="s">
        <v>942</v>
      </c>
      <c r="E187" s="91" t="b">
        <v>0</v>
      </c>
      <c r="F187" s="91" t="b">
        <v>0</v>
      </c>
      <c r="G187" s="91" t="b">
        <v>0</v>
      </c>
    </row>
    <row r="188" spans="1:7" ht="15">
      <c r="A188" s="91" t="s">
        <v>1032</v>
      </c>
      <c r="B188" s="91">
        <v>2</v>
      </c>
      <c r="C188" s="133">
        <v>0</v>
      </c>
      <c r="D188" s="91" t="s">
        <v>942</v>
      </c>
      <c r="E188" s="91" t="b">
        <v>0</v>
      </c>
      <c r="F188" s="91" t="b">
        <v>0</v>
      </c>
      <c r="G188" s="91" t="b">
        <v>0</v>
      </c>
    </row>
    <row r="189" spans="1:7" ht="15">
      <c r="A189" s="91" t="s">
        <v>992</v>
      </c>
      <c r="B189" s="91">
        <v>2</v>
      </c>
      <c r="C189" s="133">
        <v>0</v>
      </c>
      <c r="D189" s="91" t="s">
        <v>942</v>
      </c>
      <c r="E189" s="91" t="b">
        <v>0</v>
      </c>
      <c r="F189" s="91" t="b">
        <v>0</v>
      </c>
      <c r="G189" s="91" t="b">
        <v>0</v>
      </c>
    </row>
    <row r="190" spans="1:7" ht="15">
      <c r="A190" s="91" t="s">
        <v>993</v>
      </c>
      <c r="B190" s="91">
        <v>2</v>
      </c>
      <c r="C190" s="133">
        <v>0</v>
      </c>
      <c r="D190" s="91" t="s">
        <v>942</v>
      </c>
      <c r="E190" s="91" t="b">
        <v>0</v>
      </c>
      <c r="F190" s="91" t="b">
        <v>0</v>
      </c>
      <c r="G190" s="91" t="b">
        <v>0</v>
      </c>
    </row>
    <row r="191" spans="1:7" ht="15">
      <c r="A191" s="91" t="s">
        <v>1045</v>
      </c>
      <c r="B191" s="91">
        <v>2</v>
      </c>
      <c r="C191" s="133">
        <v>0</v>
      </c>
      <c r="D191" s="91" t="s">
        <v>942</v>
      </c>
      <c r="E191" s="91" t="b">
        <v>0</v>
      </c>
      <c r="F191" s="91" t="b">
        <v>0</v>
      </c>
      <c r="G191" s="91" t="b">
        <v>0</v>
      </c>
    </row>
    <row r="192" spans="1:7" ht="15">
      <c r="A192" s="91" t="s">
        <v>1222</v>
      </c>
      <c r="B192" s="91">
        <v>2</v>
      </c>
      <c r="C192" s="133">
        <v>0</v>
      </c>
      <c r="D192" s="91" t="s">
        <v>942</v>
      </c>
      <c r="E192" s="91" t="b">
        <v>0</v>
      </c>
      <c r="F192" s="91" t="b">
        <v>0</v>
      </c>
      <c r="G192" s="91" t="b">
        <v>0</v>
      </c>
    </row>
    <row r="193" spans="1:7" ht="15">
      <c r="A193" s="91" t="s">
        <v>996</v>
      </c>
      <c r="B193" s="91">
        <v>2</v>
      </c>
      <c r="C193" s="133">
        <v>0</v>
      </c>
      <c r="D193" s="91" t="s">
        <v>942</v>
      </c>
      <c r="E193" s="91" t="b">
        <v>0</v>
      </c>
      <c r="F193" s="91" t="b">
        <v>0</v>
      </c>
      <c r="G193" s="91" t="b">
        <v>0</v>
      </c>
    </row>
    <row r="194" spans="1:7" ht="15">
      <c r="A194" s="91" t="s">
        <v>1050</v>
      </c>
      <c r="B194" s="91">
        <v>2</v>
      </c>
      <c r="C194" s="133">
        <v>0</v>
      </c>
      <c r="D194" s="91" t="s">
        <v>942</v>
      </c>
      <c r="E194" s="91" t="b">
        <v>0</v>
      </c>
      <c r="F194" s="91" t="b">
        <v>0</v>
      </c>
      <c r="G194" s="91" t="b">
        <v>0</v>
      </c>
    </row>
    <row r="195" spans="1:7" ht="15">
      <c r="A195" s="91" t="s">
        <v>1027</v>
      </c>
      <c r="B195" s="91">
        <v>4</v>
      </c>
      <c r="C195" s="133">
        <v>0</v>
      </c>
      <c r="D195" s="91" t="s">
        <v>944</v>
      </c>
      <c r="E195" s="91" t="b">
        <v>0</v>
      </c>
      <c r="F195" s="91" t="b">
        <v>0</v>
      </c>
      <c r="G195" s="91" t="b">
        <v>0</v>
      </c>
    </row>
    <row r="196" spans="1:7" ht="15">
      <c r="A196" s="91" t="s">
        <v>1048</v>
      </c>
      <c r="B196" s="91">
        <v>4</v>
      </c>
      <c r="C196" s="133">
        <v>0</v>
      </c>
      <c r="D196" s="91" t="s">
        <v>944</v>
      </c>
      <c r="E196" s="91" t="b">
        <v>0</v>
      </c>
      <c r="F196" s="91" t="b">
        <v>0</v>
      </c>
      <c r="G196" s="91" t="b">
        <v>0</v>
      </c>
    </row>
    <row r="197" spans="1:7" ht="15">
      <c r="A197" s="91" t="s">
        <v>1049</v>
      </c>
      <c r="B197" s="91">
        <v>3</v>
      </c>
      <c r="C197" s="133">
        <v>0</v>
      </c>
      <c r="D197" s="91" t="s">
        <v>944</v>
      </c>
      <c r="E197" s="91" t="b">
        <v>0</v>
      </c>
      <c r="F197" s="91" t="b">
        <v>0</v>
      </c>
      <c r="G197" s="91" t="b">
        <v>0</v>
      </c>
    </row>
    <row r="198" spans="1:7" ht="15">
      <c r="A198" s="91" t="s">
        <v>1050</v>
      </c>
      <c r="B198" s="91">
        <v>2</v>
      </c>
      <c r="C198" s="133">
        <v>0</v>
      </c>
      <c r="D198" s="91" t="s">
        <v>944</v>
      </c>
      <c r="E198" s="91" t="b">
        <v>0</v>
      </c>
      <c r="F198" s="91" t="b">
        <v>0</v>
      </c>
      <c r="G198" s="91" t="b">
        <v>0</v>
      </c>
    </row>
    <row r="199" spans="1:7" ht="15">
      <c r="A199" s="91" t="s">
        <v>384</v>
      </c>
      <c r="B199" s="91">
        <v>2</v>
      </c>
      <c r="C199" s="133">
        <v>0</v>
      </c>
      <c r="D199" s="91" t="s">
        <v>944</v>
      </c>
      <c r="E199" s="91" t="b">
        <v>0</v>
      </c>
      <c r="F199" s="91" t="b">
        <v>0</v>
      </c>
      <c r="G199" s="91" t="b">
        <v>0</v>
      </c>
    </row>
    <row r="200" spans="1:7" ht="15">
      <c r="A200" s="91" t="s">
        <v>1051</v>
      </c>
      <c r="B200" s="91">
        <v>2</v>
      </c>
      <c r="C200" s="133">
        <v>0</v>
      </c>
      <c r="D200" s="91" t="s">
        <v>944</v>
      </c>
      <c r="E200" s="91" t="b">
        <v>0</v>
      </c>
      <c r="F200" s="91" t="b">
        <v>0</v>
      </c>
      <c r="G200" s="91" t="b">
        <v>0</v>
      </c>
    </row>
    <row r="201" spans="1:7" ht="15">
      <c r="A201" s="91" t="s">
        <v>1052</v>
      </c>
      <c r="B201" s="91">
        <v>2</v>
      </c>
      <c r="C201" s="133">
        <v>0</v>
      </c>
      <c r="D201" s="91" t="s">
        <v>944</v>
      </c>
      <c r="E201" s="91" t="b">
        <v>0</v>
      </c>
      <c r="F201" s="91" t="b">
        <v>0</v>
      </c>
      <c r="G201" s="91" t="b">
        <v>0</v>
      </c>
    </row>
    <row r="202" spans="1:7" ht="15">
      <c r="A202" s="91" t="s">
        <v>1053</v>
      </c>
      <c r="B202" s="91">
        <v>2</v>
      </c>
      <c r="C202" s="133">
        <v>0</v>
      </c>
      <c r="D202" s="91" t="s">
        <v>944</v>
      </c>
      <c r="E202" s="91" t="b">
        <v>0</v>
      </c>
      <c r="F202" s="91" t="b">
        <v>0</v>
      </c>
      <c r="G202" s="91" t="b">
        <v>0</v>
      </c>
    </row>
    <row r="203" spans="1:7" ht="15">
      <c r="A203" s="91" t="s">
        <v>1054</v>
      </c>
      <c r="B203" s="91">
        <v>2</v>
      </c>
      <c r="C203" s="133">
        <v>0</v>
      </c>
      <c r="D203" s="91" t="s">
        <v>944</v>
      </c>
      <c r="E203" s="91" t="b">
        <v>0</v>
      </c>
      <c r="F203" s="91" t="b">
        <v>0</v>
      </c>
      <c r="G203" s="91" t="b">
        <v>0</v>
      </c>
    </row>
    <row r="204" spans="1:7" ht="15">
      <c r="A204" s="91" t="s">
        <v>1055</v>
      </c>
      <c r="B204" s="91">
        <v>2</v>
      </c>
      <c r="C204" s="133">
        <v>0</v>
      </c>
      <c r="D204" s="91" t="s">
        <v>944</v>
      </c>
      <c r="E204" s="91" t="b">
        <v>1</v>
      </c>
      <c r="F204" s="91" t="b">
        <v>0</v>
      </c>
      <c r="G204" s="91" t="b">
        <v>0</v>
      </c>
    </row>
    <row r="205" spans="1:7" ht="15">
      <c r="A205" s="91" t="s">
        <v>1274</v>
      </c>
      <c r="B205" s="91">
        <v>2</v>
      </c>
      <c r="C205" s="133">
        <v>0</v>
      </c>
      <c r="D205" s="91" t="s">
        <v>944</v>
      </c>
      <c r="E205" s="91" t="b">
        <v>0</v>
      </c>
      <c r="F205" s="91" t="b">
        <v>0</v>
      </c>
      <c r="G205" s="91" t="b">
        <v>0</v>
      </c>
    </row>
    <row r="206" spans="1:7" ht="15">
      <c r="A206" s="91" t="s">
        <v>999</v>
      </c>
      <c r="B206" s="91">
        <v>2</v>
      </c>
      <c r="C206" s="133">
        <v>0.014684390032389328</v>
      </c>
      <c r="D206" s="91" t="s">
        <v>944</v>
      </c>
      <c r="E206" s="91" t="b">
        <v>0</v>
      </c>
      <c r="F206" s="91" t="b">
        <v>0</v>
      </c>
      <c r="G206" s="91" t="b">
        <v>0</v>
      </c>
    </row>
    <row r="207" spans="1:7" ht="15">
      <c r="A207" s="91" t="s">
        <v>1275</v>
      </c>
      <c r="B207" s="91">
        <v>2</v>
      </c>
      <c r="C207" s="133">
        <v>0.014684390032389328</v>
      </c>
      <c r="D207" s="91" t="s">
        <v>944</v>
      </c>
      <c r="E207" s="91" t="b">
        <v>0</v>
      </c>
      <c r="F207" s="91" t="b">
        <v>0</v>
      </c>
      <c r="G20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1282</v>
      </c>
      <c r="B1" s="13" t="s">
        <v>1283</v>
      </c>
      <c r="C1" s="13" t="s">
        <v>1276</v>
      </c>
      <c r="D1" s="13" t="s">
        <v>1277</v>
      </c>
      <c r="E1" s="13" t="s">
        <v>1284</v>
      </c>
      <c r="F1" s="13" t="s">
        <v>144</v>
      </c>
      <c r="G1" s="13" t="s">
        <v>1285</v>
      </c>
      <c r="H1" s="13" t="s">
        <v>1286</v>
      </c>
      <c r="I1" s="13" t="s">
        <v>1287</v>
      </c>
      <c r="J1" s="13" t="s">
        <v>1288</v>
      </c>
      <c r="K1" s="13" t="s">
        <v>1289</v>
      </c>
      <c r="L1" s="13" t="s">
        <v>1290</v>
      </c>
    </row>
    <row r="2" spans="1:12" ht="15">
      <c r="A2" s="91" t="s">
        <v>1030</v>
      </c>
      <c r="B2" s="91" t="s">
        <v>1028</v>
      </c>
      <c r="C2" s="91">
        <v>20</v>
      </c>
      <c r="D2" s="133">
        <v>0.012463338832064188</v>
      </c>
      <c r="E2" s="133">
        <v>1.4704906758206495</v>
      </c>
      <c r="F2" s="91" t="s">
        <v>1278</v>
      </c>
      <c r="G2" s="91" t="b">
        <v>0</v>
      </c>
      <c r="H2" s="91" t="b">
        <v>0</v>
      </c>
      <c r="I2" s="91" t="b">
        <v>0</v>
      </c>
      <c r="J2" s="91" t="b">
        <v>0</v>
      </c>
      <c r="K2" s="91" t="b">
        <v>0</v>
      </c>
      <c r="L2" s="91" t="b">
        <v>0</v>
      </c>
    </row>
    <row r="3" spans="1:12" ht="15">
      <c r="A3" s="91" t="s">
        <v>1027</v>
      </c>
      <c r="B3" s="91" t="s">
        <v>995</v>
      </c>
      <c r="C3" s="91">
        <v>19</v>
      </c>
      <c r="D3" s="133">
        <v>0.012440528627357282</v>
      </c>
      <c r="E3" s="133">
        <v>1.3070496649628092</v>
      </c>
      <c r="F3" s="91" t="s">
        <v>1278</v>
      </c>
      <c r="G3" s="91" t="b">
        <v>0</v>
      </c>
      <c r="H3" s="91" t="b">
        <v>0</v>
      </c>
      <c r="I3" s="91" t="b">
        <v>0</v>
      </c>
      <c r="J3" s="91" t="b">
        <v>0</v>
      </c>
      <c r="K3" s="91" t="b">
        <v>0</v>
      </c>
      <c r="L3" s="91" t="b">
        <v>0</v>
      </c>
    </row>
    <row r="4" spans="1:12" ht="15">
      <c r="A4" s="91" t="s">
        <v>995</v>
      </c>
      <c r="B4" s="91" t="s">
        <v>1030</v>
      </c>
      <c r="C4" s="91">
        <v>19</v>
      </c>
      <c r="D4" s="133">
        <v>0.012440528627357282</v>
      </c>
      <c r="E4" s="133">
        <v>1.447228368127846</v>
      </c>
      <c r="F4" s="91" t="s">
        <v>1278</v>
      </c>
      <c r="G4" s="91" t="b">
        <v>0</v>
      </c>
      <c r="H4" s="91" t="b">
        <v>0</v>
      </c>
      <c r="I4" s="91" t="b">
        <v>0</v>
      </c>
      <c r="J4" s="91" t="b">
        <v>0</v>
      </c>
      <c r="K4" s="91" t="b">
        <v>0</v>
      </c>
      <c r="L4" s="91" t="b">
        <v>0</v>
      </c>
    </row>
    <row r="5" spans="1:12" ht="15">
      <c r="A5" s="91" t="s">
        <v>384</v>
      </c>
      <c r="B5" s="91" t="s">
        <v>1031</v>
      </c>
      <c r="C5" s="91">
        <v>18</v>
      </c>
      <c r="D5" s="133">
        <v>0.01238528130359841</v>
      </c>
      <c r="E5" s="133">
        <v>1.1053431805449192</v>
      </c>
      <c r="F5" s="91" t="s">
        <v>1278</v>
      </c>
      <c r="G5" s="91" t="b">
        <v>0</v>
      </c>
      <c r="H5" s="91" t="b">
        <v>0</v>
      </c>
      <c r="I5" s="91" t="b">
        <v>0</v>
      </c>
      <c r="J5" s="91" t="b">
        <v>0</v>
      </c>
      <c r="K5" s="91" t="b">
        <v>0</v>
      </c>
      <c r="L5" s="91" t="b">
        <v>0</v>
      </c>
    </row>
    <row r="6" spans="1:12" ht="15">
      <c r="A6" s="91" t="s">
        <v>1031</v>
      </c>
      <c r="B6" s="91" t="s">
        <v>1027</v>
      </c>
      <c r="C6" s="91">
        <v>18</v>
      </c>
      <c r="D6" s="133">
        <v>0.01238528130359841</v>
      </c>
      <c r="E6" s="133">
        <v>1.3657553253006365</v>
      </c>
      <c r="F6" s="91" t="s">
        <v>1278</v>
      </c>
      <c r="G6" s="91" t="b">
        <v>0</v>
      </c>
      <c r="H6" s="91" t="b">
        <v>0</v>
      </c>
      <c r="I6" s="91" t="b">
        <v>0</v>
      </c>
      <c r="J6" s="91" t="b">
        <v>0</v>
      </c>
      <c r="K6" s="91" t="b">
        <v>0</v>
      </c>
      <c r="L6" s="91" t="b">
        <v>0</v>
      </c>
    </row>
    <row r="7" spans="1:12" ht="15">
      <c r="A7" s="91" t="s">
        <v>1028</v>
      </c>
      <c r="B7" s="91" t="s">
        <v>1032</v>
      </c>
      <c r="C7" s="91">
        <v>18</v>
      </c>
      <c r="D7" s="133">
        <v>0.01238528130359841</v>
      </c>
      <c r="E7" s="133">
        <v>1.4449365713482611</v>
      </c>
      <c r="F7" s="91" t="s">
        <v>1278</v>
      </c>
      <c r="G7" s="91" t="b">
        <v>0</v>
      </c>
      <c r="H7" s="91" t="b">
        <v>0</v>
      </c>
      <c r="I7" s="91" t="b">
        <v>0</v>
      </c>
      <c r="J7" s="91" t="b">
        <v>0</v>
      </c>
      <c r="K7" s="91" t="b">
        <v>0</v>
      </c>
      <c r="L7" s="91" t="b">
        <v>0</v>
      </c>
    </row>
    <row r="8" spans="1:12" ht="15">
      <c r="A8" s="91" t="s">
        <v>992</v>
      </c>
      <c r="B8" s="91" t="s">
        <v>993</v>
      </c>
      <c r="C8" s="91">
        <v>18</v>
      </c>
      <c r="D8" s="133">
        <v>0.01238528130359841</v>
      </c>
      <c r="E8" s="133">
        <v>1.344730189710976</v>
      </c>
      <c r="F8" s="91" t="s">
        <v>1278</v>
      </c>
      <c r="G8" s="91" t="b">
        <v>0</v>
      </c>
      <c r="H8" s="91" t="b">
        <v>0</v>
      </c>
      <c r="I8" s="91" t="b">
        <v>0</v>
      </c>
      <c r="J8" s="91" t="b">
        <v>0</v>
      </c>
      <c r="K8" s="91" t="b">
        <v>0</v>
      </c>
      <c r="L8" s="91" t="b">
        <v>0</v>
      </c>
    </row>
    <row r="9" spans="1:12" ht="15">
      <c r="A9" s="91" t="s">
        <v>1032</v>
      </c>
      <c r="B9" s="91" t="s">
        <v>992</v>
      </c>
      <c r="C9" s="91">
        <v>17</v>
      </c>
      <c r="D9" s="133">
        <v>0.01229579299003048</v>
      </c>
      <c r="E9" s="133">
        <v>1.4263619369002305</v>
      </c>
      <c r="F9" s="91" t="s">
        <v>1278</v>
      </c>
      <c r="G9" s="91" t="b">
        <v>0</v>
      </c>
      <c r="H9" s="91" t="b">
        <v>0</v>
      </c>
      <c r="I9" s="91" t="b">
        <v>0</v>
      </c>
      <c r="J9" s="91" t="b">
        <v>0</v>
      </c>
      <c r="K9" s="91" t="b">
        <v>0</v>
      </c>
      <c r="L9" s="91" t="b">
        <v>0</v>
      </c>
    </row>
    <row r="10" spans="1:12" ht="15">
      <c r="A10" s="91" t="s">
        <v>993</v>
      </c>
      <c r="B10" s="91" t="s">
        <v>1045</v>
      </c>
      <c r="C10" s="91">
        <v>16</v>
      </c>
      <c r="D10" s="133">
        <v>0.012170047247394476</v>
      </c>
      <c r="E10" s="133">
        <v>1.4906940619089362</v>
      </c>
      <c r="F10" s="91" t="s">
        <v>1278</v>
      </c>
      <c r="G10" s="91" t="b">
        <v>0</v>
      </c>
      <c r="H10" s="91" t="b">
        <v>0</v>
      </c>
      <c r="I10" s="91" t="b">
        <v>0</v>
      </c>
      <c r="J10" s="91" t="b">
        <v>0</v>
      </c>
      <c r="K10" s="91" t="b">
        <v>0</v>
      </c>
      <c r="L10" s="91" t="b">
        <v>0</v>
      </c>
    </row>
    <row r="11" spans="1:12" ht="15">
      <c r="A11" s="91" t="s">
        <v>1045</v>
      </c>
      <c r="B11" s="91" t="s">
        <v>1222</v>
      </c>
      <c r="C11" s="91">
        <v>16</v>
      </c>
      <c r="D11" s="133">
        <v>0.012170047247394476</v>
      </c>
      <c r="E11" s="133">
        <v>1.608793373986931</v>
      </c>
      <c r="F11" s="91" t="s">
        <v>1278</v>
      </c>
      <c r="G11" s="91" t="b">
        <v>0</v>
      </c>
      <c r="H11" s="91" t="b">
        <v>0</v>
      </c>
      <c r="I11" s="91" t="b">
        <v>0</v>
      </c>
      <c r="J11" s="91" t="b">
        <v>0</v>
      </c>
      <c r="K11" s="91" t="b">
        <v>0</v>
      </c>
      <c r="L11" s="91" t="b">
        <v>0</v>
      </c>
    </row>
    <row r="12" spans="1:12" ht="15">
      <c r="A12" s="91" t="s">
        <v>996</v>
      </c>
      <c r="B12" s="91" t="s">
        <v>1050</v>
      </c>
      <c r="C12" s="91">
        <v>15</v>
      </c>
      <c r="D12" s="133">
        <v>0.012005775115714096</v>
      </c>
      <c r="E12" s="133">
        <v>1.4549785096424017</v>
      </c>
      <c r="F12" s="91" t="s">
        <v>1278</v>
      </c>
      <c r="G12" s="91" t="b">
        <v>0</v>
      </c>
      <c r="H12" s="91" t="b">
        <v>0</v>
      </c>
      <c r="I12" s="91" t="b">
        <v>0</v>
      </c>
      <c r="J12" s="91" t="b">
        <v>0</v>
      </c>
      <c r="K12" s="91" t="b">
        <v>0</v>
      </c>
      <c r="L12" s="91" t="b">
        <v>0</v>
      </c>
    </row>
    <row r="13" spans="1:12" ht="15">
      <c r="A13" s="91" t="s">
        <v>1222</v>
      </c>
      <c r="B13" s="91" t="s">
        <v>996</v>
      </c>
      <c r="C13" s="91">
        <v>10</v>
      </c>
      <c r="D13" s="133">
        <v>0.010501598432542466</v>
      </c>
      <c r="E13" s="133">
        <v>1.4436974992327127</v>
      </c>
      <c r="F13" s="91" t="s">
        <v>1278</v>
      </c>
      <c r="G13" s="91" t="b">
        <v>0</v>
      </c>
      <c r="H13" s="91" t="b">
        <v>0</v>
      </c>
      <c r="I13" s="91" t="b">
        <v>0</v>
      </c>
      <c r="J13" s="91" t="b">
        <v>0</v>
      </c>
      <c r="K13" s="91" t="b">
        <v>0</v>
      </c>
      <c r="L13" s="91" t="b">
        <v>0</v>
      </c>
    </row>
    <row r="14" spans="1:12" ht="15">
      <c r="A14" s="91" t="s">
        <v>1034</v>
      </c>
      <c r="B14" s="91" t="s">
        <v>1035</v>
      </c>
      <c r="C14" s="91">
        <v>4</v>
      </c>
      <c r="D14" s="133">
        <v>0.006458455025056916</v>
      </c>
      <c r="E14" s="133">
        <v>2.034762106259212</v>
      </c>
      <c r="F14" s="91" t="s">
        <v>1278</v>
      </c>
      <c r="G14" s="91" t="b">
        <v>0</v>
      </c>
      <c r="H14" s="91" t="b">
        <v>0</v>
      </c>
      <c r="I14" s="91" t="b">
        <v>0</v>
      </c>
      <c r="J14" s="91" t="b">
        <v>0</v>
      </c>
      <c r="K14" s="91" t="b">
        <v>0</v>
      </c>
      <c r="L14" s="91" t="b">
        <v>0</v>
      </c>
    </row>
    <row r="15" spans="1:12" ht="15">
      <c r="A15" s="91" t="s">
        <v>1223</v>
      </c>
      <c r="B15" s="91" t="s">
        <v>1226</v>
      </c>
      <c r="C15" s="91">
        <v>4</v>
      </c>
      <c r="D15" s="133">
        <v>0.006458455025056916</v>
      </c>
      <c r="E15" s="133">
        <v>2.210853365314893</v>
      </c>
      <c r="F15" s="91" t="s">
        <v>1278</v>
      </c>
      <c r="G15" s="91" t="b">
        <v>0</v>
      </c>
      <c r="H15" s="91" t="b">
        <v>0</v>
      </c>
      <c r="I15" s="91" t="b">
        <v>0</v>
      </c>
      <c r="J15" s="91" t="b">
        <v>0</v>
      </c>
      <c r="K15" s="91" t="b">
        <v>0</v>
      </c>
      <c r="L15" s="91" t="b">
        <v>0</v>
      </c>
    </row>
    <row r="16" spans="1:12" ht="15">
      <c r="A16" s="91" t="s">
        <v>999</v>
      </c>
      <c r="B16" s="91" t="s">
        <v>1000</v>
      </c>
      <c r="C16" s="91">
        <v>3</v>
      </c>
      <c r="D16" s="133">
        <v>0.005375495467125878</v>
      </c>
      <c r="E16" s="133">
        <v>1.6368220975871743</v>
      </c>
      <c r="F16" s="91" t="s">
        <v>1278</v>
      </c>
      <c r="G16" s="91" t="b">
        <v>0</v>
      </c>
      <c r="H16" s="91" t="b">
        <v>0</v>
      </c>
      <c r="I16" s="91" t="b">
        <v>0</v>
      </c>
      <c r="J16" s="91" t="b">
        <v>0</v>
      </c>
      <c r="K16" s="91" t="b">
        <v>0</v>
      </c>
      <c r="L16" s="91" t="b">
        <v>0</v>
      </c>
    </row>
    <row r="17" spans="1:12" ht="15">
      <c r="A17" s="91" t="s">
        <v>1038</v>
      </c>
      <c r="B17" s="91" t="s">
        <v>1039</v>
      </c>
      <c r="C17" s="91">
        <v>3</v>
      </c>
      <c r="D17" s="133">
        <v>0.005375495467125878</v>
      </c>
      <c r="E17" s="133">
        <v>2.335792101923193</v>
      </c>
      <c r="F17" s="91" t="s">
        <v>1278</v>
      </c>
      <c r="G17" s="91" t="b">
        <v>0</v>
      </c>
      <c r="H17" s="91" t="b">
        <v>0</v>
      </c>
      <c r="I17" s="91" t="b">
        <v>0</v>
      </c>
      <c r="J17" s="91" t="b">
        <v>0</v>
      </c>
      <c r="K17" s="91" t="b">
        <v>0</v>
      </c>
      <c r="L17" s="91" t="b">
        <v>0</v>
      </c>
    </row>
    <row r="18" spans="1:12" ht="15">
      <c r="A18" s="91" t="s">
        <v>1039</v>
      </c>
      <c r="B18" s="91" t="s">
        <v>1040</v>
      </c>
      <c r="C18" s="91">
        <v>3</v>
      </c>
      <c r="D18" s="133">
        <v>0.005375495467125878</v>
      </c>
      <c r="E18" s="133">
        <v>2.335792101923193</v>
      </c>
      <c r="F18" s="91" t="s">
        <v>1278</v>
      </c>
      <c r="G18" s="91" t="b">
        <v>0</v>
      </c>
      <c r="H18" s="91" t="b">
        <v>0</v>
      </c>
      <c r="I18" s="91" t="b">
        <v>0</v>
      </c>
      <c r="J18" s="91" t="b">
        <v>0</v>
      </c>
      <c r="K18" s="91" t="b">
        <v>0</v>
      </c>
      <c r="L18" s="91" t="b">
        <v>0</v>
      </c>
    </row>
    <row r="19" spans="1:12" ht="15">
      <c r="A19" s="91" t="s">
        <v>1040</v>
      </c>
      <c r="B19" s="91" t="s">
        <v>999</v>
      </c>
      <c r="C19" s="91">
        <v>3</v>
      </c>
      <c r="D19" s="133">
        <v>0.005375495467125878</v>
      </c>
      <c r="E19" s="133">
        <v>1.6989700043360187</v>
      </c>
      <c r="F19" s="91" t="s">
        <v>1278</v>
      </c>
      <c r="G19" s="91" t="b">
        <v>0</v>
      </c>
      <c r="H19" s="91" t="b">
        <v>0</v>
      </c>
      <c r="I19" s="91" t="b">
        <v>0</v>
      </c>
      <c r="J19" s="91" t="b">
        <v>0</v>
      </c>
      <c r="K19" s="91" t="b">
        <v>0</v>
      </c>
      <c r="L19" s="91" t="b">
        <v>0</v>
      </c>
    </row>
    <row r="20" spans="1:12" ht="15">
      <c r="A20" s="91" t="s">
        <v>999</v>
      </c>
      <c r="B20" s="91" t="s">
        <v>384</v>
      </c>
      <c r="C20" s="91">
        <v>3</v>
      </c>
      <c r="D20" s="133">
        <v>0.005375495467125878</v>
      </c>
      <c r="E20" s="133">
        <v>0.6989700043360189</v>
      </c>
      <c r="F20" s="91" t="s">
        <v>1278</v>
      </c>
      <c r="G20" s="91" t="b">
        <v>0</v>
      </c>
      <c r="H20" s="91" t="b">
        <v>0</v>
      </c>
      <c r="I20" s="91" t="b">
        <v>0</v>
      </c>
      <c r="J20" s="91" t="b">
        <v>0</v>
      </c>
      <c r="K20" s="91" t="b">
        <v>0</v>
      </c>
      <c r="L20" s="91" t="b">
        <v>0</v>
      </c>
    </row>
    <row r="21" spans="1:12" ht="15">
      <c r="A21" s="91" t="s">
        <v>999</v>
      </c>
      <c r="B21" s="91" t="s">
        <v>1042</v>
      </c>
      <c r="C21" s="91">
        <v>3</v>
      </c>
      <c r="D21" s="133">
        <v>0.005375495467125878</v>
      </c>
      <c r="E21" s="133">
        <v>1.5118833609788744</v>
      </c>
      <c r="F21" s="91" t="s">
        <v>1278</v>
      </c>
      <c r="G21" s="91" t="b">
        <v>0</v>
      </c>
      <c r="H21" s="91" t="b">
        <v>0</v>
      </c>
      <c r="I21" s="91" t="b">
        <v>0</v>
      </c>
      <c r="J21" s="91" t="b">
        <v>0</v>
      </c>
      <c r="K21" s="91" t="b">
        <v>0</v>
      </c>
      <c r="L21" s="91" t="b">
        <v>0</v>
      </c>
    </row>
    <row r="22" spans="1:12" ht="15">
      <c r="A22" s="91" t="s">
        <v>384</v>
      </c>
      <c r="B22" s="91" t="s">
        <v>1230</v>
      </c>
      <c r="C22" s="91">
        <v>2</v>
      </c>
      <c r="D22" s="133">
        <v>0.004083213315830532</v>
      </c>
      <c r="E22" s="133">
        <v>1.1053431805449192</v>
      </c>
      <c r="F22" s="91" t="s">
        <v>1278</v>
      </c>
      <c r="G22" s="91" t="b">
        <v>0</v>
      </c>
      <c r="H22" s="91" t="b">
        <v>0</v>
      </c>
      <c r="I22" s="91" t="b">
        <v>0</v>
      </c>
      <c r="J22" s="91" t="b">
        <v>0</v>
      </c>
      <c r="K22" s="91" t="b">
        <v>0</v>
      </c>
      <c r="L22" s="91" t="b">
        <v>0</v>
      </c>
    </row>
    <row r="23" spans="1:12" ht="15">
      <c r="A23" s="91" t="s">
        <v>1230</v>
      </c>
      <c r="B23" s="91" t="s">
        <v>1231</v>
      </c>
      <c r="C23" s="91">
        <v>2</v>
      </c>
      <c r="D23" s="133">
        <v>0.004083213315830532</v>
      </c>
      <c r="E23" s="133">
        <v>2.5118833609788744</v>
      </c>
      <c r="F23" s="91" t="s">
        <v>1278</v>
      </c>
      <c r="G23" s="91" t="b">
        <v>0</v>
      </c>
      <c r="H23" s="91" t="b">
        <v>0</v>
      </c>
      <c r="I23" s="91" t="b">
        <v>0</v>
      </c>
      <c r="J23" s="91" t="b">
        <v>0</v>
      </c>
      <c r="K23" s="91" t="b">
        <v>0</v>
      </c>
      <c r="L23" s="91" t="b">
        <v>0</v>
      </c>
    </row>
    <row r="24" spans="1:12" ht="15">
      <c r="A24" s="91" t="s">
        <v>1231</v>
      </c>
      <c r="B24" s="91" t="s">
        <v>1232</v>
      </c>
      <c r="C24" s="91">
        <v>2</v>
      </c>
      <c r="D24" s="133">
        <v>0.004083213315830532</v>
      </c>
      <c r="E24" s="133">
        <v>2.5118833609788744</v>
      </c>
      <c r="F24" s="91" t="s">
        <v>1278</v>
      </c>
      <c r="G24" s="91" t="b">
        <v>0</v>
      </c>
      <c r="H24" s="91" t="b">
        <v>0</v>
      </c>
      <c r="I24" s="91" t="b">
        <v>0</v>
      </c>
      <c r="J24" s="91" t="b">
        <v>0</v>
      </c>
      <c r="K24" s="91" t="b">
        <v>0</v>
      </c>
      <c r="L24" s="91" t="b">
        <v>0</v>
      </c>
    </row>
    <row r="25" spans="1:12" ht="15">
      <c r="A25" s="91" t="s">
        <v>1232</v>
      </c>
      <c r="B25" s="91" t="s">
        <v>1224</v>
      </c>
      <c r="C25" s="91">
        <v>2</v>
      </c>
      <c r="D25" s="133">
        <v>0.004083213315830532</v>
      </c>
      <c r="E25" s="133">
        <v>2.210853365314893</v>
      </c>
      <c r="F25" s="91" t="s">
        <v>1278</v>
      </c>
      <c r="G25" s="91" t="b">
        <v>0</v>
      </c>
      <c r="H25" s="91" t="b">
        <v>0</v>
      </c>
      <c r="I25" s="91" t="b">
        <v>0</v>
      </c>
      <c r="J25" s="91" t="b">
        <v>1</v>
      </c>
      <c r="K25" s="91" t="b">
        <v>0</v>
      </c>
      <c r="L25" s="91" t="b">
        <v>0</v>
      </c>
    </row>
    <row r="26" spans="1:12" ht="15">
      <c r="A26" s="91" t="s">
        <v>1224</v>
      </c>
      <c r="B26" s="91" t="s">
        <v>999</v>
      </c>
      <c r="C26" s="91">
        <v>2</v>
      </c>
      <c r="D26" s="133">
        <v>0.004083213315830532</v>
      </c>
      <c r="E26" s="133">
        <v>1.3979400086720377</v>
      </c>
      <c r="F26" s="91" t="s">
        <v>1278</v>
      </c>
      <c r="G26" s="91" t="b">
        <v>1</v>
      </c>
      <c r="H26" s="91" t="b">
        <v>0</v>
      </c>
      <c r="I26" s="91" t="b">
        <v>0</v>
      </c>
      <c r="J26" s="91" t="b">
        <v>0</v>
      </c>
      <c r="K26" s="91" t="b">
        <v>0</v>
      </c>
      <c r="L26" s="91" t="b">
        <v>0</v>
      </c>
    </row>
    <row r="27" spans="1:12" ht="15">
      <c r="A27" s="91" t="s">
        <v>1000</v>
      </c>
      <c r="B27" s="91" t="s">
        <v>1233</v>
      </c>
      <c r="C27" s="91">
        <v>2</v>
      </c>
      <c r="D27" s="133">
        <v>0.004083213315830532</v>
      </c>
      <c r="E27" s="133">
        <v>2.335792101923193</v>
      </c>
      <c r="F27" s="91" t="s">
        <v>1278</v>
      </c>
      <c r="G27" s="91" t="b">
        <v>0</v>
      </c>
      <c r="H27" s="91" t="b">
        <v>0</v>
      </c>
      <c r="I27" s="91" t="b">
        <v>0</v>
      </c>
      <c r="J27" s="91" t="b">
        <v>0</v>
      </c>
      <c r="K27" s="91" t="b">
        <v>0</v>
      </c>
      <c r="L27" s="91" t="b">
        <v>0</v>
      </c>
    </row>
    <row r="28" spans="1:12" ht="15">
      <c r="A28" s="91" t="s">
        <v>1233</v>
      </c>
      <c r="B28" s="91" t="s">
        <v>1234</v>
      </c>
      <c r="C28" s="91">
        <v>2</v>
      </c>
      <c r="D28" s="133">
        <v>0.004083213315830532</v>
      </c>
      <c r="E28" s="133">
        <v>2.5118833609788744</v>
      </c>
      <c r="F28" s="91" t="s">
        <v>1278</v>
      </c>
      <c r="G28" s="91" t="b">
        <v>0</v>
      </c>
      <c r="H28" s="91" t="b">
        <v>0</v>
      </c>
      <c r="I28" s="91" t="b">
        <v>0</v>
      </c>
      <c r="J28" s="91" t="b">
        <v>0</v>
      </c>
      <c r="K28" s="91" t="b">
        <v>0</v>
      </c>
      <c r="L28" s="91" t="b">
        <v>0</v>
      </c>
    </row>
    <row r="29" spans="1:12" ht="15">
      <c r="A29" s="91" t="s">
        <v>1234</v>
      </c>
      <c r="B29" s="91" t="s">
        <v>1235</v>
      </c>
      <c r="C29" s="91">
        <v>2</v>
      </c>
      <c r="D29" s="133">
        <v>0.004083213315830532</v>
      </c>
      <c r="E29" s="133">
        <v>2.5118833609788744</v>
      </c>
      <c r="F29" s="91" t="s">
        <v>1278</v>
      </c>
      <c r="G29" s="91" t="b">
        <v>0</v>
      </c>
      <c r="H29" s="91" t="b">
        <v>0</v>
      </c>
      <c r="I29" s="91" t="b">
        <v>0</v>
      </c>
      <c r="J29" s="91" t="b">
        <v>0</v>
      </c>
      <c r="K29" s="91" t="b">
        <v>0</v>
      </c>
      <c r="L29" s="91" t="b">
        <v>0</v>
      </c>
    </row>
    <row r="30" spans="1:12" ht="15">
      <c r="A30" s="91" t="s">
        <v>1235</v>
      </c>
      <c r="B30" s="91" t="s">
        <v>1236</v>
      </c>
      <c r="C30" s="91">
        <v>2</v>
      </c>
      <c r="D30" s="133">
        <v>0.004083213315830532</v>
      </c>
      <c r="E30" s="133">
        <v>2.5118833609788744</v>
      </c>
      <c r="F30" s="91" t="s">
        <v>1278</v>
      </c>
      <c r="G30" s="91" t="b">
        <v>0</v>
      </c>
      <c r="H30" s="91" t="b">
        <v>0</v>
      </c>
      <c r="I30" s="91" t="b">
        <v>0</v>
      </c>
      <c r="J30" s="91" t="b">
        <v>0</v>
      </c>
      <c r="K30" s="91" t="b">
        <v>0</v>
      </c>
      <c r="L30" s="91" t="b">
        <v>0</v>
      </c>
    </row>
    <row r="31" spans="1:12" ht="15">
      <c r="A31" s="91" t="s">
        <v>996</v>
      </c>
      <c r="B31" s="91" t="s">
        <v>1237</v>
      </c>
      <c r="C31" s="91">
        <v>2</v>
      </c>
      <c r="D31" s="133">
        <v>0.004083213315830532</v>
      </c>
      <c r="E31" s="133">
        <v>1.5576408515395495</v>
      </c>
      <c r="F31" s="91" t="s">
        <v>1278</v>
      </c>
      <c r="G31" s="91" t="b">
        <v>0</v>
      </c>
      <c r="H31" s="91" t="b">
        <v>0</v>
      </c>
      <c r="I31" s="91" t="b">
        <v>0</v>
      </c>
      <c r="J31" s="91" t="b">
        <v>0</v>
      </c>
      <c r="K31" s="91" t="b">
        <v>0</v>
      </c>
      <c r="L31" s="91" t="b">
        <v>0</v>
      </c>
    </row>
    <row r="32" spans="1:12" ht="15">
      <c r="A32" s="91" t="s">
        <v>222</v>
      </c>
      <c r="B32" s="91" t="s">
        <v>1038</v>
      </c>
      <c r="C32" s="91">
        <v>2</v>
      </c>
      <c r="D32" s="133">
        <v>0.004083213315830532</v>
      </c>
      <c r="E32" s="133">
        <v>2.5118833609788744</v>
      </c>
      <c r="F32" s="91" t="s">
        <v>1278</v>
      </c>
      <c r="G32" s="91" t="b">
        <v>0</v>
      </c>
      <c r="H32" s="91" t="b">
        <v>0</v>
      </c>
      <c r="I32" s="91" t="b">
        <v>0</v>
      </c>
      <c r="J32" s="91" t="b">
        <v>0</v>
      </c>
      <c r="K32" s="91" t="b">
        <v>0</v>
      </c>
      <c r="L32" s="91" t="b">
        <v>0</v>
      </c>
    </row>
    <row r="33" spans="1:12" ht="15">
      <c r="A33" s="91" t="s">
        <v>384</v>
      </c>
      <c r="B33" s="91" t="s">
        <v>1238</v>
      </c>
      <c r="C33" s="91">
        <v>2</v>
      </c>
      <c r="D33" s="133">
        <v>0.004083213315830532</v>
      </c>
      <c r="E33" s="133">
        <v>1.1053431805449192</v>
      </c>
      <c r="F33" s="91" t="s">
        <v>1278</v>
      </c>
      <c r="G33" s="91" t="b">
        <v>0</v>
      </c>
      <c r="H33" s="91" t="b">
        <v>0</v>
      </c>
      <c r="I33" s="91" t="b">
        <v>0</v>
      </c>
      <c r="J33" s="91" t="b">
        <v>0</v>
      </c>
      <c r="K33" s="91" t="b">
        <v>0</v>
      </c>
      <c r="L33" s="91" t="b">
        <v>0</v>
      </c>
    </row>
    <row r="34" spans="1:12" ht="15">
      <c r="A34" s="91" t="s">
        <v>1238</v>
      </c>
      <c r="B34" s="91" t="s">
        <v>1239</v>
      </c>
      <c r="C34" s="91">
        <v>2</v>
      </c>
      <c r="D34" s="133">
        <v>0.004083213315830532</v>
      </c>
      <c r="E34" s="133">
        <v>2.5118833609788744</v>
      </c>
      <c r="F34" s="91" t="s">
        <v>1278</v>
      </c>
      <c r="G34" s="91" t="b">
        <v>0</v>
      </c>
      <c r="H34" s="91" t="b">
        <v>0</v>
      </c>
      <c r="I34" s="91" t="b">
        <v>0</v>
      </c>
      <c r="J34" s="91" t="b">
        <v>0</v>
      </c>
      <c r="K34" s="91" t="b">
        <v>0</v>
      </c>
      <c r="L34" s="91" t="b">
        <v>0</v>
      </c>
    </row>
    <row r="35" spans="1:12" ht="15">
      <c r="A35" s="91" t="s">
        <v>1239</v>
      </c>
      <c r="B35" s="91" t="s">
        <v>1240</v>
      </c>
      <c r="C35" s="91">
        <v>2</v>
      </c>
      <c r="D35" s="133">
        <v>0.004083213315830532</v>
      </c>
      <c r="E35" s="133">
        <v>2.5118833609788744</v>
      </c>
      <c r="F35" s="91" t="s">
        <v>1278</v>
      </c>
      <c r="G35" s="91" t="b">
        <v>0</v>
      </c>
      <c r="H35" s="91" t="b">
        <v>0</v>
      </c>
      <c r="I35" s="91" t="b">
        <v>0</v>
      </c>
      <c r="J35" s="91" t="b">
        <v>0</v>
      </c>
      <c r="K35" s="91" t="b">
        <v>0</v>
      </c>
      <c r="L35" s="91" t="b">
        <v>0</v>
      </c>
    </row>
    <row r="36" spans="1:12" ht="15">
      <c r="A36" s="91" t="s">
        <v>1240</v>
      </c>
      <c r="B36" s="91" t="s">
        <v>1241</v>
      </c>
      <c r="C36" s="91">
        <v>2</v>
      </c>
      <c r="D36" s="133">
        <v>0.004083213315830532</v>
      </c>
      <c r="E36" s="133">
        <v>2.5118833609788744</v>
      </c>
      <c r="F36" s="91" t="s">
        <v>1278</v>
      </c>
      <c r="G36" s="91" t="b">
        <v>0</v>
      </c>
      <c r="H36" s="91" t="b">
        <v>0</v>
      </c>
      <c r="I36" s="91" t="b">
        <v>0</v>
      </c>
      <c r="J36" s="91" t="b">
        <v>0</v>
      </c>
      <c r="K36" s="91" t="b">
        <v>0</v>
      </c>
      <c r="L36" s="91" t="b">
        <v>0</v>
      </c>
    </row>
    <row r="37" spans="1:12" ht="15">
      <c r="A37" s="91" t="s">
        <v>1241</v>
      </c>
      <c r="B37" s="91" t="s">
        <v>1242</v>
      </c>
      <c r="C37" s="91">
        <v>2</v>
      </c>
      <c r="D37" s="133">
        <v>0.004083213315830532</v>
      </c>
      <c r="E37" s="133">
        <v>2.5118833609788744</v>
      </c>
      <c r="F37" s="91" t="s">
        <v>1278</v>
      </c>
      <c r="G37" s="91" t="b">
        <v>0</v>
      </c>
      <c r="H37" s="91" t="b">
        <v>0</v>
      </c>
      <c r="I37" s="91" t="b">
        <v>0</v>
      </c>
      <c r="J37" s="91" t="b">
        <v>0</v>
      </c>
      <c r="K37" s="91" t="b">
        <v>0</v>
      </c>
      <c r="L37" s="91" t="b">
        <v>0</v>
      </c>
    </row>
    <row r="38" spans="1:12" ht="15">
      <c r="A38" s="91" t="s">
        <v>1242</v>
      </c>
      <c r="B38" s="91" t="s">
        <v>1225</v>
      </c>
      <c r="C38" s="91">
        <v>2</v>
      </c>
      <c r="D38" s="133">
        <v>0.004083213315830532</v>
      </c>
      <c r="E38" s="133">
        <v>2.210853365314893</v>
      </c>
      <c r="F38" s="91" t="s">
        <v>1278</v>
      </c>
      <c r="G38" s="91" t="b">
        <v>0</v>
      </c>
      <c r="H38" s="91" t="b">
        <v>0</v>
      </c>
      <c r="I38" s="91" t="b">
        <v>0</v>
      </c>
      <c r="J38" s="91" t="b">
        <v>0</v>
      </c>
      <c r="K38" s="91" t="b">
        <v>0</v>
      </c>
      <c r="L38" s="91" t="b">
        <v>0</v>
      </c>
    </row>
    <row r="39" spans="1:12" ht="15">
      <c r="A39" s="91" t="s">
        <v>1225</v>
      </c>
      <c r="B39" s="91" t="s">
        <v>1243</v>
      </c>
      <c r="C39" s="91">
        <v>2</v>
      </c>
      <c r="D39" s="133">
        <v>0.004083213315830532</v>
      </c>
      <c r="E39" s="133">
        <v>2.210853365314893</v>
      </c>
      <c r="F39" s="91" t="s">
        <v>1278</v>
      </c>
      <c r="G39" s="91" t="b">
        <v>0</v>
      </c>
      <c r="H39" s="91" t="b">
        <v>0</v>
      </c>
      <c r="I39" s="91" t="b">
        <v>0</v>
      </c>
      <c r="J39" s="91" t="b">
        <v>0</v>
      </c>
      <c r="K39" s="91" t="b">
        <v>0</v>
      </c>
      <c r="L39" s="91" t="b">
        <v>0</v>
      </c>
    </row>
    <row r="40" spans="1:12" ht="15">
      <c r="A40" s="91" t="s">
        <v>1243</v>
      </c>
      <c r="B40" s="91" t="s">
        <v>1244</v>
      </c>
      <c r="C40" s="91">
        <v>2</v>
      </c>
      <c r="D40" s="133">
        <v>0.004083213315830532</v>
      </c>
      <c r="E40" s="133">
        <v>2.5118833609788744</v>
      </c>
      <c r="F40" s="91" t="s">
        <v>1278</v>
      </c>
      <c r="G40" s="91" t="b">
        <v>0</v>
      </c>
      <c r="H40" s="91" t="b">
        <v>0</v>
      </c>
      <c r="I40" s="91" t="b">
        <v>0</v>
      </c>
      <c r="J40" s="91" t="b">
        <v>0</v>
      </c>
      <c r="K40" s="91" t="b">
        <v>0</v>
      </c>
      <c r="L40" s="91" t="b">
        <v>0</v>
      </c>
    </row>
    <row r="41" spans="1:12" ht="15">
      <c r="A41" s="91" t="s">
        <v>1244</v>
      </c>
      <c r="B41" s="91" t="s">
        <v>1245</v>
      </c>
      <c r="C41" s="91">
        <v>2</v>
      </c>
      <c r="D41" s="133">
        <v>0.004083213315830532</v>
      </c>
      <c r="E41" s="133">
        <v>2.5118833609788744</v>
      </c>
      <c r="F41" s="91" t="s">
        <v>1278</v>
      </c>
      <c r="G41" s="91" t="b">
        <v>0</v>
      </c>
      <c r="H41" s="91" t="b">
        <v>0</v>
      </c>
      <c r="I41" s="91" t="b">
        <v>0</v>
      </c>
      <c r="J41" s="91" t="b">
        <v>0</v>
      </c>
      <c r="K41" s="91" t="b">
        <v>0</v>
      </c>
      <c r="L41" s="91" t="b">
        <v>0</v>
      </c>
    </row>
    <row r="42" spans="1:12" ht="15">
      <c r="A42" s="91" t="s">
        <v>1245</v>
      </c>
      <c r="B42" s="91" t="s">
        <v>992</v>
      </c>
      <c r="C42" s="91">
        <v>2</v>
      </c>
      <c r="D42" s="133">
        <v>0.004083213315830532</v>
      </c>
      <c r="E42" s="133">
        <v>1.4511855206252626</v>
      </c>
      <c r="F42" s="91" t="s">
        <v>1278</v>
      </c>
      <c r="G42" s="91" t="b">
        <v>0</v>
      </c>
      <c r="H42" s="91" t="b">
        <v>0</v>
      </c>
      <c r="I42" s="91" t="b">
        <v>0</v>
      </c>
      <c r="J42" s="91" t="b">
        <v>0</v>
      </c>
      <c r="K42" s="91" t="b">
        <v>0</v>
      </c>
      <c r="L42" s="91" t="b">
        <v>0</v>
      </c>
    </row>
    <row r="43" spans="1:12" ht="15">
      <c r="A43" s="91" t="s">
        <v>992</v>
      </c>
      <c r="B43" s="91" t="s">
        <v>1246</v>
      </c>
      <c r="C43" s="91">
        <v>2</v>
      </c>
      <c r="D43" s="133">
        <v>0.004083213315830532</v>
      </c>
      <c r="E43" s="133">
        <v>1.4511855206252626</v>
      </c>
      <c r="F43" s="91" t="s">
        <v>1278</v>
      </c>
      <c r="G43" s="91" t="b">
        <v>0</v>
      </c>
      <c r="H43" s="91" t="b">
        <v>0</v>
      </c>
      <c r="I43" s="91" t="b">
        <v>0</v>
      </c>
      <c r="J43" s="91" t="b">
        <v>0</v>
      </c>
      <c r="K43" s="91" t="b">
        <v>0</v>
      </c>
      <c r="L43" s="91" t="b">
        <v>0</v>
      </c>
    </row>
    <row r="44" spans="1:12" ht="15">
      <c r="A44" s="91" t="s">
        <v>1246</v>
      </c>
      <c r="B44" s="91" t="s">
        <v>996</v>
      </c>
      <c r="C44" s="91">
        <v>2</v>
      </c>
      <c r="D44" s="133">
        <v>0.004083213315830532</v>
      </c>
      <c r="E44" s="133">
        <v>1.5576408515395495</v>
      </c>
      <c r="F44" s="91" t="s">
        <v>1278</v>
      </c>
      <c r="G44" s="91" t="b">
        <v>0</v>
      </c>
      <c r="H44" s="91" t="b">
        <v>0</v>
      </c>
      <c r="I44" s="91" t="b">
        <v>0</v>
      </c>
      <c r="J44" s="91" t="b">
        <v>0</v>
      </c>
      <c r="K44" s="91" t="b">
        <v>0</v>
      </c>
      <c r="L44" s="91" t="b">
        <v>0</v>
      </c>
    </row>
    <row r="45" spans="1:12" ht="15">
      <c r="A45" s="91" t="s">
        <v>384</v>
      </c>
      <c r="B45" s="91" t="s">
        <v>1249</v>
      </c>
      <c r="C45" s="91">
        <v>2</v>
      </c>
      <c r="D45" s="133">
        <v>0.004083213315830532</v>
      </c>
      <c r="E45" s="133">
        <v>1.1053431805449192</v>
      </c>
      <c r="F45" s="91" t="s">
        <v>1278</v>
      </c>
      <c r="G45" s="91" t="b">
        <v>0</v>
      </c>
      <c r="H45" s="91" t="b">
        <v>0</v>
      </c>
      <c r="I45" s="91" t="b">
        <v>0</v>
      </c>
      <c r="J45" s="91" t="b">
        <v>0</v>
      </c>
      <c r="K45" s="91" t="b">
        <v>0</v>
      </c>
      <c r="L45" s="91" t="b">
        <v>0</v>
      </c>
    </row>
    <row r="46" spans="1:12" ht="15">
      <c r="A46" s="91" t="s">
        <v>1249</v>
      </c>
      <c r="B46" s="91" t="s">
        <v>996</v>
      </c>
      <c r="C46" s="91">
        <v>2</v>
      </c>
      <c r="D46" s="133">
        <v>0.004083213315830532</v>
      </c>
      <c r="E46" s="133">
        <v>1.5576408515395495</v>
      </c>
      <c r="F46" s="91" t="s">
        <v>1278</v>
      </c>
      <c r="G46" s="91" t="b">
        <v>0</v>
      </c>
      <c r="H46" s="91" t="b">
        <v>0</v>
      </c>
      <c r="I46" s="91" t="b">
        <v>0</v>
      </c>
      <c r="J46" s="91" t="b">
        <v>0</v>
      </c>
      <c r="K46" s="91" t="b">
        <v>0</v>
      </c>
      <c r="L46" s="91" t="b">
        <v>0</v>
      </c>
    </row>
    <row r="47" spans="1:12" ht="15">
      <c r="A47" s="91" t="s">
        <v>384</v>
      </c>
      <c r="B47" s="91" t="s">
        <v>1251</v>
      </c>
      <c r="C47" s="91">
        <v>2</v>
      </c>
      <c r="D47" s="133">
        <v>0.004083213315830532</v>
      </c>
      <c r="E47" s="133">
        <v>1.1053431805449192</v>
      </c>
      <c r="F47" s="91" t="s">
        <v>1278</v>
      </c>
      <c r="G47" s="91" t="b">
        <v>0</v>
      </c>
      <c r="H47" s="91" t="b">
        <v>0</v>
      </c>
      <c r="I47" s="91" t="b">
        <v>0</v>
      </c>
      <c r="J47" s="91" t="b">
        <v>0</v>
      </c>
      <c r="K47" s="91" t="b">
        <v>0</v>
      </c>
      <c r="L47" s="91" t="b">
        <v>0</v>
      </c>
    </row>
    <row r="48" spans="1:12" ht="15">
      <c r="A48" s="91" t="s">
        <v>1251</v>
      </c>
      <c r="B48" s="91" t="s">
        <v>1252</v>
      </c>
      <c r="C48" s="91">
        <v>2</v>
      </c>
      <c r="D48" s="133">
        <v>0.004083213315830532</v>
      </c>
      <c r="E48" s="133">
        <v>2.5118833609788744</v>
      </c>
      <c r="F48" s="91" t="s">
        <v>1278</v>
      </c>
      <c r="G48" s="91" t="b">
        <v>0</v>
      </c>
      <c r="H48" s="91" t="b">
        <v>0</v>
      </c>
      <c r="I48" s="91" t="b">
        <v>0</v>
      </c>
      <c r="J48" s="91" t="b">
        <v>0</v>
      </c>
      <c r="K48" s="91" t="b">
        <v>0</v>
      </c>
      <c r="L48" s="91" t="b">
        <v>0</v>
      </c>
    </row>
    <row r="49" spans="1:12" ht="15">
      <c r="A49" s="91" t="s">
        <v>1252</v>
      </c>
      <c r="B49" s="91" t="s">
        <v>1227</v>
      </c>
      <c r="C49" s="91">
        <v>2</v>
      </c>
      <c r="D49" s="133">
        <v>0.004083213315830532</v>
      </c>
      <c r="E49" s="133">
        <v>2.335792101923193</v>
      </c>
      <c r="F49" s="91" t="s">
        <v>1278</v>
      </c>
      <c r="G49" s="91" t="b">
        <v>0</v>
      </c>
      <c r="H49" s="91" t="b">
        <v>0</v>
      </c>
      <c r="I49" s="91" t="b">
        <v>0</v>
      </c>
      <c r="J49" s="91" t="b">
        <v>1</v>
      </c>
      <c r="K49" s="91" t="b">
        <v>0</v>
      </c>
      <c r="L49" s="91" t="b">
        <v>0</v>
      </c>
    </row>
    <row r="50" spans="1:12" ht="15">
      <c r="A50" s="91" t="s">
        <v>1227</v>
      </c>
      <c r="B50" s="91" t="s">
        <v>1034</v>
      </c>
      <c r="C50" s="91">
        <v>2</v>
      </c>
      <c r="D50" s="133">
        <v>0.004083213315830532</v>
      </c>
      <c r="E50" s="133">
        <v>1.8586708472035307</v>
      </c>
      <c r="F50" s="91" t="s">
        <v>1278</v>
      </c>
      <c r="G50" s="91" t="b">
        <v>1</v>
      </c>
      <c r="H50" s="91" t="b">
        <v>0</v>
      </c>
      <c r="I50" s="91" t="b">
        <v>0</v>
      </c>
      <c r="J50" s="91" t="b">
        <v>0</v>
      </c>
      <c r="K50" s="91" t="b">
        <v>0</v>
      </c>
      <c r="L50" s="91" t="b">
        <v>0</v>
      </c>
    </row>
    <row r="51" spans="1:12" ht="15">
      <c r="A51" s="91" t="s">
        <v>1035</v>
      </c>
      <c r="B51" s="91" t="s">
        <v>1036</v>
      </c>
      <c r="C51" s="91">
        <v>2</v>
      </c>
      <c r="D51" s="133">
        <v>0.004083213315830532</v>
      </c>
      <c r="E51" s="133">
        <v>1.909823369650912</v>
      </c>
      <c r="F51" s="91" t="s">
        <v>1278</v>
      </c>
      <c r="G51" s="91" t="b">
        <v>0</v>
      </c>
      <c r="H51" s="91" t="b">
        <v>0</v>
      </c>
      <c r="I51" s="91" t="b">
        <v>0</v>
      </c>
      <c r="J51" s="91" t="b">
        <v>0</v>
      </c>
      <c r="K51" s="91" t="b">
        <v>0</v>
      </c>
      <c r="L51" s="91" t="b">
        <v>0</v>
      </c>
    </row>
    <row r="52" spans="1:12" ht="15">
      <c r="A52" s="91" t="s">
        <v>1036</v>
      </c>
      <c r="B52" s="91" t="s">
        <v>1253</v>
      </c>
      <c r="C52" s="91">
        <v>2</v>
      </c>
      <c r="D52" s="133">
        <v>0.004083213315830532</v>
      </c>
      <c r="E52" s="133">
        <v>2.335792101923193</v>
      </c>
      <c r="F52" s="91" t="s">
        <v>1278</v>
      </c>
      <c r="G52" s="91" t="b">
        <v>0</v>
      </c>
      <c r="H52" s="91" t="b">
        <v>0</v>
      </c>
      <c r="I52" s="91" t="b">
        <v>0</v>
      </c>
      <c r="J52" s="91" t="b">
        <v>0</v>
      </c>
      <c r="K52" s="91" t="b">
        <v>0</v>
      </c>
      <c r="L52" s="91" t="b">
        <v>0</v>
      </c>
    </row>
    <row r="53" spans="1:12" ht="15">
      <c r="A53" s="91" t="s">
        <v>1253</v>
      </c>
      <c r="B53" s="91" t="s">
        <v>1254</v>
      </c>
      <c r="C53" s="91">
        <v>2</v>
      </c>
      <c r="D53" s="133">
        <v>0.004083213315830532</v>
      </c>
      <c r="E53" s="133">
        <v>2.5118833609788744</v>
      </c>
      <c r="F53" s="91" t="s">
        <v>1278</v>
      </c>
      <c r="G53" s="91" t="b">
        <v>0</v>
      </c>
      <c r="H53" s="91" t="b">
        <v>0</v>
      </c>
      <c r="I53" s="91" t="b">
        <v>0</v>
      </c>
      <c r="J53" s="91" t="b">
        <v>1</v>
      </c>
      <c r="K53" s="91" t="b">
        <v>0</v>
      </c>
      <c r="L53" s="91" t="b">
        <v>0</v>
      </c>
    </row>
    <row r="54" spans="1:12" ht="15">
      <c r="A54" s="91" t="s">
        <v>1254</v>
      </c>
      <c r="B54" s="91" t="s">
        <v>1036</v>
      </c>
      <c r="C54" s="91">
        <v>2</v>
      </c>
      <c r="D54" s="133">
        <v>0.004083213315830532</v>
      </c>
      <c r="E54" s="133">
        <v>2.210853365314893</v>
      </c>
      <c r="F54" s="91" t="s">
        <v>1278</v>
      </c>
      <c r="G54" s="91" t="b">
        <v>1</v>
      </c>
      <c r="H54" s="91" t="b">
        <v>0</v>
      </c>
      <c r="I54" s="91" t="b">
        <v>0</v>
      </c>
      <c r="J54" s="91" t="b">
        <v>0</v>
      </c>
      <c r="K54" s="91" t="b">
        <v>0</v>
      </c>
      <c r="L54" s="91" t="b">
        <v>0</v>
      </c>
    </row>
    <row r="55" spans="1:12" ht="15">
      <c r="A55" s="91" t="s">
        <v>384</v>
      </c>
      <c r="B55" s="91" t="s">
        <v>1255</v>
      </c>
      <c r="C55" s="91">
        <v>2</v>
      </c>
      <c r="D55" s="133">
        <v>0.004083213315830532</v>
      </c>
      <c r="E55" s="133">
        <v>1.1053431805449192</v>
      </c>
      <c r="F55" s="91" t="s">
        <v>1278</v>
      </c>
      <c r="G55" s="91" t="b">
        <v>0</v>
      </c>
      <c r="H55" s="91" t="b">
        <v>0</v>
      </c>
      <c r="I55" s="91" t="b">
        <v>0</v>
      </c>
      <c r="J55" s="91" t="b">
        <v>0</v>
      </c>
      <c r="K55" s="91" t="b">
        <v>0</v>
      </c>
      <c r="L55" s="91" t="b">
        <v>0</v>
      </c>
    </row>
    <row r="56" spans="1:12" ht="15">
      <c r="A56" s="91" t="s">
        <v>1255</v>
      </c>
      <c r="B56" s="91" t="s">
        <v>1256</v>
      </c>
      <c r="C56" s="91">
        <v>2</v>
      </c>
      <c r="D56" s="133">
        <v>0.004083213315830532</v>
      </c>
      <c r="E56" s="133">
        <v>2.5118833609788744</v>
      </c>
      <c r="F56" s="91" t="s">
        <v>1278</v>
      </c>
      <c r="G56" s="91" t="b">
        <v>0</v>
      </c>
      <c r="H56" s="91" t="b">
        <v>0</v>
      </c>
      <c r="I56" s="91" t="b">
        <v>0</v>
      </c>
      <c r="J56" s="91" t="b">
        <v>0</v>
      </c>
      <c r="K56" s="91" t="b">
        <v>0</v>
      </c>
      <c r="L56" s="91" t="b">
        <v>0</v>
      </c>
    </row>
    <row r="57" spans="1:12" ht="15">
      <c r="A57" s="91" t="s">
        <v>1256</v>
      </c>
      <c r="B57" s="91" t="s">
        <v>1257</v>
      </c>
      <c r="C57" s="91">
        <v>2</v>
      </c>
      <c r="D57" s="133">
        <v>0.004083213315830532</v>
      </c>
      <c r="E57" s="133">
        <v>2.5118833609788744</v>
      </c>
      <c r="F57" s="91" t="s">
        <v>1278</v>
      </c>
      <c r="G57" s="91" t="b">
        <v>0</v>
      </c>
      <c r="H57" s="91" t="b">
        <v>0</v>
      </c>
      <c r="I57" s="91" t="b">
        <v>0</v>
      </c>
      <c r="J57" s="91" t="b">
        <v>0</v>
      </c>
      <c r="K57" s="91" t="b">
        <v>0</v>
      </c>
      <c r="L57" s="91" t="b">
        <v>0</v>
      </c>
    </row>
    <row r="58" spans="1:12" ht="15">
      <c r="A58" s="91" t="s">
        <v>1257</v>
      </c>
      <c r="B58" s="91" t="s">
        <v>1258</v>
      </c>
      <c r="C58" s="91">
        <v>2</v>
      </c>
      <c r="D58" s="133">
        <v>0.004083213315830532</v>
      </c>
      <c r="E58" s="133">
        <v>2.5118833609788744</v>
      </c>
      <c r="F58" s="91" t="s">
        <v>1278</v>
      </c>
      <c r="G58" s="91" t="b">
        <v>0</v>
      </c>
      <c r="H58" s="91" t="b">
        <v>0</v>
      </c>
      <c r="I58" s="91" t="b">
        <v>0</v>
      </c>
      <c r="J58" s="91" t="b">
        <v>0</v>
      </c>
      <c r="K58" s="91" t="b">
        <v>0</v>
      </c>
      <c r="L58" s="91" t="b">
        <v>0</v>
      </c>
    </row>
    <row r="59" spans="1:12" ht="15">
      <c r="A59" s="91" t="s">
        <v>1258</v>
      </c>
      <c r="B59" s="91" t="s">
        <v>1027</v>
      </c>
      <c r="C59" s="91">
        <v>2</v>
      </c>
      <c r="D59" s="133">
        <v>0.004083213315830532</v>
      </c>
      <c r="E59" s="133">
        <v>1.3657553253006365</v>
      </c>
      <c r="F59" s="91" t="s">
        <v>1278</v>
      </c>
      <c r="G59" s="91" t="b">
        <v>0</v>
      </c>
      <c r="H59" s="91" t="b">
        <v>0</v>
      </c>
      <c r="I59" s="91" t="b">
        <v>0</v>
      </c>
      <c r="J59" s="91" t="b">
        <v>0</v>
      </c>
      <c r="K59" s="91" t="b">
        <v>0</v>
      </c>
      <c r="L59" s="91" t="b">
        <v>0</v>
      </c>
    </row>
    <row r="60" spans="1:12" ht="15">
      <c r="A60" s="91" t="s">
        <v>1027</v>
      </c>
      <c r="B60" s="91" t="s">
        <v>1259</v>
      </c>
      <c r="C60" s="91">
        <v>2</v>
      </c>
      <c r="D60" s="133">
        <v>0.004083213315830532</v>
      </c>
      <c r="E60" s="133">
        <v>1.3505153587438996</v>
      </c>
      <c r="F60" s="91" t="s">
        <v>1278</v>
      </c>
      <c r="G60" s="91" t="b">
        <v>0</v>
      </c>
      <c r="H60" s="91" t="b">
        <v>0</v>
      </c>
      <c r="I60" s="91" t="b">
        <v>0</v>
      </c>
      <c r="J60" s="91" t="b">
        <v>0</v>
      </c>
      <c r="K60" s="91" t="b">
        <v>0</v>
      </c>
      <c r="L60" s="91" t="b">
        <v>0</v>
      </c>
    </row>
    <row r="61" spans="1:12" ht="15">
      <c r="A61" s="91" t="s">
        <v>1259</v>
      </c>
      <c r="B61" s="91" t="s">
        <v>1055</v>
      </c>
      <c r="C61" s="91">
        <v>2</v>
      </c>
      <c r="D61" s="133">
        <v>0.004083213315830532</v>
      </c>
      <c r="E61" s="133">
        <v>2.210853365314893</v>
      </c>
      <c r="F61" s="91" t="s">
        <v>1278</v>
      </c>
      <c r="G61" s="91" t="b">
        <v>0</v>
      </c>
      <c r="H61" s="91" t="b">
        <v>0</v>
      </c>
      <c r="I61" s="91" t="b">
        <v>0</v>
      </c>
      <c r="J61" s="91" t="b">
        <v>1</v>
      </c>
      <c r="K61" s="91" t="b">
        <v>0</v>
      </c>
      <c r="L61" s="91" t="b">
        <v>0</v>
      </c>
    </row>
    <row r="62" spans="1:12" ht="15">
      <c r="A62" s="91" t="s">
        <v>1055</v>
      </c>
      <c r="B62" s="91" t="s">
        <v>1034</v>
      </c>
      <c r="C62" s="91">
        <v>2</v>
      </c>
      <c r="D62" s="133">
        <v>0.004083213315830532</v>
      </c>
      <c r="E62" s="133">
        <v>1.7337321105952308</v>
      </c>
      <c r="F62" s="91" t="s">
        <v>1278</v>
      </c>
      <c r="G62" s="91" t="b">
        <v>1</v>
      </c>
      <c r="H62" s="91" t="b">
        <v>0</v>
      </c>
      <c r="I62" s="91" t="b">
        <v>0</v>
      </c>
      <c r="J62" s="91" t="b">
        <v>0</v>
      </c>
      <c r="K62" s="91" t="b">
        <v>0</v>
      </c>
      <c r="L62" s="91" t="b">
        <v>0</v>
      </c>
    </row>
    <row r="63" spans="1:12" ht="15">
      <c r="A63" s="91" t="s">
        <v>1035</v>
      </c>
      <c r="B63" s="91" t="s">
        <v>1229</v>
      </c>
      <c r="C63" s="91">
        <v>2</v>
      </c>
      <c r="D63" s="133">
        <v>0.004083213315830532</v>
      </c>
      <c r="E63" s="133">
        <v>2.034762106259212</v>
      </c>
      <c r="F63" s="91" t="s">
        <v>1278</v>
      </c>
      <c r="G63" s="91" t="b">
        <v>0</v>
      </c>
      <c r="H63" s="91" t="b">
        <v>0</v>
      </c>
      <c r="I63" s="91" t="b">
        <v>0</v>
      </c>
      <c r="J63" s="91" t="b">
        <v>0</v>
      </c>
      <c r="K63" s="91" t="b">
        <v>0</v>
      </c>
      <c r="L63" s="91" t="b">
        <v>0</v>
      </c>
    </row>
    <row r="64" spans="1:12" ht="15">
      <c r="A64" s="91" t="s">
        <v>1229</v>
      </c>
      <c r="B64" s="91" t="s">
        <v>1260</v>
      </c>
      <c r="C64" s="91">
        <v>2</v>
      </c>
      <c r="D64" s="133">
        <v>0.004083213315830532</v>
      </c>
      <c r="E64" s="133">
        <v>2.335792101923193</v>
      </c>
      <c r="F64" s="91" t="s">
        <v>1278</v>
      </c>
      <c r="G64" s="91" t="b">
        <v>0</v>
      </c>
      <c r="H64" s="91" t="b">
        <v>0</v>
      </c>
      <c r="I64" s="91" t="b">
        <v>0</v>
      </c>
      <c r="J64" s="91" t="b">
        <v>0</v>
      </c>
      <c r="K64" s="91" t="b">
        <v>0</v>
      </c>
      <c r="L64" s="91" t="b">
        <v>0</v>
      </c>
    </row>
    <row r="65" spans="1:12" ht="15">
      <c r="A65" s="91" t="s">
        <v>1260</v>
      </c>
      <c r="B65" s="91" t="s">
        <v>1027</v>
      </c>
      <c r="C65" s="91">
        <v>2</v>
      </c>
      <c r="D65" s="133">
        <v>0.004083213315830532</v>
      </c>
      <c r="E65" s="133">
        <v>1.3657553253006365</v>
      </c>
      <c r="F65" s="91" t="s">
        <v>1278</v>
      </c>
      <c r="G65" s="91" t="b">
        <v>0</v>
      </c>
      <c r="H65" s="91" t="b">
        <v>0</v>
      </c>
      <c r="I65" s="91" t="b">
        <v>0</v>
      </c>
      <c r="J65" s="91" t="b">
        <v>0</v>
      </c>
      <c r="K65" s="91" t="b">
        <v>0</v>
      </c>
      <c r="L65" s="91" t="b">
        <v>0</v>
      </c>
    </row>
    <row r="66" spans="1:12" ht="15">
      <c r="A66" s="91" t="s">
        <v>1027</v>
      </c>
      <c r="B66" s="91" t="s">
        <v>1261</v>
      </c>
      <c r="C66" s="91">
        <v>2</v>
      </c>
      <c r="D66" s="133">
        <v>0.004083213315830532</v>
      </c>
      <c r="E66" s="133">
        <v>1.3505153587438996</v>
      </c>
      <c r="F66" s="91" t="s">
        <v>1278</v>
      </c>
      <c r="G66" s="91" t="b">
        <v>0</v>
      </c>
      <c r="H66" s="91" t="b">
        <v>0</v>
      </c>
      <c r="I66" s="91" t="b">
        <v>0</v>
      </c>
      <c r="J66" s="91" t="b">
        <v>0</v>
      </c>
      <c r="K66" s="91" t="b">
        <v>0</v>
      </c>
      <c r="L66" s="91" t="b">
        <v>0</v>
      </c>
    </row>
    <row r="67" spans="1:12" ht="15">
      <c r="A67" s="91" t="s">
        <v>999</v>
      </c>
      <c r="B67" s="91" t="s">
        <v>1037</v>
      </c>
      <c r="C67" s="91">
        <v>2</v>
      </c>
      <c r="D67" s="133">
        <v>0.004083213315830532</v>
      </c>
      <c r="E67" s="133">
        <v>1.335792101923193</v>
      </c>
      <c r="F67" s="91" t="s">
        <v>1278</v>
      </c>
      <c r="G67" s="91" t="b">
        <v>0</v>
      </c>
      <c r="H67" s="91" t="b">
        <v>0</v>
      </c>
      <c r="I67" s="91" t="b">
        <v>0</v>
      </c>
      <c r="J67" s="91" t="b">
        <v>0</v>
      </c>
      <c r="K67" s="91" t="b">
        <v>0</v>
      </c>
      <c r="L67" s="91" t="b">
        <v>0</v>
      </c>
    </row>
    <row r="68" spans="1:12" ht="15">
      <c r="A68" s="91" t="s">
        <v>1037</v>
      </c>
      <c r="B68" s="91" t="s">
        <v>1263</v>
      </c>
      <c r="C68" s="91">
        <v>2</v>
      </c>
      <c r="D68" s="133">
        <v>0.004083213315830532</v>
      </c>
      <c r="E68" s="133">
        <v>2.210853365314893</v>
      </c>
      <c r="F68" s="91" t="s">
        <v>1278</v>
      </c>
      <c r="G68" s="91" t="b">
        <v>0</v>
      </c>
      <c r="H68" s="91" t="b">
        <v>0</v>
      </c>
      <c r="I68" s="91" t="b">
        <v>0</v>
      </c>
      <c r="J68" s="91" t="b">
        <v>0</v>
      </c>
      <c r="K68" s="91" t="b">
        <v>0</v>
      </c>
      <c r="L68" s="91" t="b">
        <v>0</v>
      </c>
    </row>
    <row r="69" spans="1:12" ht="15">
      <c r="A69" s="91" t="s">
        <v>1263</v>
      </c>
      <c r="B69" s="91" t="s">
        <v>384</v>
      </c>
      <c r="C69" s="91">
        <v>2</v>
      </c>
      <c r="D69" s="133">
        <v>0.004083213315830532</v>
      </c>
      <c r="E69" s="133">
        <v>1.3979400086720377</v>
      </c>
      <c r="F69" s="91" t="s">
        <v>1278</v>
      </c>
      <c r="G69" s="91" t="b">
        <v>0</v>
      </c>
      <c r="H69" s="91" t="b">
        <v>0</v>
      </c>
      <c r="I69" s="91" t="b">
        <v>0</v>
      </c>
      <c r="J69" s="91" t="b">
        <v>0</v>
      </c>
      <c r="K69" s="91" t="b">
        <v>0</v>
      </c>
      <c r="L69" s="91" t="b">
        <v>0</v>
      </c>
    </row>
    <row r="70" spans="1:12" ht="15">
      <c r="A70" s="91" t="s">
        <v>384</v>
      </c>
      <c r="B70" s="91" t="s">
        <v>1264</v>
      </c>
      <c r="C70" s="91">
        <v>2</v>
      </c>
      <c r="D70" s="133">
        <v>0.004083213315830532</v>
      </c>
      <c r="E70" s="133">
        <v>1.1053431805449192</v>
      </c>
      <c r="F70" s="91" t="s">
        <v>1278</v>
      </c>
      <c r="G70" s="91" t="b">
        <v>0</v>
      </c>
      <c r="H70" s="91" t="b">
        <v>0</v>
      </c>
      <c r="I70" s="91" t="b">
        <v>0</v>
      </c>
      <c r="J70" s="91" t="b">
        <v>0</v>
      </c>
      <c r="K70" s="91" t="b">
        <v>0</v>
      </c>
      <c r="L70" s="91" t="b">
        <v>0</v>
      </c>
    </row>
    <row r="71" spans="1:12" ht="15">
      <c r="A71" s="91" t="s">
        <v>1264</v>
      </c>
      <c r="B71" s="91" t="s">
        <v>1265</v>
      </c>
      <c r="C71" s="91">
        <v>2</v>
      </c>
      <c r="D71" s="133">
        <v>0.004083213315830532</v>
      </c>
      <c r="E71" s="133">
        <v>2.5118833609788744</v>
      </c>
      <c r="F71" s="91" t="s">
        <v>1278</v>
      </c>
      <c r="G71" s="91" t="b">
        <v>0</v>
      </c>
      <c r="H71" s="91" t="b">
        <v>0</v>
      </c>
      <c r="I71" s="91" t="b">
        <v>0</v>
      </c>
      <c r="J71" s="91" t="b">
        <v>0</v>
      </c>
      <c r="K71" s="91" t="b">
        <v>0</v>
      </c>
      <c r="L71" s="91" t="b">
        <v>0</v>
      </c>
    </row>
    <row r="72" spans="1:12" ht="15">
      <c r="A72" s="91" t="s">
        <v>1265</v>
      </c>
      <c r="B72" s="91" t="s">
        <v>1266</v>
      </c>
      <c r="C72" s="91">
        <v>2</v>
      </c>
      <c r="D72" s="133">
        <v>0.004083213315830532</v>
      </c>
      <c r="E72" s="133">
        <v>2.5118833609788744</v>
      </c>
      <c r="F72" s="91" t="s">
        <v>1278</v>
      </c>
      <c r="G72" s="91" t="b">
        <v>0</v>
      </c>
      <c r="H72" s="91" t="b">
        <v>0</v>
      </c>
      <c r="I72" s="91" t="b">
        <v>0</v>
      </c>
      <c r="J72" s="91" t="b">
        <v>0</v>
      </c>
      <c r="K72" s="91" t="b">
        <v>0</v>
      </c>
      <c r="L72" s="91" t="b">
        <v>0</v>
      </c>
    </row>
    <row r="73" spans="1:12" ht="15">
      <c r="A73" s="91" t="s">
        <v>1266</v>
      </c>
      <c r="B73" s="91" t="s">
        <v>1267</v>
      </c>
      <c r="C73" s="91">
        <v>2</v>
      </c>
      <c r="D73" s="133">
        <v>0.004083213315830532</v>
      </c>
      <c r="E73" s="133">
        <v>2.5118833609788744</v>
      </c>
      <c r="F73" s="91" t="s">
        <v>1278</v>
      </c>
      <c r="G73" s="91" t="b">
        <v>0</v>
      </c>
      <c r="H73" s="91" t="b">
        <v>0</v>
      </c>
      <c r="I73" s="91" t="b">
        <v>0</v>
      </c>
      <c r="J73" s="91" t="b">
        <v>0</v>
      </c>
      <c r="K73" s="91" t="b">
        <v>0</v>
      </c>
      <c r="L73" s="91" t="b">
        <v>0</v>
      </c>
    </row>
    <row r="74" spans="1:12" ht="15">
      <c r="A74" s="91" t="s">
        <v>1267</v>
      </c>
      <c r="B74" s="91" t="s">
        <v>384</v>
      </c>
      <c r="C74" s="91">
        <v>2</v>
      </c>
      <c r="D74" s="133">
        <v>0.004083213315830532</v>
      </c>
      <c r="E74" s="133">
        <v>1.3979400086720377</v>
      </c>
      <c r="F74" s="91" t="s">
        <v>1278</v>
      </c>
      <c r="G74" s="91" t="b">
        <v>0</v>
      </c>
      <c r="H74" s="91" t="b">
        <v>0</v>
      </c>
      <c r="I74" s="91" t="b">
        <v>0</v>
      </c>
      <c r="J74" s="91" t="b">
        <v>0</v>
      </c>
      <c r="K74" s="91" t="b">
        <v>0</v>
      </c>
      <c r="L74" s="91" t="b">
        <v>0</v>
      </c>
    </row>
    <row r="75" spans="1:12" ht="15">
      <c r="A75" s="91" t="s">
        <v>384</v>
      </c>
      <c r="B75" s="91" t="s">
        <v>1037</v>
      </c>
      <c r="C75" s="91">
        <v>2</v>
      </c>
      <c r="D75" s="133">
        <v>0.004083213315830532</v>
      </c>
      <c r="E75" s="133">
        <v>0.8043131848809381</v>
      </c>
      <c r="F75" s="91" t="s">
        <v>1278</v>
      </c>
      <c r="G75" s="91" t="b">
        <v>0</v>
      </c>
      <c r="H75" s="91" t="b">
        <v>0</v>
      </c>
      <c r="I75" s="91" t="b">
        <v>0</v>
      </c>
      <c r="J75" s="91" t="b">
        <v>0</v>
      </c>
      <c r="K75" s="91" t="b">
        <v>0</v>
      </c>
      <c r="L75" s="91" t="b">
        <v>0</v>
      </c>
    </row>
    <row r="76" spans="1:12" ht="15">
      <c r="A76" s="91" t="s">
        <v>1037</v>
      </c>
      <c r="B76" s="91" t="s">
        <v>1268</v>
      </c>
      <c r="C76" s="91">
        <v>2</v>
      </c>
      <c r="D76" s="133">
        <v>0.004083213315830532</v>
      </c>
      <c r="E76" s="133">
        <v>2.210853365314893</v>
      </c>
      <c r="F76" s="91" t="s">
        <v>1278</v>
      </c>
      <c r="G76" s="91" t="b">
        <v>0</v>
      </c>
      <c r="H76" s="91" t="b">
        <v>0</v>
      </c>
      <c r="I76" s="91" t="b">
        <v>0</v>
      </c>
      <c r="J76" s="91" t="b">
        <v>0</v>
      </c>
      <c r="K76" s="91" t="b">
        <v>0</v>
      </c>
      <c r="L76" s="91" t="b">
        <v>0</v>
      </c>
    </row>
    <row r="77" spans="1:12" ht="15">
      <c r="A77" s="91" t="s">
        <v>1268</v>
      </c>
      <c r="B77" s="91" t="s">
        <v>1228</v>
      </c>
      <c r="C77" s="91">
        <v>2</v>
      </c>
      <c r="D77" s="133">
        <v>0.004083213315830532</v>
      </c>
      <c r="E77" s="133">
        <v>2.335792101923193</v>
      </c>
      <c r="F77" s="91" t="s">
        <v>1278</v>
      </c>
      <c r="G77" s="91" t="b">
        <v>0</v>
      </c>
      <c r="H77" s="91" t="b">
        <v>0</v>
      </c>
      <c r="I77" s="91" t="b">
        <v>0</v>
      </c>
      <c r="J77" s="91" t="b">
        <v>0</v>
      </c>
      <c r="K77" s="91" t="b">
        <v>0</v>
      </c>
      <c r="L77" s="91" t="b">
        <v>0</v>
      </c>
    </row>
    <row r="78" spans="1:12" ht="15">
      <c r="A78" s="91" t="s">
        <v>1228</v>
      </c>
      <c r="B78" s="91" t="s">
        <v>1034</v>
      </c>
      <c r="C78" s="91">
        <v>2</v>
      </c>
      <c r="D78" s="133">
        <v>0.004083213315830532</v>
      </c>
      <c r="E78" s="133">
        <v>1.8586708472035307</v>
      </c>
      <c r="F78" s="91" t="s">
        <v>1278</v>
      </c>
      <c r="G78" s="91" t="b">
        <v>0</v>
      </c>
      <c r="H78" s="91" t="b">
        <v>0</v>
      </c>
      <c r="I78" s="91" t="b">
        <v>0</v>
      </c>
      <c r="J78" s="91" t="b">
        <v>0</v>
      </c>
      <c r="K78" s="91" t="b">
        <v>0</v>
      </c>
      <c r="L78" s="91" t="b">
        <v>0</v>
      </c>
    </row>
    <row r="79" spans="1:12" ht="15">
      <c r="A79" s="91" t="s">
        <v>1034</v>
      </c>
      <c r="B79" s="91" t="s">
        <v>999</v>
      </c>
      <c r="C79" s="91">
        <v>2</v>
      </c>
      <c r="D79" s="133">
        <v>0.004083213315830532</v>
      </c>
      <c r="E79" s="133">
        <v>1.2218487496163564</v>
      </c>
      <c r="F79" s="91" t="s">
        <v>1278</v>
      </c>
      <c r="G79" s="91" t="b">
        <v>0</v>
      </c>
      <c r="H79" s="91" t="b">
        <v>0</v>
      </c>
      <c r="I79" s="91" t="b">
        <v>0</v>
      </c>
      <c r="J79" s="91" t="b">
        <v>0</v>
      </c>
      <c r="K79" s="91" t="b">
        <v>0</v>
      </c>
      <c r="L79" s="91" t="b">
        <v>0</v>
      </c>
    </row>
    <row r="80" spans="1:12" ht="15">
      <c r="A80" s="91" t="s">
        <v>384</v>
      </c>
      <c r="B80" s="91" t="s">
        <v>1269</v>
      </c>
      <c r="C80" s="91">
        <v>2</v>
      </c>
      <c r="D80" s="133">
        <v>0.004083213315830532</v>
      </c>
      <c r="E80" s="133">
        <v>1.1053431805449192</v>
      </c>
      <c r="F80" s="91" t="s">
        <v>1278</v>
      </c>
      <c r="G80" s="91" t="b">
        <v>0</v>
      </c>
      <c r="H80" s="91" t="b">
        <v>0</v>
      </c>
      <c r="I80" s="91" t="b">
        <v>0</v>
      </c>
      <c r="J80" s="91" t="b">
        <v>0</v>
      </c>
      <c r="K80" s="91" t="b">
        <v>0</v>
      </c>
      <c r="L80" s="91" t="b">
        <v>0</v>
      </c>
    </row>
    <row r="81" spans="1:12" ht="15">
      <c r="A81" s="91" t="s">
        <v>1269</v>
      </c>
      <c r="B81" s="91" t="s">
        <v>1027</v>
      </c>
      <c r="C81" s="91">
        <v>2</v>
      </c>
      <c r="D81" s="133">
        <v>0.004083213315830532</v>
      </c>
      <c r="E81" s="133">
        <v>1.3657553253006365</v>
      </c>
      <c r="F81" s="91" t="s">
        <v>1278</v>
      </c>
      <c r="G81" s="91" t="b">
        <v>0</v>
      </c>
      <c r="H81" s="91" t="b">
        <v>0</v>
      </c>
      <c r="I81" s="91" t="b">
        <v>0</v>
      </c>
      <c r="J81" s="91" t="b">
        <v>0</v>
      </c>
      <c r="K81" s="91" t="b">
        <v>0</v>
      </c>
      <c r="L81" s="91" t="b">
        <v>0</v>
      </c>
    </row>
    <row r="82" spans="1:12" ht="15">
      <c r="A82" s="91" t="s">
        <v>1027</v>
      </c>
      <c r="B82" s="91" t="s">
        <v>1270</v>
      </c>
      <c r="C82" s="91">
        <v>2</v>
      </c>
      <c r="D82" s="133">
        <v>0.004083213315830532</v>
      </c>
      <c r="E82" s="133">
        <v>1.3505153587438996</v>
      </c>
      <c r="F82" s="91" t="s">
        <v>1278</v>
      </c>
      <c r="G82" s="91" t="b">
        <v>0</v>
      </c>
      <c r="H82" s="91" t="b">
        <v>0</v>
      </c>
      <c r="I82" s="91" t="b">
        <v>0</v>
      </c>
      <c r="J82" s="91" t="b">
        <v>0</v>
      </c>
      <c r="K82" s="91" t="b">
        <v>0</v>
      </c>
      <c r="L82" s="91" t="b">
        <v>0</v>
      </c>
    </row>
    <row r="83" spans="1:12" ht="15">
      <c r="A83" s="91" t="s">
        <v>1270</v>
      </c>
      <c r="B83" s="91" t="s">
        <v>1048</v>
      </c>
      <c r="C83" s="91">
        <v>2</v>
      </c>
      <c r="D83" s="133">
        <v>0.004083213315830532</v>
      </c>
      <c r="E83" s="133">
        <v>2.034762106259212</v>
      </c>
      <c r="F83" s="91" t="s">
        <v>1278</v>
      </c>
      <c r="G83" s="91" t="b">
        <v>0</v>
      </c>
      <c r="H83" s="91" t="b">
        <v>0</v>
      </c>
      <c r="I83" s="91" t="b">
        <v>0</v>
      </c>
      <c r="J83" s="91" t="b">
        <v>0</v>
      </c>
      <c r="K83" s="91" t="b">
        <v>0</v>
      </c>
      <c r="L83" s="91" t="b">
        <v>0</v>
      </c>
    </row>
    <row r="84" spans="1:12" ht="15">
      <c r="A84" s="91" t="s">
        <v>1048</v>
      </c>
      <c r="B84" s="91" t="s">
        <v>995</v>
      </c>
      <c r="C84" s="91">
        <v>2</v>
      </c>
      <c r="D84" s="133">
        <v>0.004083213315830532</v>
      </c>
      <c r="E84" s="133">
        <v>1.0135728071892738</v>
      </c>
      <c r="F84" s="91" t="s">
        <v>1278</v>
      </c>
      <c r="G84" s="91" t="b">
        <v>0</v>
      </c>
      <c r="H84" s="91" t="b">
        <v>0</v>
      </c>
      <c r="I84" s="91" t="b">
        <v>0</v>
      </c>
      <c r="J84" s="91" t="b">
        <v>0</v>
      </c>
      <c r="K84" s="91" t="b">
        <v>0</v>
      </c>
      <c r="L84" s="91" t="b">
        <v>0</v>
      </c>
    </row>
    <row r="85" spans="1:12" ht="15">
      <c r="A85" s="91" t="s">
        <v>995</v>
      </c>
      <c r="B85" s="91" t="s">
        <v>1032</v>
      </c>
      <c r="C85" s="91">
        <v>2</v>
      </c>
      <c r="D85" s="133">
        <v>0.004083213315830532</v>
      </c>
      <c r="E85" s="133">
        <v>0.4906940619089363</v>
      </c>
      <c r="F85" s="91" t="s">
        <v>1278</v>
      </c>
      <c r="G85" s="91" t="b">
        <v>0</v>
      </c>
      <c r="H85" s="91" t="b">
        <v>0</v>
      </c>
      <c r="I85" s="91" t="b">
        <v>0</v>
      </c>
      <c r="J85" s="91" t="b">
        <v>0</v>
      </c>
      <c r="K85" s="91" t="b">
        <v>0</v>
      </c>
      <c r="L85" s="91" t="b">
        <v>0</v>
      </c>
    </row>
    <row r="86" spans="1:12" ht="15">
      <c r="A86" s="91" t="s">
        <v>1027</v>
      </c>
      <c r="B86" s="91" t="s">
        <v>1050</v>
      </c>
      <c r="C86" s="91">
        <v>2</v>
      </c>
      <c r="D86" s="133">
        <v>0.004083213315830532</v>
      </c>
      <c r="E86" s="133">
        <v>0.3727917534550518</v>
      </c>
      <c r="F86" s="91" t="s">
        <v>1278</v>
      </c>
      <c r="G86" s="91" t="b">
        <v>0</v>
      </c>
      <c r="H86" s="91" t="b">
        <v>0</v>
      </c>
      <c r="I86" s="91" t="b">
        <v>0</v>
      </c>
      <c r="J86" s="91" t="b">
        <v>0</v>
      </c>
      <c r="K86" s="91" t="b">
        <v>0</v>
      </c>
      <c r="L86" s="91" t="b">
        <v>0</v>
      </c>
    </row>
    <row r="87" spans="1:12" ht="15">
      <c r="A87" s="91" t="s">
        <v>1050</v>
      </c>
      <c r="B87" s="91" t="s">
        <v>384</v>
      </c>
      <c r="C87" s="91">
        <v>2</v>
      </c>
      <c r="D87" s="133">
        <v>0.004083213315830532</v>
      </c>
      <c r="E87" s="133">
        <v>0.7447274948966939</v>
      </c>
      <c r="F87" s="91" t="s">
        <v>1278</v>
      </c>
      <c r="G87" s="91" t="b">
        <v>0</v>
      </c>
      <c r="H87" s="91" t="b">
        <v>0</v>
      </c>
      <c r="I87" s="91" t="b">
        <v>0</v>
      </c>
      <c r="J87" s="91" t="b">
        <v>0</v>
      </c>
      <c r="K87" s="91" t="b">
        <v>0</v>
      </c>
      <c r="L87" s="91" t="b">
        <v>0</v>
      </c>
    </row>
    <row r="88" spans="1:12" ht="15">
      <c r="A88" s="91" t="s">
        <v>384</v>
      </c>
      <c r="B88" s="91" t="s">
        <v>1048</v>
      </c>
      <c r="C88" s="91">
        <v>2</v>
      </c>
      <c r="D88" s="133">
        <v>0.004083213315830532</v>
      </c>
      <c r="E88" s="133">
        <v>0.6282219258252568</v>
      </c>
      <c r="F88" s="91" t="s">
        <v>1278</v>
      </c>
      <c r="G88" s="91" t="b">
        <v>0</v>
      </c>
      <c r="H88" s="91" t="b">
        <v>0</v>
      </c>
      <c r="I88" s="91" t="b">
        <v>0</v>
      </c>
      <c r="J88" s="91" t="b">
        <v>0</v>
      </c>
      <c r="K88" s="91" t="b">
        <v>0</v>
      </c>
      <c r="L88" s="91" t="b">
        <v>0</v>
      </c>
    </row>
    <row r="89" spans="1:12" ht="15">
      <c r="A89" s="91" t="s">
        <v>1048</v>
      </c>
      <c r="B89" s="91" t="s">
        <v>1051</v>
      </c>
      <c r="C89" s="91">
        <v>2</v>
      </c>
      <c r="D89" s="133">
        <v>0.004083213315830532</v>
      </c>
      <c r="E89" s="133">
        <v>2.034762106259212</v>
      </c>
      <c r="F89" s="91" t="s">
        <v>1278</v>
      </c>
      <c r="G89" s="91" t="b">
        <v>0</v>
      </c>
      <c r="H89" s="91" t="b">
        <v>0</v>
      </c>
      <c r="I89" s="91" t="b">
        <v>0</v>
      </c>
      <c r="J89" s="91" t="b">
        <v>0</v>
      </c>
      <c r="K89" s="91" t="b">
        <v>0</v>
      </c>
      <c r="L89" s="91" t="b">
        <v>0</v>
      </c>
    </row>
    <row r="90" spans="1:12" ht="15">
      <c r="A90" s="91" t="s">
        <v>1051</v>
      </c>
      <c r="B90" s="91" t="s">
        <v>1027</v>
      </c>
      <c r="C90" s="91">
        <v>2</v>
      </c>
      <c r="D90" s="133">
        <v>0.004083213315830532</v>
      </c>
      <c r="E90" s="133">
        <v>1.3657553253006365</v>
      </c>
      <c r="F90" s="91" t="s">
        <v>1278</v>
      </c>
      <c r="G90" s="91" t="b">
        <v>0</v>
      </c>
      <c r="H90" s="91" t="b">
        <v>0</v>
      </c>
      <c r="I90" s="91" t="b">
        <v>0</v>
      </c>
      <c r="J90" s="91" t="b">
        <v>0</v>
      </c>
      <c r="K90" s="91" t="b">
        <v>0</v>
      </c>
      <c r="L90" s="91" t="b">
        <v>0</v>
      </c>
    </row>
    <row r="91" spans="1:12" ht="15">
      <c r="A91" s="91" t="s">
        <v>1027</v>
      </c>
      <c r="B91" s="91" t="s">
        <v>1049</v>
      </c>
      <c r="C91" s="91">
        <v>2</v>
      </c>
      <c r="D91" s="133">
        <v>0.004083213315830532</v>
      </c>
      <c r="E91" s="133">
        <v>1.0494853630799184</v>
      </c>
      <c r="F91" s="91" t="s">
        <v>1278</v>
      </c>
      <c r="G91" s="91" t="b">
        <v>0</v>
      </c>
      <c r="H91" s="91" t="b">
        <v>0</v>
      </c>
      <c r="I91" s="91" t="b">
        <v>0</v>
      </c>
      <c r="J91" s="91" t="b">
        <v>0</v>
      </c>
      <c r="K91" s="91" t="b">
        <v>0</v>
      </c>
      <c r="L91" s="91" t="b">
        <v>0</v>
      </c>
    </row>
    <row r="92" spans="1:12" ht="15">
      <c r="A92" s="91" t="s">
        <v>1049</v>
      </c>
      <c r="B92" s="91" t="s">
        <v>1052</v>
      </c>
      <c r="C92" s="91">
        <v>2</v>
      </c>
      <c r="D92" s="133">
        <v>0.004083213315830532</v>
      </c>
      <c r="E92" s="133">
        <v>2.210853365314893</v>
      </c>
      <c r="F92" s="91" t="s">
        <v>1278</v>
      </c>
      <c r="G92" s="91" t="b">
        <v>0</v>
      </c>
      <c r="H92" s="91" t="b">
        <v>0</v>
      </c>
      <c r="I92" s="91" t="b">
        <v>0</v>
      </c>
      <c r="J92" s="91" t="b">
        <v>0</v>
      </c>
      <c r="K92" s="91" t="b">
        <v>0</v>
      </c>
      <c r="L92" s="91" t="b">
        <v>0</v>
      </c>
    </row>
    <row r="93" spans="1:12" ht="15">
      <c r="A93" s="91" t="s">
        <v>1052</v>
      </c>
      <c r="B93" s="91" t="s">
        <v>1053</v>
      </c>
      <c r="C93" s="91">
        <v>2</v>
      </c>
      <c r="D93" s="133">
        <v>0.004083213315830532</v>
      </c>
      <c r="E93" s="133">
        <v>2.5118833609788744</v>
      </c>
      <c r="F93" s="91" t="s">
        <v>1278</v>
      </c>
      <c r="G93" s="91" t="b">
        <v>0</v>
      </c>
      <c r="H93" s="91" t="b">
        <v>0</v>
      </c>
      <c r="I93" s="91" t="b">
        <v>0</v>
      </c>
      <c r="J93" s="91" t="b">
        <v>0</v>
      </c>
      <c r="K93" s="91" t="b">
        <v>0</v>
      </c>
      <c r="L93" s="91" t="b">
        <v>0</v>
      </c>
    </row>
    <row r="94" spans="1:12" ht="15">
      <c r="A94" s="91" t="s">
        <v>1053</v>
      </c>
      <c r="B94" s="91" t="s">
        <v>1054</v>
      </c>
      <c r="C94" s="91">
        <v>2</v>
      </c>
      <c r="D94" s="133">
        <v>0.004083213315830532</v>
      </c>
      <c r="E94" s="133">
        <v>2.5118833609788744</v>
      </c>
      <c r="F94" s="91" t="s">
        <v>1278</v>
      </c>
      <c r="G94" s="91" t="b">
        <v>0</v>
      </c>
      <c r="H94" s="91" t="b">
        <v>0</v>
      </c>
      <c r="I94" s="91" t="b">
        <v>0</v>
      </c>
      <c r="J94" s="91" t="b">
        <v>0</v>
      </c>
      <c r="K94" s="91" t="b">
        <v>0</v>
      </c>
      <c r="L94" s="91" t="b">
        <v>0</v>
      </c>
    </row>
    <row r="95" spans="1:12" ht="15">
      <c r="A95" s="91" t="s">
        <v>1054</v>
      </c>
      <c r="B95" s="91" t="s">
        <v>1055</v>
      </c>
      <c r="C95" s="91">
        <v>2</v>
      </c>
      <c r="D95" s="133">
        <v>0.004083213315830532</v>
      </c>
      <c r="E95" s="133">
        <v>2.210853365314893</v>
      </c>
      <c r="F95" s="91" t="s">
        <v>1278</v>
      </c>
      <c r="G95" s="91" t="b">
        <v>0</v>
      </c>
      <c r="H95" s="91" t="b">
        <v>0</v>
      </c>
      <c r="I95" s="91" t="b">
        <v>0</v>
      </c>
      <c r="J95" s="91" t="b">
        <v>1</v>
      </c>
      <c r="K95" s="91" t="b">
        <v>0</v>
      </c>
      <c r="L95" s="91" t="b">
        <v>0</v>
      </c>
    </row>
    <row r="96" spans="1:12" ht="15">
      <c r="A96" s="91" t="s">
        <v>1055</v>
      </c>
      <c r="B96" s="91" t="s">
        <v>1274</v>
      </c>
      <c r="C96" s="91">
        <v>2</v>
      </c>
      <c r="D96" s="133">
        <v>0.004083213315830532</v>
      </c>
      <c r="E96" s="133">
        <v>2.210853365314893</v>
      </c>
      <c r="F96" s="91" t="s">
        <v>1278</v>
      </c>
      <c r="G96" s="91" t="b">
        <v>1</v>
      </c>
      <c r="H96" s="91" t="b">
        <v>0</v>
      </c>
      <c r="I96" s="91" t="b">
        <v>0</v>
      </c>
      <c r="J96" s="91" t="b">
        <v>0</v>
      </c>
      <c r="K96" s="91" t="b">
        <v>0</v>
      </c>
      <c r="L96" s="91" t="b">
        <v>0</v>
      </c>
    </row>
    <row r="97" spans="1:12" ht="15">
      <c r="A97" s="91" t="s">
        <v>1274</v>
      </c>
      <c r="B97" s="91" t="s">
        <v>1048</v>
      </c>
      <c r="C97" s="91">
        <v>2</v>
      </c>
      <c r="D97" s="133">
        <v>0.004083213315830532</v>
      </c>
      <c r="E97" s="133">
        <v>2.034762106259212</v>
      </c>
      <c r="F97" s="91" t="s">
        <v>1278</v>
      </c>
      <c r="G97" s="91" t="b">
        <v>0</v>
      </c>
      <c r="H97" s="91" t="b">
        <v>0</v>
      </c>
      <c r="I97" s="91" t="b">
        <v>0</v>
      </c>
      <c r="J97" s="91" t="b">
        <v>0</v>
      </c>
      <c r="K97" s="91" t="b">
        <v>0</v>
      </c>
      <c r="L97" s="91" t="b">
        <v>0</v>
      </c>
    </row>
    <row r="98" spans="1:12" ht="15">
      <c r="A98" s="91" t="s">
        <v>1030</v>
      </c>
      <c r="B98" s="91" t="s">
        <v>1028</v>
      </c>
      <c r="C98" s="91">
        <v>17</v>
      </c>
      <c r="D98" s="133">
        <v>0.012347951926254317</v>
      </c>
      <c r="E98" s="133">
        <v>1.3526901680603431</v>
      </c>
      <c r="F98" s="91" t="s">
        <v>939</v>
      </c>
      <c r="G98" s="91" t="b">
        <v>0</v>
      </c>
      <c r="H98" s="91" t="b">
        <v>0</v>
      </c>
      <c r="I98" s="91" t="b">
        <v>0</v>
      </c>
      <c r="J98" s="91" t="b">
        <v>0</v>
      </c>
      <c r="K98" s="91" t="b">
        <v>0</v>
      </c>
      <c r="L98" s="91" t="b">
        <v>0</v>
      </c>
    </row>
    <row r="99" spans="1:12" ht="15">
      <c r="A99" s="91" t="s">
        <v>1027</v>
      </c>
      <c r="B99" s="91" t="s">
        <v>995</v>
      </c>
      <c r="C99" s="91">
        <v>16</v>
      </c>
      <c r="D99" s="133">
        <v>0.012527543790488437</v>
      </c>
      <c r="E99" s="133">
        <v>1.4273237863572472</v>
      </c>
      <c r="F99" s="91" t="s">
        <v>939</v>
      </c>
      <c r="G99" s="91" t="b">
        <v>0</v>
      </c>
      <c r="H99" s="91" t="b">
        <v>0</v>
      </c>
      <c r="I99" s="91" t="b">
        <v>0</v>
      </c>
      <c r="J99" s="91" t="b">
        <v>0</v>
      </c>
      <c r="K99" s="91" t="b">
        <v>0</v>
      </c>
      <c r="L99" s="91" t="b">
        <v>0</v>
      </c>
    </row>
    <row r="100" spans="1:12" ht="15">
      <c r="A100" s="91" t="s">
        <v>995</v>
      </c>
      <c r="B100" s="91" t="s">
        <v>1030</v>
      </c>
      <c r="C100" s="91">
        <v>16</v>
      </c>
      <c r="D100" s="133">
        <v>0.012527543790488437</v>
      </c>
      <c r="E100" s="133">
        <v>1.376171263909866</v>
      </c>
      <c r="F100" s="91" t="s">
        <v>939</v>
      </c>
      <c r="G100" s="91" t="b">
        <v>0</v>
      </c>
      <c r="H100" s="91" t="b">
        <v>0</v>
      </c>
      <c r="I100" s="91" t="b">
        <v>0</v>
      </c>
      <c r="J100" s="91" t="b">
        <v>0</v>
      </c>
      <c r="K100" s="91" t="b">
        <v>0</v>
      </c>
      <c r="L100" s="91" t="b">
        <v>0</v>
      </c>
    </row>
    <row r="101" spans="1:12" ht="15">
      <c r="A101" s="91" t="s">
        <v>384</v>
      </c>
      <c r="B101" s="91" t="s">
        <v>1031</v>
      </c>
      <c r="C101" s="91">
        <v>15</v>
      </c>
      <c r="D101" s="133">
        <v>0.012648724677784317</v>
      </c>
      <c r="E101" s="133">
        <v>1.0873757246628963</v>
      </c>
      <c r="F101" s="91" t="s">
        <v>939</v>
      </c>
      <c r="G101" s="91" t="b">
        <v>0</v>
      </c>
      <c r="H101" s="91" t="b">
        <v>0</v>
      </c>
      <c r="I101" s="91" t="b">
        <v>0</v>
      </c>
      <c r="J101" s="91" t="b">
        <v>0</v>
      </c>
      <c r="K101" s="91" t="b">
        <v>0</v>
      </c>
      <c r="L101" s="91" t="b">
        <v>0</v>
      </c>
    </row>
    <row r="102" spans="1:12" ht="15">
      <c r="A102" s="91" t="s">
        <v>1031</v>
      </c>
      <c r="B102" s="91" t="s">
        <v>1027</v>
      </c>
      <c r="C102" s="91">
        <v>15</v>
      </c>
      <c r="D102" s="133">
        <v>0.012648724677784317</v>
      </c>
      <c r="E102" s="133">
        <v>1.4273237863572472</v>
      </c>
      <c r="F102" s="91" t="s">
        <v>939</v>
      </c>
      <c r="G102" s="91" t="b">
        <v>0</v>
      </c>
      <c r="H102" s="91" t="b">
        <v>0</v>
      </c>
      <c r="I102" s="91" t="b">
        <v>0</v>
      </c>
      <c r="J102" s="91" t="b">
        <v>0</v>
      </c>
      <c r="K102" s="91" t="b">
        <v>0</v>
      </c>
      <c r="L102" s="91" t="b">
        <v>0</v>
      </c>
    </row>
    <row r="103" spans="1:12" ht="15">
      <c r="A103" s="91" t="s">
        <v>1028</v>
      </c>
      <c r="B103" s="91" t="s">
        <v>1032</v>
      </c>
      <c r="C103" s="91">
        <v>15</v>
      </c>
      <c r="D103" s="133">
        <v>0.012648724677784317</v>
      </c>
      <c r="E103" s="133">
        <v>1.376171263909866</v>
      </c>
      <c r="F103" s="91" t="s">
        <v>939</v>
      </c>
      <c r="G103" s="91" t="b">
        <v>0</v>
      </c>
      <c r="H103" s="91" t="b">
        <v>0</v>
      </c>
      <c r="I103" s="91" t="b">
        <v>0</v>
      </c>
      <c r="J103" s="91" t="b">
        <v>0</v>
      </c>
      <c r="K103" s="91" t="b">
        <v>0</v>
      </c>
      <c r="L103" s="91" t="b">
        <v>0</v>
      </c>
    </row>
    <row r="104" spans="1:12" ht="15">
      <c r="A104" s="91" t="s">
        <v>992</v>
      </c>
      <c r="B104" s="91" t="s">
        <v>993</v>
      </c>
      <c r="C104" s="91">
        <v>15</v>
      </c>
      <c r="D104" s="133">
        <v>0.012648724677784317</v>
      </c>
      <c r="E104" s="133">
        <v>1.2277514314520432</v>
      </c>
      <c r="F104" s="91" t="s">
        <v>939</v>
      </c>
      <c r="G104" s="91" t="b">
        <v>0</v>
      </c>
      <c r="H104" s="91" t="b">
        <v>0</v>
      </c>
      <c r="I104" s="91" t="b">
        <v>0</v>
      </c>
      <c r="J104" s="91" t="b">
        <v>0</v>
      </c>
      <c r="K104" s="91" t="b">
        <v>0</v>
      </c>
      <c r="L104" s="91" t="b">
        <v>0</v>
      </c>
    </row>
    <row r="105" spans="1:12" ht="15">
      <c r="A105" s="91" t="s">
        <v>1032</v>
      </c>
      <c r="B105" s="91" t="s">
        <v>992</v>
      </c>
      <c r="C105" s="91">
        <v>14</v>
      </c>
      <c r="D105" s="133">
        <v>0.012707594919231393</v>
      </c>
      <c r="E105" s="133">
        <v>1.3004505499717476</v>
      </c>
      <c r="F105" s="91" t="s">
        <v>939</v>
      </c>
      <c r="G105" s="91" t="b">
        <v>0</v>
      </c>
      <c r="H105" s="91" t="b">
        <v>0</v>
      </c>
      <c r="I105" s="91" t="b">
        <v>0</v>
      </c>
      <c r="J105" s="91" t="b">
        <v>0</v>
      </c>
      <c r="K105" s="91" t="b">
        <v>0</v>
      </c>
      <c r="L105" s="91" t="b">
        <v>0</v>
      </c>
    </row>
    <row r="106" spans="1:12" ht="15">
      <c r="A106" s="91" t="s">
        <v>993</v>
      </c>
      <c r="B106" s="91" t="s">
        <v>1045</v>
      </c>
      <c r="C106" s="91">
        <v>14</v>
      </c>
      <c r="D106" s="133">
        <v>0.012707594919231393</v>
      </c>
      <c r="E106" s="133">
        <v>1.4009948476348981</v>
      </c>
      <c r="F106" s="91" t="s">
        <v>939</v>
      </c>
      <c r="G106" s="91" t="b">
        <v>0</v>
      </c>
      <c r="H106" s="91" t="b">
        <v>0</v>
      </c>
      <c r="I106" s="91" t="b">
        <v>0</v>
      </c>
      <c r="J106" s="91" t="b">
        <v>0</v>
      </c>
      <c r="K106" s="91" t="b">
        <v>0</v>
      </c>
      <c r="L106" s="91" t="b">
        <v>0</v>
      </c>
    </row>
    <row r="107" spans="1:12" ht="15">
      <c r="A107" s="91" t="s">
        <v>1045</v>
      </c>
      <c r="B107" s="91" t="s">
        <v>1222</v>
      </c>
      <c r="C107" s="91">
        <v>14</v>
      </c>
      <c r="D107" s="133">
        <v>0.012707594919231393</v>
      </c>
      <c r="E107" s="133">
        <v>1.485315733334934</v>
      </c>
      <c r="F107" s="91" t="s">
        <v>939</v>
      </c>
      <c r="G107" s="91" t="b">
        <v>0</v>
      </c>
      <c r="H107" s="91" t="b">
        <v>0</v>
      </c>
      <c r="I107" s="91" t="b">
        <v>0</v>
      </c>
      <c r="J107" s="91" t="b">
        <v>0</v>
      </c>
      <c r="K107" s="91" t="b">
        <v>0</v>
      </c>
      <c r="L107" s="91" t="b">
        <v>0</v>
      </c>
    </row>
    <row r="108" spans="1:12" ht="15">
      <c r="A108" s="91" t="s">
        <v>996</v>
      </c>
      <c r="B108" s="91" t="s">
        <v>1050</v>
      </c>
      <c r="C108" s="91">
        <v>13</v>
      </c>
      <c r="D108" s="133">
        <v>0.012699696414800125</v>
      </c>
      <c r="E108" s="133">
        <v>1.3651758796084028</v>
      </c>
      <c r="F108" s="91" t="s">
        <v>939</v>
      </c>
      <c r="G108" s="91" t="b">
        <v>0</v>
      </c>
      <c r="H108" s="91" t="b">
        <v>0</v>
      </c>
      <c r="I108" s="91" t="b">
        <v>0</v>
      </c>
      <c r="J108" s="91" t="b">
        <v>0</v>
      </c>
      <c r="K108" s="91" t="b">
        <v>0</v>
      </c>
      <c r="L108" s="91" t="b">
        <v>0</v>
      </c>
    </row>
    <row r="109" spans="1:12" ht="15">
      <c r="A109" s="91" t="s">
        <v>1222</v>
      </c>
      <c r="B109" s="91" t="s">
        <v>996</v>
      </c>
      <c r="C109" s="91">
        <v>8</v>
      </c>
      <c r="D109" s="133">
        <v>0.011442782573334219</v>
      </c>
      <c r="E109" s="133">
        <v>1.2890210881909658</v>
      </c>
      <c r="F109" s="91" t="s">
        <v>939</v>
      </c>
      <c r="G109" s="91" t="b">
        <v>0</v>
      </c>
      <c r="H109" s="91" t="b">
        <v>0</v>
      </c>
      <c r="I109" s="91" t="b">
        <v>0</v>
      </c>
      <c r="J109" s="91" t="b">
        <v>0</v>
      </c>
      <c r="K109" s="91" t="b">
        <v>0</v>
      </c>
      <c r="L109" s="91" t="b">
        <v>0</v>
      </c>
    </row>
    <row r="110" spans="1:12" ht="15">
      <c r="A110" s="91" t="s">
        <v>1223</v>
      </c>
      <c r="B110" s="91" t="s">
        <v>1226</v>
      </c>
      <c r="C110" s="91">
        <v>4</v>
      </c>
      <c r="D110" s="133">
        <v>0.008310896625712109</v>
      </c>
      <c r="E110" s="133">
        <v>2.0293837776852097</v>
      </c>
      <c r="F110" s="91" t="s">
        <v>939</v>
      </c>
      <c r="G110" s="91" t="b">
        <v>0</v>
      </c>
      <c r="H110" s="91" t="b">
        <v>0</v>
      </c>
      <c r="I110" s="91" t="b">
        <v>0</v>
      </c>
      <c r="J110" s="91" t="b">
        <v>0</v>
      </c>
      <c r="K110" s="91" t="b">
        <v>0</v>
      </c>
      <c r="L110" s="91" t="b">
        <v>0</v>
      </c>
    </row>
    <row r="111" spans="1:12" ht="15">
      <c r="A111" s="91" t="s">
        <v>999</v>
      </c>
      <c r="B111" s="91" t="s">
        <v>1000</v>
      </c>
      <c r="C111" s="91">
        <v>3</v>
      </c>
      <c r="D111" s="133">
        <v>0.00703922883449892</v>
      </c>
      <c r="E111" s="133">
        <v>1.8532925186295284</v>
      </c>
      <c r="F111" s="91" t="s">
        <v>939</v>
      </c>
      <c r="G111" s="91" t="b">
        <v>0</v>
      </c>
      <c r="H111" s="91" t="b">
        <v>0</v>
      </c>
      <c r="I111" s="91" t="b">
        <v>0</v>
      </c>
      <c r="J111" s="91" t="b">
        <v>0</v>
      </c>
      <c r="K111" s="91" t="b">
        <v>0</v>
      </c>
      <c r="L111" s="91" t="b">
        <v>0</v>
      </c>
    </row>
    <row r="112" spans="1:12" ht="15">
      <c r="A112" s="91" t="s">
        <v>384</v>
      </c>
      <c r="B112" s="91" t="s">
        <v>1249</v>
      </c>
      <c r="C112" s="91">
        <v>2</v>
      </c>
      <c r="D112" s="133">
        <v>0.005450200982378554</v>
      </c>
      <c r="E112" s="133">
        <v>1.0873757246628963</v>
      </c>
      <c r="F112" s="91" t="s">
        <v>939</v>
      </c>
      <c r="G112" s="91" t="b">
        <v>0</v>
      </c>
      <c r="H112" s="91" t="b">
        <v>0</v>
      </c>
      <c r="I112" s="91" t="b">
        <v>0</v>
      </c>
      <c r="J112" s="91" t="b">
        <v>0</v>
      </c>
      <c r="K112" s="91" t="b">
        <v>0</v>
      </c>
      <c r="L112" s="91" t="b">
        <v>0</v>
      </c>
    </row>
    <row r="113" spans="1:12" ht="15">
      <c r="A113" s="91" t="s">
        <v>1249</v>
      </c>
      <c r="B113" s="91" t="s">
        <v>996</v>
      </c>
      <c r="C113" s="91">
        <v>2</v>
      </c>
      <c r="D113" s="133">
        <v>0.005450200982378554</v>
      </c>
      <c r="E113" s="133">
        <v>1.4273237863572472</v>
      </c>
      <c r="F113" s="91" t="s">
        <v>939</v>
      </c>
      <c r="G113" s="91" t="b">
        <v>0</v>
      </c>
      <c r="H113" s="91" t="b">
        <v>0</v>
      </c>
      <c r="I113" s="91" t="b">
        <v>0</v>
      </c>
      <c r="J113" s="91" t="b">
        <v>0</v>
      </c>
      <c r="K113" s="91" t="b">
        <v>0</v>
      </c>
      <c r="L113" s="91" t="b">
        <v>0</v>
      </c>
    </row>
    <row r="114" spans="1:12" ht="15">
      <c r="A114" s="91" t="s">
        <v>384</v>
      </c>
      <c r="B114" s="91" t="s">
        <v>1238</v>
      </c>
      <c r="C114" s="91">
        <v>2</v>
      </c>
      <c r="D114" s="133">
        <v>0.005450200982378554</v>
      </c>
      <c r="E114" s="133">
        <v>1.0873757246628963</v>
      </c>
      <c r="F114" s="91" t="s">
        <v>939</v>
      </c>
      <c r="G114" s="91" t="b">
        <v>0</v>
      </c>
      <c r="H114" s="91" t="b">
        <v>0</v>
      </c>
      <c r="I114" s="91" t="b">
        <v>0</v>
      </c>
      <c r="J114" s="91" t="b">
        <v>0</v>
      </c>
      <c r="K114" s="91" t="b">
        <v>0</v>
      </c>
      <c r="L114" s="91" t="b">
        <v>0</v>
      </c>
    </row>
    <row r="115" spans="1:12" ht="15">
      <c r="A115" s="91" t="s">
        <v>1238</v>
      </c>
      <c r="B115" s="91" t="s">
        <v>1239</v>
      </c>
      <c r="C115" s="91">
        <v>2</v>
      </c>
      <c r="D115" s="133">
        <v>0.005450200982378554</v>
      </c>
      <c r="E115" s="133">
        <v>2.330413773349191</v>
      </c>
      <c r="F115" s="91" t="s">
        <v>939</v>
      </c>
      <c r="G115" s="91" t="b">
        <v>0</v>
      </c>
      <c r="H115" s="91" t="b">
        <v>0</v>
      </c>
      <c r="I115" s="91" t="b">
        <v>0</v>
      </c>
      <c r="J115" s="91" t="b">
        <v>0</v>
      </c>
      <c r="K115" s="91" t="b">
        <v>0</v>
      </c>
      <c r="L115" s="91" t="b">
        <v>0</v>
      </c>
    </row>
    <row r="116" spans="1:12" ht="15">
      <c r="A116" s="91" t="s">
        <v>1239</v>
      </c>
      <c r="B116" s="91" t="s">
        <v>1240</v>
      </c>
      <c r="C116" s="91">
        <v>2</v>
      </c>
      <c r="D116" s="133">
        <v>0.005450200982378554</v>
      </c>
      <c r="E116" s="133">
        <v>2.330413773349191</v>
      </c>
      <c r="F116" s="91" t="s">
        <v>939</v>
      </c>
      <c r="G116" s="91" t="b">
        <v>0</v>
      </c>
      <c r="H116" s="91" t="b">
        <v>0</v>
      </c>
      <c r="I116" s="91" t="b">
        <v>0</v>
      </c>
      <c r="J116" s="91" t="b">
        <v>0</v>
      </c>
      <c r="K116" s="91" t="b">
        <v>0</v>
      </c>
      <c r="L116" s="91" t="b">
        <v>0</v>
      </c>
    </row>
    <row r="117" spans="1:12" ht="15">
      <c r="A117" s="91" t="s">
        <v>1240</v>
      </c>
      <c r="B117" s="91" t="s">
        <v>1241</v>
      </c>
      <c r="C117" s="91">
        <v>2</v>
      </c>
      <c r="D117" s="133">
        <v>0.005450200982378554</v>
      </c>
      <c r="E117" s="133">
        <v>2.330413773349191</v>
      </c>
      <c r="F117" s="91" t="s">
        <v>939</v>
      </c>
      <c r="G117" s="91" t="b">
        <v>0</v>
      </c>
      <c r="H117" s="91" t="b">
        <v>0</v>
      </c>
      <c r="I117" s="91" t="b">
        <v>0</v>
      </c>
      <c r="J117" s="91" t="b">
        <v>0</v>
      </c>
      <c r="K117" s="91" t="b">
        <v>0</v>
      </c>
      <c r="L117" s="91" t="b">
        <v>0</v>
      </c>
    </row>
    <row r="118" spans="1:12" ht="15">
      <c r="A118" s="91" t="s">
        <v>1241</v>
      </c>
      <c r="B118" s="91" t="s">
        <v>1242</v>
      </c>
      <c r="C118" s="91">
        <v>2</v>
      </c>
      <c r="D118" s="133">
        <v>0.005450200982378554</v>
      </c>
      <c r="E118" s="133">
        <v>2.330413773349191</v>
      </c>
      <c r="F118" s="91" t="s">
        <v>939</v>
      </c>
      <c r="G118" s="91" t="b">
        <v>0</v>
      </c>
      <c r="H118" s="91" t="b">
        <v>0</v>
      </c>
      <c r="I118" s="91" t="b">
        <v>0</v>
      </c>
      <c r="J118" s="91" t="b">
        <v>0</v>
      </c>
      <c r="K118" s="91" t="b">
        <v>0</v>
      </c>
      <c r="L118" s="91" t="b">
        <v>0</v>
      </c>
    </row>
    <row r="119" spans="1:12" ht="15">
      <c r="A119" s="91" t="s">
        <v>1242</v>
      </c>
      <c r="B119" s="91" t="s">
        <v>1225</v>
      </c>
      <c r="C119" s="91">
        <v>2</v>
      </c>
      <c r="D119" s="133">
        <v>0.005450200982378554</v>
      </c>
      <c r="E119" s="133">
        <v>2.0293837776852097</v>
      </c>
      <c r="F119" s="91" t="s">
        <v>939</v>
      </c>
      <c r="G119" s="91" t="b">
        <v>0</v>
      </c>
      <c r="H119" s="91" t="b">
        <v>0</v>
      </c>
      <c r="I119" s="91" t="b">
        <v>0</v>
      </c>
      <c r="J119" s="91" t="b">
        <v>0</v>
      </c>
      <c r="K119" s="91" t="b">
        <v>0</v>
      </c>
      <c r="L119" s="91" t="b">
        <v>0</v>
      </c>
    </row>
    <row r="120" spans="1:12" ht="15">
      <c r="A120" s="91" t="s">
        <v>1225</v>
      </c>
      <c r="B120" s="91" t="s">
        <v>1243</v>
      </c>
      <c r="C120" s="91">
        <v>2</v>
      </c>
      <c r="D120" s="133">
        <v>0.005450200982378554</v>
      </c>
      <c r="E120" s="133">
        <v>2.0293837776852097</v>
      </c>
      <c r="F120" s="91" t="s">
        <v>939</v>
      </c>
      <c r="G120" s="91" t="b">
        <v>0</v>
      </c>
      <c r="H120" s="91" t="b">
        <v>0</v>
      </c>
      <c r="I120" s="91" t="b">
        <v>0</v>
      </c>
      <c r="J120" s="91" t="b">
        <v>0</v>
      </c>
      <c r="K120" s="91" t="b">
        <v>0</v>
      </c>
      <c r="L120" s="91" t="b">
        <v>0</v>
      </c>
    </row>
    <row r="121" spans="1:12" ht="15">
      <c r="A121" s="91" t="s">
        <v>1243</v>
      </c>
      <c r="B121" s="91" t="s">
        <v>1244</v>
      </c>
      <c r="C121" s="91">
        <v>2</v>
      </c>
      <c r="D121" s="133">
        <v>0.005450200982378554</v>
      </c>
      <c r="E121" s="133">
        <v>2.330413773349191</v>
      </c>
      <c r="F121" s="91" t="s">
        <v>939</v>
      </c>
      <c r="G121" s="91" t="b">
        <v>0</v>
      </c>
      <c r="H121" s="91" t="b">
        <v>0</v>
      </c>
      <c r="I121" s="91" t="b">
        <v>0</v>
      </c>
      <c r="J121" s="91" t="b">
        <v>0</v>
      </c>
      <c r="K121" s="91" t="b">
        <v>0</v>
      </c>
      <c r="L121" s="91" t="b">
        <v>0</v>
      </c>
    </row>
    <row r="122" spans="1:12" ht="15">
      <c r="A122" s="91" t="s">
        <v>1244</v>
      </c>
      <c r="B122" s="91" t="s">
        <v>1245</v>
      </c>
      <c r="C122" s="91">
        <v>2</v>
      </c>
      <c r="D122" s="133">
        <v>0.005450200982378554</v>
      </c>
      <c r="E122" s="133">
        <v>2.330413773349191</v>
      </c>
      <c r="F122" s="91" t="s">
        <v>939</v>
      </c>
      <c r="G122" s="91" t="b">
        <v>0</v>
      </c>
      <c r="H122" s="91" t="b">
        <v>0</v>
      </c>
      <c r="I122" s="91" t="b">
        <v>0</v>
      </c>
      <c r="J122" s="91" t="b">
        <v>0</v>
      </c>
      <c r="K122" s="91" t="b">
        <v>0</v>
      </c>
      <c r="L122" s="91" t="b">
        <v>0</v>
      </c>
    </row>
    <row r="123" spans="1:12" ht="15">
      <c r="A123" s="91" t="s">
        <v>1245</v>
      </c>
      <c r="B123" s="91" t="s">
        <v>992</v>
      </c>
      <c r="C123" s="91">
        <v>2</v>
      </c>
      <c r="D123" s="133">
        <v>0.005450200982378554</v>
      </c>
      <c r="E123" s="133">
        <v>1.330413773349191</v>
      </c>
      <c r="F123" s="91" t="s">
        <v>939</v>
      </c>
      <c r="G123" s="91" t="b">
        <v>0</v>
      </c>
      <c r="H123" s="91" t="b">
        <v>0</v>
      </c>
      <c r="I123" s="91" t="b">
        <v>0</v>
      </c>
      <c r="J123" s="91" t="b">
        <v>0</v>
      </c>
      <c r="K123" s="91" t="b">
        <v>0</v>
      </c>
      <c r="L123" s="91" t="b">
        <v>0</v>
      </c>
    </row>
    <row r="124" spans="1:12" ht="15">
      <c r="A124" s="91" t="s">
        <v>992</v>
      </c>
      <c r="B124" s="91" t="s">
        <v>1246</v>
      </c>
      <c r="C124" s="91">
        <v>2</v>
      </c>
      <c r="D124" s="133">
        <v>0.005450200982378554</v>
      </c>
      <c r="E124" s="133">
        <v>1.330413773349191</v>
      </c>
      <c r="F124" s="91" t="s">
        <v>939</v>
      </c>
      <c r="G124" s="91" t="b">
        <v>0</v>
      </c>
      <c r="H124" s="91" t="b">
        <v>0</v>
      </c>
      <c r="I124" s="91" t="b">
        <v>0</v>
      </c>
      <c r="J124" s="91" t="b">
        <v>0</v>
      </c>
      <c r="K124" s="91" t="b">
        <v>0</v>
      </c>
      <c r="L124" s="91" t="b">
        <v>0</v>
      </c>
    </row>
    <row r="125" spans="1:12" ht="15">
      <c r="A125" s="91" t="s">
        <v>1246</v>
      </c>
      <c r="B125" s="91" t="s">
        <v>996</v>
      </c>
      <c r="C125" s="91">
        <v>2</v>
      </c>
      <c r="D125" s="133">
        <v>0.005450200982378554</v>
      </c>
      <c r="E125" s="133">
        <v>1.4273237863572472</v>
      </c>
      <c r="F125" s="91" t="s">
        <v>939</v>
      </c>
      <c r="G125" s="91" t="b">
        <v>0</v>
      </c>
      <c r="H125" s="91" t="b">
        <v>0</v>
      </c>
      <c r="I125" s="91" t="b">
        <v>0</v>
      </c>
      <c r="J125" s="91" t="b">
        <v>0</v>
      </c>
      <c r="K125" s="91" t="b">
        <v>0</v>
      </c>
      <c r="L125" s="91" t="b">
        <v>0</v>
      </c>
    </row>
    <row r="126" spans="1:12" ht="15">
      <c r="A126" s="91" t="s">
        <v>996</v>
      </c>
      <c r="B126" s="91" t="s">
        <v>1237</v>
      </c>
      <c r="C126" s="91">
        <v>2</v>
      </c>
      <c r="D126" s="133">
        <v>0.005450200982378554</v>
      </c>
      <c r="E126" s="133">
        <v>1.4273237863572472</v>
      </c>
      <c r="F126" s="91" t="s">
        <v>939</v>
      </c>
      <c r="G126" s="91" t="b">
        <v>0</v>
      </c>
      <c r="H126" s="91" t="b">
        <v>0</v>
      </c>
      <c r="I126" s="91" t="b">
        <v>0</v>
      </c>
      <c r="J126" s="91" t="b">
        <v>0</v>
      </c>
      <c r="K126" s="91" t="b">
        <v>0</v>
      </c>
      <c r="L126" s="91" t="b">
        <v>0</v>
      </c>
    </row>
    <row r="127" spans="1:12" ht="15">
      <c r="A127" s="91" t="s">
        <v>384</v>
      </c>
      <c r="B127" s="91" t="s">
        <v>1230</v>
      </c>
      <c r="C127" s="91">
        <v>2</v>
      </c>
      <c r="D127" s="133">
        <v>0.005450200982378554</v>
      </c>
      <c r="E127" s="133">
        <v>1.0873757246628963</v>
      </c>
      <c r="F127" s="91" t="s">
        <v>939</v>
      </c>
      <c r="G127" s="91" t="b">
        <v>0</v>
      </c>
      <c r="H127" s="91" t="b">
        <v>0</v>
      </c>
      <c r="I127" s="91" t="b">
        <v>0</v>
      </c>
      <c r="J127" s="91" t="b">
        <v>0</v>
      </c>
      <c r="K127" s="91" t="b">
        <v>0</v>
      </c>
      <c r="L127" s="91" t="b">
        <v>0</v>
      </c>
    </row>
    <row r="128" spans="1:12" ht="15">
      <c r="A128" s="91" t="s">
        <v>1230</v>
      </c>
      <c r="B128" s="91" t="s">
        <v>1231</v>
      </c>
      <c r="C128" s="91">
        <v>2</v>
      </c>
      <c r="D128" s="133">
        <v>0.005450200982378554</v>
      </c>
      <c r="E128" s="133">
        <v>2.330413773349191</v>
      </c>
      <c r="F128" s="91" t="s">
        <v>939</v>
      </c>
      <c r="G128" s="91" t="b">
        <v>0</v>
      </c>
      <c r="H128" s="91" t="b">
        <v>0</v>
      </c>
      <c r="I128" s="91" t="b">
        <v>0</v>
      </c>
      <c r="J128" s="91" t="b">
        <v>0</v>
      </c>
      <c r="K128" s="91" t="b">
        <v>0</v>
      </c>
      <c r="L128" s="91" t="b">
        <v>0</v>
      </c>
    </row>
    <row r="129" spans="1:12" ht="15">
      <c r="A129" s="91" t="s">
        <v>1231</v>
      </c>
      <c r="B129" s="91" t="s">
        <v>1232</v>
      </c>
      <c r="C129" s="91">
        <v>2</v>
      </c>
      <c r="D129" s="133">
        <v>0.005450200982378554</v>
      </c>
      <c r="E129" s="133">
        <v>2.330413773349191</v>
      </c>
      <c r="F129" s="91" t="s">
        <v>939</v>
      </c>
      <c r="G129" s="91" t="b">
        <v>0</v>
      </c>
      <c r="H129" s="91" t="b">
        <v>0</v>
      </c>
      <c r="I129" s="91" t="b">
        <v>0</v>
      </c>
      <c r="J129" s="91" t="b">
        <v>0</v>
      </c>
      <c r="K129" s="91" t="b">
        <v>0</v>
      </c>
      <c r="L129" s="91" t="b">
        <v>0</v>
      </c>
    </row>
    <row r="130" spans="1:12" ht="15">
      <c r="A130" s="91" t="s">
        <v>1232</v>
      </c>
      <c r="B130" s="91" t="s">
        <v>1224</v>
      </c>
      <c r="C130" s="91">
        <v>2</v>
      </c>
      <c r="D130" s="133">
        <v>0.005450200982378554</v>
      </c>
      <c r="E130" s="133">
        <v>2.0293837776852097</v>
      </c>
      <c r="F130" s="91" t="s">
        <v>939</v>
      </c>
      <c r="G130" s="91" t="b">
        <v>0</v>
      </c>
      <c r="H130" s="91" t="b">
        <v>0</v>
      </c>
      <c r="I130" s="91" t="b">
        <v>0</v>
      </c>
      <c r="J130" s="91" t="b">
        <v>1</v>
      </c>
      <c r="K130" s="91" t="b">
        <v>0</v>
      </c>
      <c r="L130" s="91" t="b">
        <v>0</v>
      </c>
    </row>
    <row r="131" spans="1:12" ht="15">
      <c r="A131" s="91" t="s">
        <v>1224</v>
      </c>
      <c r="B131" s="91" t="s">
        <v>999</v>
      </c>
      <c r="C131" s="91">
        <v>2</v>
      </c>
      <c r="D131" s="133">
        <v>0.005450200982378554</v>
      </c>
      <c r="E131" s="133">
        <v>1.631443769013172</v>
      </c>
      <c r="F131" s="91" t="s">
        <v>939</v>
      </c>
      <c r="G131" s="91" t="b">
        <v>1</v>
      </c>
      <c r="H131" s="91" t="b">
        <v>0</v>
      </c>
      <c r="I131" s="91" t="b">
        <v>0</v>
      </c>
      <c r="J131" s="91" t="b">
        <v>0</v>
      </c>
      <c r="K131" s="91" t="b">
        <v>0</v>
      </c>
      <c r="L131" s="91" t="b">
        <v>0</v>
      </c>
    </row>
    <row r="132" spans="1:12" ht="15">
      <c r="A132" s="91" t="s">
        <v>1000</v>
      </c>
      <c r="B132" s="91" t="s">
        <v>1233</v>
      </c>
      <c r="C132" s="91">
        <v>2</v>
      </c>
      <c r="D132" s="133">
        <v>0.005450200982378554</v>
      </c>
      <c r="E132" s="133">
        <v>2.1543225142935096</v>
      </c>
      <c r="F132" s="91" t="s">
        <v>939</v>
      </c>
      <c r="G132" s="91" t="b">
        <v>0</v>
      </c>
      <c r="H132" s="91" t="b">
        <v>0</v>
      </c>
      <c r="I132" s="91" t="b">
        <v>0</v>
      </c>
      <c r="J132" s="91" t="b">
        <v>0</v>
      </c>
      <c r="K132" s="91" t="b">
        <v>0</v>
      </c>
      <c r="L132" s="91" t="b">
        <v>0</v>
      </c>
    </row>
    <row r="133" spans="1:12" ht="15">
      <c r="A133" s="91" t="s">
        <v>1233</v>
      </c>
      <c r="B133" s="91" t="s">
        <v>1234</v>
      </c>
      <c r="C133" s="91">
        <v>2</v>
      </c>
      <c r="D133" s="133">
        <v>0.005450200982378554</v>
      </c>
      <c r="E133" s="133">
        <v>2.330413773349191</v>
      </c>
      <c r="F133" s="91" t="s">
        <v>939</v>
      </c>
      <c r="G133" s="91" t="b">
        <v>0</v>
      </c>
      <c r="H133" s="91" t="b">
        <v>0</v>
      </c>
      <c r="I133" s="91" t="b">
        <v>0</v>
      </c>
      <c r="J133" s="91" t="b">
        <v>0</v>
      </c>
      <c r="K133" s="91" t="b">
        <v>0</v>
      </c>
      <c r="L133" s="91" t="b">
        <v>0</v>
      </c>
    </row>
    <row r="134" spans="1:12" ht="15">
      <c r="A134" s="91" t="s">
        <v>1234</v>
      </c>
      <c r="B134" s="91" t="s">
        <v>1235</v>
      </c>
      <c r="C134" s="91">
        <v>2</v>
      </c>
      <c r="D134" s="133">
        <v>0.005450200982378554</v>
      </c>
      <c r="E134" s="133">
        <v>2.330413773349191</v>
      </c>
      <c r="F134" s="91" t="s">
        <v>939</v>
      </c>
      <c r="G134" s="91" t="b">
        <v>0</v>
      </c>
      <c r="H134" s="91" t="b">
        <v>0</v>
      </c>
      <c r="I134" s="91" t="b">
        <v>0</v>
      </c>
      <c r="J134" s="91" t="b">
        <v>0</v>
      </c>
      <c r="K134" s="91" t="b">
        <v>0</v>
      </c>
      <c r="L134" s="91" t="b">
        <v>0</v>
      </c>
    </row>
    <row r="135" spans="1:12" ht="15">
      <c r="A135" s="91" t="s">
        <v>1235</v>
      </c>
      <c r="B135" s="91" t="s">
        <v>1236</v>
      </c>
      <c r="C135" s="91">
        <v>2</v>
      </c>
      <c r="D135" s="133">
        <v>0.005450200982378554</v>
      </c>
      <c r="E135" s="133">
        <v>2.330413773349191</v>
      </c>
      <c r="F135" s="91" t="s">
        <v>939</v>
      </c>
      <c r="G135" s="91" t="b">
        <v>0</v>
      </c>
      <c r="H135" s="91" t="b">
        <v>0</v>
      </c>
      <c r="I135" s="91" t="b">
        <v>0</v>
      </c>
      <c r="J135" s="91" t="b">
        <v>0</v>
      </c>
      <c r="K135" s="91" t="b">
        <v>0</v>
      </c>
      <c r="L135" s="91" t="b">
        <v>0</v>
      </c>
    </row>
    <row r="136" spans="1:12" ht="15">
      <c r="A136" s="91" t="s">
        <v>1034</v>
      </c>
      <c r="B136" s="91" t="s">
        <v>1035</v>
      </c>
      <c r="C136" s="91">
        <v>4</v>
      </c>
      <c r="D136" s="133">
        <v>0.014287242075780901</v>
      </c>
      <c r="E136" s="133">
        <v>1.271066772286538</v>
      </c>
      <c r="F136" s="91" t="s">
        <v>940</v>
      </c>
      <c r="G136" s="91" t="b">
        <v>0</v>
      </c>
      <c r="H136" s="91" t="b">
        <v>0</v>
      </c>
      <c r="I136" s="91" t="b">
        <v>0</v>
      </c>
      <c r="J136" s="91" t="b">
        <v>0</v>
      </c>
      <c r="K136" s="91" t="b">
        <v>0</v>
      </c>
      <c r="L136" s="91" t="b">
        <v>0</v>
      </c>
    </row>
    <row r="137" spans="1:12" ht="15">
      <c r="A137" s="91" t="s">
        <v>1038</v>
      </c>
      <c r="B137" s="91" t="s">
        <v>1039</v>
      </c>
      <c r="C137" s="91">
        <v>3</v>
      </c>
      <c r="D137" s="133">
        <v>0.013762717815574697</v>
      </c>
      <c r="E137" s="133">
        <v>1.5720967679505191</v>
      </c>
      <c r="F137" s="91" t="s">
        <v>940</v>
      </c>
      <c r="G137" s="91" t="b">
        <v>0</v>
      </c>
      <c r="H137" s="91" t="b">
        <v>0</v>
      </c>
      <c r="I137" s="91" t="b">
        <v>0</v>
      </c>
      <c r="J137" s="91" t="b">
        <v>0</v>
      </c>
      <c r="K137" s="91" t="b">
        <v>0</v>
      </c>
      <c r="L137" s="91" t="b">
        <v>0</v>
      </c>
    </row>
    <row r="138" spans="1:12" ht="15">
      <c r="A138" s="91" t="s">
        <v>1039</v>
      </c>
      <c r="B138" s="91" t="s">
        <v>1040</v>
      </c>
      <c r="C138" s="91">
        <v>3</v>
      </c>
      <c r="D138" s="133">
        <v>0.013762717815574697</v>
      </c>
      <c r="E138" s="133">
        <v>1.5720967679505191</v>
      </c>
      <c r="F138" s="91" t="s">
        <v>940</v>
      </c>
      <c r="G138" s="91" t="b">
        <v>0</v>
      </c>
      <c r="H138" s="91" t="b">
        <v>0</v>
      </c>
      <c r="I138" s="91" t="b">
        <v>0</v>
      </c>
      <c r="J138" s="91" t="b">
        <v>0</v>
      </c>
      <c r="K138" s="91" t="b">
        <v>0</v>
      </c>
      <c r="L138" s="91" t="b">
        <v>0</v>
      </c>
    </row>
    <row r="139" spans="1:12" ht="15">
      <c r="A139" s="91" t="s">
        <v>1040</v>
      </c>
      <c r="B139" s="91" t="s">
        <v>999</v>
      </c>
      <c r="C139" s="91">
        <v>3</v>
      </c>
      <c r="D139" s="133">
        <v>0.013762717815574697</v>
      </c>
      <c r="E139" s="133">
        <v>1.271066772286538</v>
      </c>
      <c r="F139" s="91" t="s">
        <v>940</v>
      </c>
      <c r="G139" s="91" t="b">
        <v>0</v>
      </c>
      <c r="H139" s="91" t="b">
        <v>0</v>
      </c>
      <c r="I139" s="91" t="b">
        <v>0</v>
      </c>
      <c r="J139" s="91" t="b">
        <v>0</v>
      </c>
      <c r="K139" s="91" t="b">
        <v>0</v>
      </c>
      <c r="L139" s="91" t="b">
        <v>0</v>
      </c>
    </row>
    <row r="140" spans="1:12" ht="15">
      <c r="A140" s="91" t="s">
        <v>999</v>
      </c>
      <c r="B140" s="91" t="s">
        <v>384</v>
      </c>
      <c r="C140" s="91">
        <v>3</v>
      </c>
      <c r="D140" s="133">
        <v>0.013762717815574697</v>
      </c>
      <c r="E140" s="133">
        <v>0.6398485522173621</v>
      </c>
      <c r="F140" s="91" t="s">
        <v>940</v>
      </c>
      <c r="G140" s="91" t="b">
        <v>0</v>
      </c>
      <c r="H140" s="91" t="b">
        <v>0</v>
      </c>
      <c r="I140" s="91" t="b">
        <v>0</v>
      </c>
      <c r="J140" s="91" t="b">
        <v>0</v>
      </c>
      <c r="K140" s="91" t="b">
        <v>0</v>
      </c>
      <c r="L140" s="91" t="b">
        <v>0</v>
      </c>
    </row>
    <row r="141" spans="1:12" ht="15">
      <c r="A141" s="91" t="s">
        <v>222</v>
      </c>
      <c r="B141" s="91" t="s">
        <v>1038</v>
      </c>
      <c r="C141" s="91">
        <v>2</v>
      </c>
      <c r="D141" s="133">
        <v>0.01203841771535356</v>
      </c>
      <c r="E141" s="133">
        <v>1.7481880270062005</v>
      </c>
      <c r="F141" s="91" t="s">
        <v>940</v>
      </c>
      <c r="G141" s="91" t="b">
        <v>0</v>
      </c>
      <c r="H141" s="91" t="b">
        <v>0</v>
      </c>
      <c r="I141" s="91" t="b">
        <v>0</v>
      </c>
      <c r="J141" s="91" t="b">
        <v>0</v>
      </c>
      <c r="K141" s="91" t="b">
        <v>0</v>
      </c>
      <c r="L141" s="91" t="b">
        <v>0</v>
      </c>
    </row>
    <row r="142" spans="1:12" ht="15">
      <c r="A142" s="91" t="s">
        <v>384</v>
      </c>
      <c r="B142" s="91" t="s">
        <v>1251</v>
      </c>
      <c r="C142" s="91">
        <v>2</v>
      </c>
      <c r="D142" s="133">
        <v>0.01203841771535356</v>
      </c>
      <c r="E142" s="133">
        <v>1.0078253375119566</v>
      </c>
      <c r="F142" s="91" t="s">
        <v>940</v>
      </c>
      <c r="G142" s="91" t="b">
        <v>0</v>
      </c>
      <c r="H142" s="91" t="b">
        <v>0</v>
      </c>
      <c r="I142" s="91" t="b">
        <v>0</v>
      </c>
      <c r="J142" s="91" t="b">
        <v>0</v>
      </c>
      <c r="K142" s="91" t="b">
        <v>0</v>
      </c>
      <c r="L142" s="91" t="b">
        <v>0</v>
      </c>
    </row>
    <row r="143" spans="1:12" ht="15">
      <c r="A143" s="91" t="s">
        <v>1251</v>
      </c>
      <c r="B143" s="91" t="s">
        <v>1252</v>
      </c>
      <c r="C143" s="91">
        <v>2</v>
      </c>
      <c r="D143" s="133">
        <v>0.01203841771535356</v>
      </c>
      <c r="E143" s="133">
        <v>1.7481880270062005</v>
      </c>
      <c r="F143" s="91" t="s">
        <v>940</v>
      </c>
      <c r="G143" s="91" t="b">
        <v>0</v>
      </c>
      <c r="H143" s="91" t="b">
        <v>0</v>
      </c>
      <c r="I143" s="91" t="b">
        <v>0</v>
      </c>
      <c r="J143" s="91" t="b">
        <v>0</v>
      </c>
      <c r="K143" s="91" t="b">
        <v>0</v>
      </c>
      <c r="L143" s="91" t="b">
        <v>0</v>
      </c>
    </row>
    <row r="144" spans="1:12" ht="15">
      <c r="A144" s="91" t="s">
        <v>1252</v>
      </c>
      <c r="B144" s="91" t="s">
        <v>1227</v>
      </c>
      <c r="C144" s="91">
        <v>2</v>
      </c>
      <c r="D144" s="133">
        <v>0.01203841771535356</v>
      </c>
      <c r="E144" s="133">
        <v>1.7481880270062005</v>
      </c>
      <c r="F144" s="91" t="s">
        <v>940</v>
      </c>
      <c r="G144" s="91" t="b">
        <v>0</v>
      </c>
      <c r="H144" s="91" t="b">
        <v>0</v>
      </c>
      <c r="I144" s="91" t="b">
        <v>0</v>
      </c>
      <c r="J144" s="91" t="b">
        <v>1</v>
      </c>
      <c r="K144" s="91" t="b">
        <v>0</v>
      </c>
      <c r="L144" s="91" t="b">
        <v>0</v>
      </c>
    </row>
    <row r="145" spans="1:12" ht="15">
      <c r="A145" s="91" t="s">
        <v>1227</v>
      </c>
      <c r="B145" s="91" t="s">
        <v>1034</v>
      </c>
      <c r="C145" s="91">
        <v>2</v>
      </c>
      <c r="D145" s="133">
        <v>0.01203841771535356</v>
      </c>
      <c r="E145" s="133">
        <v>1.271066772286538</v>
      </c>
      <c r="F145" s="91" t="s">
        <v>940</v>
      </c>
      <c r="G145" s="91" t="b">
        <v>1</v>
      </c>
      <c r="H145" s="91" t="b">
        <v>0</v>
      </c>
      <c r="I145" s="91" t="b">
        <v>0</v>
      </c>
      <c r="J145" s="91" t="b">
        <v>0</v>
      </c>
      <c r="K145" s="91" t="b">
        <v>0</v>
      </c>
      <c r="L145" s="91" t="b">
        <v>0</v>
      </c>
    </row>
    <row r="146" spans="1:12" ht="15">
      <c r="A146" s="91" t="s">
        <v>1035</v>
      </c>
      <c r="B146" s="91" t="s">
        <v>1036</v>
      </c>
      <c r="C146" s="91">
        <v>2</v>
      </c>
      <c r="D146" s="133">
        <v>0.01203841771535356</v>
      </c>
      <c r="E146" s="133">
        <v>1.146128035678238</v>
      </c>
      <c r="F146" s="91" t="s">
        <v>940</v>
      </c>
      <c r="G146" s="91" t="b">
        <v>0</v>
      </c>
      <c r="H146" s="91" t="b">
        <v>0</v>
      </c>
      <c r="I146" s="91" t="b">
        <v>0</v>
      </c>
      <c r="J146" s="91" t="b">
        <v>0</v>
      </c>
      <c r="K146" s="91" t="b">
        <v>0</v>
      </c>
      <c r="L146" s="91" t="b">
        <v>0</v>
      </c>
    </row>
    <row r="147" spans="1:12" ht="15">
      <c r="A147" s="91" t="s">
        <v>1036</v>
      </c>
      <c r="B147" s="91" t="s">
        <v>1253</v>
      </c>
      <c r="C147" s="91">
        <v>2</v>
      </c>
      <c r="D147" s="133">
        <v>0.01203841771535356</v>
      </c>
      <c r="E147" s="133">
        <v>1.5720967679505191</v>
      </c>
      <c r="F147" s="91" t="s">
        <v>940</v>
      </c>
      <c r="G147" s="91" t="b">
        <v>0</v>
      </c>
      <c r="H147" s="91" t="b">
        <v>0</v>
      </c>
      <c r="I147" s="91" t="b">
        <v>0</v>
      </c>
      <c r="J147" s="91" t="b">
        <v>0</v>
      </c>
      <c r="K147" s="91" t="b">
        <v>0</v>
      </c>
      <c r="L147" s="91" t="b">
        <v>0</v>
      </c>
    </row>
    <row r="148" spans="1:12" ht="15">
      <c r="A148" s="91" t="s">
        <v>1253</v>
      </c>
      <c r="B148" s="91" t="s">
        <v>1254</v>
      </c>
      <c r="C148" s="91">
        <v>2</v>
      </c>
      <c r="D148" s="133">
        <v>0.01203841771535356</v>
      </c>
      <c r="E148" s="133">
        <v>1.7481880270062005</v>
      </c>
      <c r="F148" s="91" t="s">
        <v>940</v>
      </c>
      <c r="G148" s="91" t="b">
        <v>0</v>
      </c>
      <c r="H148" s="91" t="b">
        <v>0</v>
      </c>
      <c r="I148" s="91" t="b">
        <v>0</v>
      </c>
      <c r="J148" s="91" t="b">
        <v>1</v>
      </c>
      <c r="K148" s="91" t="b">
        <v>0</v>
      </c>
      <c r="L148" s="91" t="b">
        <v>0</v>
      </c>
    </row>
    <row r="149" spans="1:12" ht="15">
      <c r="A149" s="91" t="s">
        <v>1254</v>
      </c>
      <c r="B149" s="91" t="s">
        <v>1036</v>
      </c>
      <c r="C149" s="91">
        <v>2</v>
      </c>
      <c r="D149" s="133">
        <v>0.01203841771535356</v>
      </c>
      <c r="E149" s="133">
        <v>1.4471580313422192</v>
      </c>
      <c r="F149" s="91" t="s">
        <v>940</v>
      </c>
      <c r="G149" s="91" t="b">
        <v>1</v>
      </c>
      <c r="H149" s="91" t="b">
        <v>0</v>
      </c>
      <c r="I149" s="91" t="b">
        <v>0</v>
      </c>
      <c r="J149" s="91" t="b">
        <v>0</v>
      </c>
      <c r="K149" s="91" t="b">
        <v>0</v>
      </c>
      <c r="L149" s="91" t="b">
        <v>0</v>
      </c>
    </row>
    <row r="150" spans="1:12" ht="15">
      <c r="A150" s="91" t="s">
        <v>384</v>
      </c>
      <c r="B150" s="91" t="s">
        <v>1269</v>
      </c>
      <c r="C150" s="91">
        <v>2</v>
      </c>
      <c r="D150" s="133">
        <v>0.01203841771535356</v>
      </c>
      <c r="E150" s="133">
        <v>1.0078253375119566</v>
      </c>
      <c r="F150" s="91" t="s">
        <v>940</v>
      </c>
      <c r="G150" s="91" t="b">
        <v>0</v>
      </c>
      <c r="H150" s="91" t="b">
        <v>0</v>
      </c>
      <c r="I150" s="91" t="b">
        <v>0</v>
      </c>
      <c r="J150" s="91" t="b">
        <v>0</v>
      </c>
      <c r="K150" s="91" t="b">
        <v>0</v>
      </c>
      <c r="L150" s="91" t="b">
        <v>0</v>
      </c>
    </row>
    <row r="151" spans="1:12" ht="15">
      <c r="A151" s="91" t="s">
        <v>1269</v>
      </c>
      <c r="B151" s="91" t="s">
        <v>1027</v>
      </c>
      <c r="C151" s="91">
        <v>2</v>
      </c>
      <c r="D151" s="133">
        <v>0.01203841771535356</v>
      </c>
      <c r="E151" s="133">
        <v>1.271066772286538</v>
      </c>
      <c r="F151" s="91" t="s">
        <v>940</v>
      </c>
      <c r="G151" s="91" t="b">
        <v>0</v>
      </c>
      <c r="H151" s="91" t="b">
        <v>0</v>
      </c>
      <c r="I151" s="91" t="b">
        <v>0</v>
      </c>
      <c r="J151" s="91" t="b">
        <v>0</v>
      </c>
      <c r="K151" s="91" t="b">
        <v>0</v>
      </c>
      <c r="L151" s="91" t="b">
        <v>0</v>
      </c>
    </row>
    <row r="152" spans="1:12" ht="15">
      <c r="A152" s="91" t="s">
        <v>1027</v>
      </c>
      <c r="B152" s="91" t="s">
        <v>1270</v>
      </c>
      <c r="C152" s="91">
        <v>2</v>
      </c>
      <c r="D152" s="133">
        <v>0.01203841771535356</v>
      </c>
      <c r="E152" s="133">
        <v>1.271066772286538</v>
      </c>
      <c r="F152" s="91" t="s">
        <v>940</v>
      </c>
      <c r="G152" s="91" t="b">
        <v>0</v>
      </c>
      <c r="H152" s="91" t="b">
        <v>0</v>
      </c>
      <c r="I152" s="91" t="b">
        <v>0</v>
      </c>
      <c r="J152" s="91" t="b">
        <v>0</v>
      </c>
      <c r="K152" s="91" t="b">
        <v>0</v>
      </c>
      <c r="L152" s="91" t="b">
        <v>0</v>
      </c>
    </row>
    <row r="153" spans="1:12" ht="15">
      <c r="A153" s="91" t="s">
        <v>1270</v>
      </c>
      <c r="B153" s="91" t="s">
        <v>1048</v>
      </c>
      <c r="C153" s="91">
        <v>2</v>
      </c>
      <c r="D153" s="133">
        <v>0.01203841771535356</v>
      </c>
      <c r="E153" s="133">
        <v>1.7481880270062005</v>
      </c>
      <c r="F153" s="91" t="s">
        <v>940</v>
      </c>
      <c r="G153" s="91" t="b">
        <v>0</v>
      </c>
      <c r="H153" s="91" t="b">
        <v>0</v>
      </c>
      <c r="I153" s="91" t="b">
        <v>0</v>
      </c>
      <c r="J153" s="91" t="b">
        <v>0</v>
      </c>
      <c r="K153" s="91" t="b">
        <v>0</v>
      </c>
      <c r="L153" s="91" t="b">
        <v>0</v>
      </c>
    </row>
    <row r="154" spans="1:12" ht="15">
      <c r="A154" s="91" t="s">
        <v>1048</v>
      </c>
      <c r="B154" s="91" t="s">
        <v>995</v>
      </c>
      <c r="C154" s="91">
        <v>2</v>
      </c>
      <c r="D154" s="133">
        <v>0.01203841771535356</v>
      </c>
      <c r="E154" s="133">
        <v>1.7481880270062005</v>
      </c>
      <c r="F154" s="91" t="s">
        <v>940</v>
      </c>
      <c r="G154" s="91" t="b">
        <v>0</v>
      </c>
      <c r="H154" s="91" t="b">
        <v>0</v>
      </c>
      <c r="I154" s="91" t="b">
        <v>0</v>
      </c>
      <c r="J154" s="91" t="b">
        <v>0</v>
      </c>
      <c r="K154" s="91" t="b">
        <v>0</v>
      </c>
      <c r="L154" s="91" t="b">
        <v>0</v>
      </c>
    </row>
    <row r="155" spans="1:12" ht="15">
      <c r="A155" s="91" t="s">
        <v>995</v>
      </c>
      <c r="B155" s="91" t="s">
        <v>1032</v>
      </c>
      <c r="C155" s="91">
        <v>2</v>
      </c>
      <c r="D155" s="133">
        <v>0.01203841771535356</v>
      </c>
      <c r="E155" s="133">
        <v>1.7481880270062005</v>
      </c>
      <c r="F155" s="91" t="s">
        <v>940</v>
      </c>
      <c r="G155" s="91" t="b">
        <v>0</v>
      </c>
      <c r="H155" s="91" t="b">
        <v>0</v>
      </c>
      <c r="I155" s="91" t="b">
        <v>0</v>
      </c>
      <c r="J155" s="91" t="b">
        <v>0</v>
      </c>
      <c r="K155" s="91" t="b">
        <v>0</v>
      </c>
      <c r="L155" s="91" t="b">
        <v>0</v>
      </c>
    </row>
    <row r="156" spans="1:12" ht="15">
      <c r="A156" s="91" t="s">
        <v>999</v>
      </c>
      <c r="B156" s="91" t="s">
        <v>1037</v>
      </c>
      <c r="C156" s="91">
        <v>2</v>
      </c>
      <c r="D156" s="133">
        <v>0.01203841771535356</v>
      </c>
      <c r="E156" s="133">
        <v>0.9030899869919435</v>
      </c>
      <c r="F156" s="91" t="s">
        <v>940</v>
      </c>
      <c r="G156" s="91" t="b">
        <v>0</v>
      </c>
      <c r="H156" s="91" t="b">
        <v>0</v>
      </c>
      <c r="I156" s="91" t="b">
        <v>0</v>
      </c>
      <c r="J156" s="91" t="b">
        <v>0</v>
      </c>
      <c r="K156" s="91" t="b">
        <v>0</v>
      </c>
      <c r="L156" s="91" t="b">
        <v>0</v>
      </c>
    </row>
    <row r="157" spans="1:12" ht="15">
      <c r="A157" s="91" t="s">
        <v>1037</v>
      </c>
      <c r="B157" s="91" t="s">
        <v>1263</v>
      </c>
      <c r="C157" s="91">
        <v>2</v>
      </c>
      <c r="D157" s="133">
        <v>0.01203841771535356</v>
      </c>
      <c r="E157" s="133">
        <v>1.4471580313422192</v>
      </c>
      <c r="F157" s="91" t="s">
        <v>940</v>
      </c>
      <c r="G157" s="91" t="b">
        <v>0</v>
      </c>
      <c r="H157" s="91" t="b">
        <v>0</v>
      </c>
      <c r="I157" s="91" t="b">
        <v>0</v>
      </c>
      <c r="J157" s="91" t="b">
        <v>0</v>
      </c>
      <c r="K157" s="91" t="b">
        <v>0</v>
      </c>
      <c r="L157" s="91" t="b">
        <v>0</v>
      </c>
    </row>
    <row r="158" spans="1:12" ht="15">
      <c r="A158" s="91" t="s">
        <v>1263</v>
      </c>
      <c r="B158" s="91" t="s">
        <v>384</v>
      </c>
      <c r="C158" s="91">
        <v>2</v>
      </c>
      <c r="D158" s="133">
        <v>0.01203841771535356</v>
      </c>
      <c r="E158" s="133">
        <v>1.0078253375119566</v>
      </c>
      <c r="F158" s="91" t="s">
        <v>940</v>
      </c>
      <c r="G158" s="91" t="b">
        <v>0</v>
      </c>
      <c r="H158" s="91" t="b">
        <v>0</v>
      </c>
      <c r="I158" s="91" t="b">
        <v>0</v>
      </c>
      <c r="J158" s="91" t="b">
        <v>0</v>
      </c>
      <c r="K158" s="91" t="b">
        <v>0</v>
      </c>
      <c r="L158" s="91" t="b">
        <v>0</v>
      </c>
    </row>
    <row r="159" spans="1:12" ht="15">
      <c r="A159" s="91" t="s">
        <v>384</v>
      </c>
      <c r="B159" s="91" t="s">
        <v>1264</v>
      </c>
      <c r="C159" s="91">
        <v>2</v>
      </c>
      <c r="D159" s="133">
        <v>0.01203841771535356</v>
      </c>
      <c r="E159" s="133">
        <v>1.0078253375119566</v>
      </c>
      <c r="F159" s="91" t="s">
        <v>940</v>
      </c>
      <c r="G159" s="91" t="b">
        <v>0</v>
      </c>
      <c r="H159" s="91" t="b">
        <v>0</v>
      </c>
      <c r="I159" s="91" t="b">
        <v>0</v>
      </c>
      <c r="J159" s="91" t="b">
        <v>0</v>
      </c>
      <c r="K159" s="91" t="b">
        <v>0</v>
      </c>
      <c r="L159" s="91" t="b">
        <v>0</v>
      </c>
    </row>
    <row r="160" spans="1:12" ht="15">
      <c r="A160" s="91" t="s">
        <v>1264</v>
      </c>
      <c r="B160" s="91" t="s">
        <v>1265</v>
      </c>
      <c r="C160" s="91">
        <v>2</v>
      </c>
      <c r="D160" s="133">
        <v>0.01203841771535356</v>
      </c>
      <c r="E160" s="133">
        <v>1.7481880270062005</v>
      </c>
      <c r="F160" s="91" t="s">
        <v>940</v>
      </c>
      <c r="G160" s="91" t="b">
        <v>0</v>
      </c>
      <c r="H160" s="91" t="b">
        <v>0</v>
      </c>
      <c r="I160" s="91" t="b">
        <v>0</v>
      </c>
      <c r="J160" s="91" t="b">
        <v>0</v>
      </c>
      <c r="K160" s="91" t="b">
        <v>0</v>
      </c>
      <c r="L160" s="91" t="b">
        <v>0</v>
      </c>
    </row>
    <row r="161" spans="1:12" ht="15">
      <c r="A161" s="91" t="s">
        <v>1265</v>
      </c>
      <c r="B161" s="91" t="s">
        <v>1266</v>
      </c>
      <c r="C161" s="91">
        <v>2</v>
      </c>
      <c r="D161" s="133">
        <v>0.01203841771535356</v>
      </c>
      <c r="E161" s="133">
        <v>1.7481880270062005</v>
      </c>
      <c r="F161" s="91" t="s">
        <v>940</v>
      </c>
      <c r="G161" s="91" t="b">
        <v>0</v>
      </c>
      <c r="H161" s="91" t="b">
        <v>0</v>
      </c>
      <c r="I161" s="91" t="b">
        <v>0</v>
      </c>
      <c r="J161" s="91" t="b">
        <v>0</v>
      </c>
      <c r="K161" s="91" t="b">
        <v>0</v>
      </c>
      <c r="L161" s="91" t="b">
        <v>0</v>
      </c>
    </row>
    <row r="162" spans="1:12" ht="15">
      <c r="A162" s="91" t="s">
        <v>1266</v>
      </c>
      <c r="B162" s="91" t="s">
        <v>1267</v>
      </c>
      <c r="C162" s="91">
        <v>2</v>
      </c>
      <c r="D162" s="133">
        <v>0.01203841771535356</v>
      </c>
      <c r="E162" s="133">
        <v>1.7481880270062005</v>
      </c>
      <c r="F162" s="91" t="s">
        <v>940</v>
      </c>
      <c r="G162" s="91" t="b">
        <v>0</v>
      </c>
      <c r="H162" s="91" t="b">
        <v>0</v>
      </c>
      <c r="I162" s="91" t="b">
        <v>0</v>
      </c>
      <c r="J162" s="91" t="b">
        <v>0</v>
      </c>
      <c r="K162" s="91" t="b">
        <v>0</v>
      </c>
      <c r="L162" s="91" t="b">
        <v>0</v>
      </c>
    </row>
    <row r="163" spans="1:12" ht="15">
      <c r="A163" s="91" t="s">
        <v>1267</v>
      </c>
      <c r="B163" s="91" t="s">
        <v>384</v>
      </c>
      <c r="C163" s="91">
        <v>2</v>
      </c>
      <c r="D163" s="133">
        <v>0.01203841771535356</v>
      </c>
      <c r="E163" s="133">
        <v>1.0078253375119566</v>
      </c>
      <c r="F163" s="91" t="s">
        <v>940</v>
      </c>
      <c r="G163" s="91" t="b">
        <v>0</v>
      </c>
      <c r="H163" s="91" t="b">
        <v>0</v>
      </c>
      <c r="I163" s="91" t="b">
        <v>0</v>
      </c>
      <c r="J163" s="91" t="b">
        <v>0</v>
      </c>
      <c r="K163" s="91" t="b">
        <v>0</v>
      </c>
      <c r="L163" s="91" t="b">
        <v>0</v>
      </c>
    </row>
    <row r="164" spans="1:12" ht="15">
      <c r="A164" s="91" t="s">
        <v>384</v>
      </c>
      <c r="B164" s="91" t="s">
        <v>1037</v>
      </c>
      <c r="C164" s="91">
        <v>2</v>
      </c>
      <c r="D164" s="133">
        <v>0.01203841771535356</v>
      </c>
      <c r="E164" s="133">
        <v>0.7067953418479753</v>
      </c>
      <c r="F164" s="91" t="s">
        <v>940</v>
      </c>
      <c r="G164" s="91" t="b">
        <v>0</v>
      </c>
      <c r="H164" s="91" t="b">
        <v>0</v>
      </c>
      <c r="I164" s="91" t="b">
        <v>0</v>
      </c>
      <c r="J164" s="91" t="b">
        <v>0</v>
      </c>
      <c r="K164" s="91" t="b">
        <v>0</v>
      </c>
      <c r="L164" s="91" t="b">
        <v>0</v>
      </c>
    </row>
    <row r="165" spans="1:12" ht="15">
      <c r="A165" s="91" t="s">
        <v>1037</v>
      </c>
      <c r="B165" s="91" t="s">
        <v>1268</v>
      </c>
      <c r="C165" s="91">
        <v>2</v>
      </c>
      <c r="D165" s="133">
        <v>0.01203841771535356</v>
      </c>
      <c r="E165" s="133">
        <v>1.4471580313422192</v>
      </c>
      <c r="F165" s="91" t="s">
        <v>940</v>
      </c>
      <c r="G165" s="91" t="b">
        <v>0</v>
      </c>
      <c r="H165" s="91" t="b">
        <v>0</v>
      </c>
      <c r="I165" s="91" t="b">
        <v>0</v>
      </c>
      <c r="J165" s="91" t="b">
        <v>0</v>
      </c>
      <c r="K165" s="91" t="b">
        <v>0</v>
      </c>
      <c r="L165" s="91" t="b">
        <v>0</v>
      </c>
    </row>
    <row r="166" spans="1:12" ht="15">
      <c r="A166" s="91" t="s">
        <v>1268</v>
      </c>
      <c r="B166" s="91" t="s">
        <v>1228</v>
      </c>
      <c r="C166" s="91">
        <v>2</v>
      </c>
      <c r="D166" s="133">
        <v>0.01203841771535356</v>
      </c>
      <c r="E166" s="133">
        <v>1.7481880270062005</v>
      </c>
      <c r="F166" s="91" t="s">
        <v>940</v>
      </c>
      <c r="G166" s="91" t="b">
        <v>0</v>
      </c>
      <c r="H166" s="91" t="b">
        <v>0</v>
      </c>
      <c r="I166" s="91" t="b">
        <v>0</v>
      </c>
      <c r="J166" s="91" t="b">
        <v>0</v>
      </c>
      <c r="K166" s="91" t="b">
        <v>0</v>
      </c>
      <c r="L166" s="91" t="b">
        <v>0</v>
      </c>
    </row>
    <row r="167" spans="1:12" ht="15">
      <c r="A167" s="91" t="s">
        <v>1228</v>
      </c>
      <c r="B167" s="91" t="s">
        <v>1034</v>
      </c>
      <c r="C167" s="91">
        <v>2</v>
      </c>
      <c r="D167" s="133">
        <v>0.01203841771535356</v>
      </c>
      <c r="E167" s="133">
        <v>1.271066772286538</v>
      </c>
      <c r="F167" s="91" t="s">
        <v>940</v>
      </c>
      <c r="G167" s="91" t="b">
        <v>0</v>
      </c>
      <c r="H167" s="91" t="b">
        <v>0</v>
      </c>
      <c r="I167" s="91" t="b">
        <v>0</v>
      </c>
      <c r="J167" s="91" t="b">
        <v>0</v>
      </c>
      <c r="K167" s="91" t="b">
        <v>0</v>
      </c>
      <c r="L167" s="91" t="b">
        <v>0</v>
      </c>
    </row>
    <row r="168" spans="1:12" ht="15">
      <c r="A168" s="91" t="s">
        <v>1034</v>
      </c>
      <c r="B168" s="91" t="s">
        <v>999</v>
      </c>
      <c r="C168" s="91">
        <v>2</v>
      </c>
      <c r="D168" s="133">
        <v>0.01203841771535356</v>
      </c>
      <c r="E168" s="133">
        <v>0.7939455175668756</v>
      </c>
      <c r="F168" s="91" t="s">
        <v>940</v>
      </c>
      <c r="G168" s="91" t="b">
        <v>0</v>
      </c>
      <c r="H168" s="91" t="b">
        <v>0</v>
      </c>
      <c r="I168" s="91" t="b">
        <v>0</v>
      </c>
      <c r="J168" s="91" t="b">
        <v>0</v>
      </c>
      <c r="K168" s="91" t="b">
        <v>0</v>
      </c>
      <c r="L168" s="91" t="b">
        <v>0</v>
      </c>
    </row>
    <row r="169" spans="1:12" ht="15">
      <c r="A169" s="91" t="s">
        <v>999</v>
      </c>
      <c r="B169" s="91" t="s">
        <v>1042</v>
      </c>
      <c r="C169" s="91">
        <v>2</v>
      </c>
      <c r="D169" s="133">
        <v>0.01203841771535356</v>
      </c>
      <c r="E169" s="133">
        <v>1.2041199826559248</v>
      </c>
      <c r="F169" s="91" t="s">
        <v>940</v>
      </c>
      <c r="G169" s="91" t="b">
        <v>0</v>
      </c>
      <c r="H169" s="91" t="b">
        <v>0</v>
      </c>
      <c r="I169" s="91" t="b">
        <v>0</v>
      </c>
      <c r="J169" s="91" t="b">
        <v>0</v>
      </c>
      <c r="K169" s="91" t="b">
        <v>0</v>
      </c>
      <c r="L169" s="91" t="b">
        <v>0</v>
      </c>
    </row>
    <row r="170" spans="1:12" ht="15">
      <c r="A170" s="91" t="s">
        <v>384</v>
      </c>
      <c r="B170" s="91" t="s">
        <v>1255</v>
      </c>
      <c r="C170" s="91">
        <v>2</v>
      </c>
      <c r="D170" s="133">
        <v>0.01203841771535356</v>
      </c>
      <c r="E170" s="133">
        <v>1.0078253375119566</v>
      </c>
      <c r="F170" s="91" t="s">
        <v>940</v>
      </c>
      <c r="G170" s="91" t="b">
        <v>0</v>
      </c>
      <c r="H170" s="91" t="b">
        <v>0</v>
      </c>
      <c r="I170" s="91" t="b">
        <v>0</v>
      </c>
      <c r="J170" s="91" t="b">
        <v>0</v>
      </c>
      <c r="K170" s="91" t="b">
        <v>0</v>
      </c>
      <c r="L170" s="91" t="b">
        <v>0</v>
      </c>
    </row>
    <row r="171" spans="1:12" ht="15">
      <c r="A171" s="91" t="s">
        <v>1255</v>
      </c>
      <c r="B171" s="91" t="s">
        <v>1256</v>
      </c>
      <c r="C171" s="91">
        <v>2</v>
      </c>
      <c r="D171" s="133">
        <v>0.01203841771535356</v>
      </c>
      <c r="E171" s="133">
        <v>1.7481880270062005</v>
      </c>
      <c r="F171" s="91" t="s">
        <v>940</v>
      </c>
      <c r="G171" s="91" t="b">
        <v>0</v>
      </c>
      <c r="H171" s="91" t="b">
        <v>0</v>
      </c>
      <c r="I171" s="91" t="b">
        <v>0</v>
      </c>
      <c r="J171" s="91" t="b">
        <v>0</v>
      </c>
      <c r="K171" s="91" t="b">
        <v>0</v>
      </c>
      <c r="L171" s="91" t="b">
        <v>0</v>
      </c>
    </row>
    <row r="172" spans="1:12" ht="15">
      <c r="A172" s="91" t="s">
        <v>1256</v>
      </c>
      <c r="B172" s="91" t="s">
        <v>1257</v>
      </c>
      <c r="C172" s="91">
        <v>2</v>
      </c>
      <c r="D172" s="133">
        <v>0.01203841771535356</v>
      </c>
      <c r="E172" s="133">
        <v>1.7481880270062005</v>
      </c>
      <c r="F172" s="91" t="s">
        <v>940</v>
      </c>
      <c r="G172" s="91" t="b">
        <v>0</v>
      </c>
      <c r="H172" s="91" t="b">
        <v>0</v>
      </c>
      <c r="I172" s="91" t="b">
        <v>0</v>
      </c>
      <c r="J172" s="91" t="b">
        <v>0</v>
      </c>
      <c r="K172" s="91" t="b">
        <v>0</v>
      </c>
      <c r="L172" s="91" t="b">
        <v>0</v>
      </c>
    </row>
    <row r="173" spans="1:12" ht="15">
      <c r="A173" s="91" t="s">
        <v>1257</v>
      </c>
      <c r="B173" s="91" t="s">
        <v>1258</v>
      </c>
      <c r="C173" s="91">
        <v>2</v>
      </c>
      <c r="D173" s="133">
        <v>0.01203841771535356</v>
      </c>
      <c r="E173" s="133">
        <v>1.7481880270062005</v>
      </c>
      <c r="F173" s="91" t="s">
        <v>940</v>
      </c>
      <c r="G173" s="91" t="b">
        <v>0</v>
      </c>
      <c r="H173" s="91" t="b">
        <v>0</v>
      </c>
      <c r="I173" s="91" t="b">
        <v>0</v>
      </c>
      <c r="J173" s="91" t="b">
        <v>0</v>
      </c>
      <c r="K173" s="91" t="b">
        <v>0</v>
      </c>
      <c r="L173" s="91" t="b">
        <v>0</v>
      </c>
    </row>
    <row r="174" spans="1:12" ht="15">
      <c r="A174" s="91" t="s">
        <v>1258</v>
      </c>
      <c r="B174" s="91" t="s">
        <v>1027</v>
      </c>
      <c r="C174" s="91">
        <v>2</v>
      </c>
      <c r="D174" s="133">
        <v>0.01203841771535356</v>
      </c>
      <c r="E174" s="133">
        <v>1.271066772286538</v>
      </c>
      <c r="F174" s="91" t="s">
        <v>940</v>
      </c>
      <c r="G174" s="91" t="b">
        <v>0</v>
      </c>
      <c r="H174" s="91" t="b">
        <v>0</v>
      </c>
      <c r="I174" s="91" t="b">
        <v>0</v>
      </c>
      <c r="J174" s="91" t="b">
        <v>0</v>
      </c>
      <c r="K174" s="91" t="b">
        <v>0</v>
      </c>
      <c r="L174" s="91" t="b">
        <v>0</v>
      </c>
    </row>
    <row r="175" spans="1:12" ht="15">
      <c r="A175" s="91" t="s">
        <v>1027</v>
      </c>
      <c r="B175" s="91" t="s">
        <v>1259</v>
      </c>
      <c r="C175" s="91">
        <v>2</v>
      </c>
      <c r="D175" s="133">
        <v>0.01203841771535356</v>
      </c>
      <c r="E175" s="133">
        <v>1.271066772286538</v>
      </c>
      <c r="F175" s="91" t="s">
        <v>940</v>
      </c>
      <c r="G175" s="91" t="b">
        <v>0</v>
      </c>
      <c r="H175" s="91" t="b">
        <v>0</v>
      </c>
      <c r="I175" s="91" t="b">
        <v>0</v>
      </c>
      <c r="J175" s="91" t="b">
        <v>0</v>
      </c>
      <c r="K175" s="91" t="b">
        <v>0</v>
      </c>
      <c r="L175" s="91" t="b">
        <v>0</v>
      </c>
    </row>
    <row r="176" spans="1:12" ht="15">
      <c r="A176" s="91" t="s">
        <v>1259</v>
      </c>
      <c r="B176" s="91" t="s">
        <v>1055</v>
      </c>
      <c r="C176" s="91">
        <v>2</v>
      </c>
      <c r="D176" s="133">
        <v>0.01203841771535356</v>
      </c>
      <c r="E176" s="133">
        <v>1.7481880270062005</v>
      </c>
      <c r="F176" s="91" t="s">
        <v>940</v>
      </c>
      <c r="G176" s="91" t="b">
        <v>0</v>
      </c>
      <c r="H176" s="91" t="b">
        <v>0</v>
      </c>
      <c r="I176" s="91" t="b">
        <v>0</v>
      </c>
      <c r="J176" s="91" t="b">
        <v>1</v>
      </c>
      <c r="K176" s="91" t="b">
        <v>0</v>
      </c>
      <c r="L176" s="91" t="b">
        <v>0</v>
      </c>
    </row>
    <row r="177" spans="1:12" ht="15">
      <c r="A177" s="91" t="s">
        <v>1055</v>
      </c>
      <c r="B177" s="91" t="s">
        <v>1034</v>
      </c>
      <c r="C177" s="91">
        <v>2</v>
      </c>
      <c r="D177" s="133">
        <v>0.01203841771535356</v>
      </c>
      <c r="E177" s="133">
        <v>1.271066772286538</v>
      </c>
      <c r="F177" s="91" t="s">
        <v>940</v>
      </c>
      <c r="G177" s="91" t="b">
        <v>1</v>
      </c>
      <c r="H177" s="91" t="b">
        <v>0</v>
      </c>
      <c r="I177" s="91" t="b">
        <v>0</v>
      </c>
      <c r="J177" s="91" t="b">
        <v>0</v>
      </c>
      <c r="K177" s="91" t="b">
        <v>0</v>
      </c>
      <c r="L177" s="91" t="b">
        <v>0</v>
      </c>
    </row>
    <row r="178" spans="1:12" ht="15">
      <c r="A178" s="91" t="s">
        <v>1035</v>
      </c>
      <c r="B178" s="91" t="s">
        <v>1229</v>
      </c>
      <c r="C178" s="91">
        <v>2</v>
      </c>
      <c r="D178" s="133">
        <v>0.01203841771535356</v>
      </c>
      <c r="E178" s="133">
        <v>1.4471580313422192</v>
      </c>
      <c r="F178" s="91" t="s">
        <v>940</v>
      </c>
      <c r="G178" s="91" t="b">
        <v>0</v>
      </c>
      <c r="H178" s="91" t="b">
        <v>0</v>
      </c>
      <c r="I178" s="91" t="b">
        <v>0</v>
      </c>
      <c r="J178" s="91" t="b">
        <v>0</v>
      </c>
      <c r="K178" s="91" t="b">
        <v>0</v>
      </c>
      <c r="L178" s="91" t="b">
        <v>0</v>
      </c>
    </row>
    <row r="179" spans="1:12" ht="15">
      <c r="A179" s="91" t="s">
        <v>1229</v>
      </c>
      <c r="B179" s="91" t="s">
        <v>1260</v>
      </c>
      <c r="C179" s="91">
        <v>2</v>
      </c>
      <c r="D179" s="133">
        <v>0.01203841771535356</v>
      </c>
      <c r="E179" s="133">
        <v>1.7481880270062005</v>
      </c>
      <c r="F179" s="91" t="s">
        <v>940</v>
      </c>
      <c r="G179" s="91" t="b">
        <v>0</v>
      </c>
      <c r="H179" s="91" t="b">
        <v>0</v>
      </c>
      <c r="I179" s="91" t="b">
        <v>0</v>
      </c>
      <c r="J179" s="91" t="b">
        <v>0</v>
      </c>
      <c r="K179" s="91" t="b">
        <v>0</v>
      </c>
      <c r="L179" s="91" t="b">
        <v>0</v>
      </c>
    </row>
    <row r="180" spans="1:12" ht="15">
      <c r="A180" s="91" t="s">
        <v>1260</v>
      </c>
      <c r="B180" s="91" t="s">
        <v>1027</v>
      </c>
      <c r="C180" s="91">
        <v>2</v>
      </c>
      <c r="D180" s="133">
        <v>0.01203841771535356</v>
      </c>
      <c r="E180" s="133">
        <v>1.271066772286538</v>
      </c>
      <c r="F180" s="91" t="s">
        <v>940</v>
      </c>
      <c r="G180" s="91" t="b">
        <v>0</v>
      </c>
      <c r="H180" s="91" t="b">
        <v>0</v>
      </c>
      <c r="I180" s="91" t="b">
        <v>0</v>
      </c>
      <c r="J180" s="91" t="b">
        <v>0</v>
      </c>
      <c r="K180" s="91" t="b">
        <v>0</v>
      </c>
      <c r="L180" s="91" t="b">
        <v>0</v>
      </c>
    </row>
    <row r="181" spans="1:12" ht="15">
      <c r="A181" s="91" t="s">
        <v>1027</v>
      </c>
      <c r="B181" s="91" t="s">
        <v>1261</v>
      </c>
      <c r="C181" s="91">
        <v>2</v>
      </c>
      <c r="D181" s="133">
        <v>0.01203841771535356</v>
      </c>
      <c r="E181" s="133">
        <v>1.271066772286538</v>
      </c>
      <c r="F181" s="91" t="s">
        <v>940</v>
      </c>
      <c r="G181" s="91" t="b">
        <v>0</v>
      </c>
      <c r="H181" s="91" t="b">
        <v>0</v>
      </c>
      <c r="I181" s="91" t="b">
        <v>0</v>
      </c>
      <c r="J181" s="91" t="b">
        <v>0</v>
      </c>
      <c r="K181" s="91" t="b">
        <v>0</v>
      </c>
      <c r="L181" s="91" t="b">
        <v>0</v>
      </c>
    </row>
    <row r="182" spans="1:12" ht="15">
      <c r="A182" s="91" t="s">
        <v>384</v>
      </c>
      <c r="B182" s="91" t="s">
        <v>1031</v>
      </c>
      <c r="C182" s="91">
        <v>2</v>
      </c>
      <c r="D182" s="133">
        <v>0</v>
      </c>
      <c r="E182" s="133">
        <v>1.1139433523068367</v>
      </c>
      <c r="F182" s="91" t="s">
        <v>942</v>
      </c>
      <c r="G182" s="91" t="b">
        <v>0</v>
      </c>
      <c r="H182" s="91" t="b">
        <v>0</v>
      </c>
      <c r="I182" s="91" t="b">
        <v>0</v>
      </c>
      <c r="J182" s="91" t="b">
        <v>0</v>
      </c>
      <c r="K182" s="91" t="b">
        <v>0</v>
      </c>
      <c r="L182" s="91" t="b">
        <v>0</v>
      </c>
    </row>
    <row r="183" spans="1:12" ht="15">
      <c r="A183" s="91" t="s">
        <v>1031</v>
      </c>
      <c r="B183" s="91" t="s">
        <v>1027</v>
      </c>
      <c r="C183" s="91">
        <v>2</v>
      </c>
      <c r="D183" s="133">
        <v>0</v>
      </c>
      <c r="E183" s="133">
        <v>1.1139433523068367</v>
      </c>
      <c r="F183" s="91" t="s">
        <v>942</v>
      </c>
      <c r="G183" s="91" t="b">
        <v>0</v>
      </c>
      <c r="H183" s="91" t="b">
        <v>0</v>
      </c>
      <c r="I183" s="91" t="b">
        <v>0</v>
      </c>
      <c r="J183" s="91" t="b">
        <v>0</v>
      </c>
      <c r="K183" s="91" t="b">
        <v>0</v>
      </c>
      <c r="L183" s="91" t="b">
        <v>0</v>
      </c>
    </row>
    <row r="184" spans="1:12" ht="15">
      <c r="A184" s="91" t="s">
        <v>1027</v>
      </c>
      <c r="B184" s="91" t="s">
        <v>995</v>
      </c>
      <c r="C184" s="91">
        <v>2</v>
      </c>
      <c r="D184" s="133">
        <v>0</v>
      </c>
      <c r="E184" s="133">
        <v>1.1139433523068367</v>
      </c>
      <c r="F184" s="91" t="s">
        <v>942</v>
      </c>
      <c r="G184" s="91" t="b">
        <v>0</v>
      </c>
      <c r="H184" s="91" t="b">
        <v>0</v>
      </c>
      <c r="I184" s="91" t="b">
        <v>0</v>
      </c>
      <c r="J184" s="91" t="b">
        <v>0</v>
      </c>
      <c r="K184" s="91" t="b">
        <v>0</v>
      </c>
      <c r="L184" s="91" t="b">
        <v>0</v>
      </c>
    </row>
    <row r="185" spans="1:12" ht="15">
      <c r="A185" s="91" t="s">
        <v>995</v>
      </c>
      <c r="B185" s="91" t="s">
        <v>1030</v>
      </c>
      <c r="C185" s="91">
        <v>2</v>
      </c>
      <c r="D185" s="133">
        <v>0</v>
      </c>
      <c r="E185" s="133">
        <v>1.1139433523068367</v>
      </c>
      <c r="F185" s="91" t="s">
        <v>942</v>
      </c>
      <c r="G185" s="91" t="b">
        <v>0</v>
      </c>
      <c r="H185" s="91" t="b">
        <v>0</v>
      </c>
      <c r="I185" s="91" t="b">
        <v>0</v>
      </c>
      <c r="J185" s="91" t="b">
        <v>0</v>
      </c>
      <c r="K185" s="91" t="b">
        <v>0</v>
      </c>
      <c r="L185" s="91" t="b">
        <v>0</v>
      </c>
    </row>
    <row r="186" spans="1:12" ht="15">
      <c r="A186" s="91" t="s">
        <v>1030</v>
      </c>
      <c r="B186" s="91" t="s">
        <v>1028</v>
      </c>
      <c r="C186" s="91">
        <v>2</v>
      </c>
      <c r="D186" s="133">
        <v>0</v>
      </c>
      <c r="E186" s="133">
        <v>1.1139433523068367</v>
      </c>
      <c r="F186" s="91" t="s">
        <v>942</v>
      </c>
      <c r="G186" s="91" t="b">
        <v>0</v>
      </c>
      <c r="H186" s="91" t="b">
        <v>0</v>
      </c>
      <c r="I186" s="91" t="b">
        <v>0</v>
      </c>
      <c r="J186" s="91" t="b">
        <v>0</v>
      </c>
      <c r="K186" s="91" t="b">
        <v>0</v>
      </c>
      <c r="L186" s="91" t="b">
        <v>0</v>
      </c>
    </row>
    <row r="187" spans="1:12" ht="15">
      <c r="A187" s="91" t="s">
        <v>1028</v>
      </c>
      <c r="B187" s="91" t="s">
        <v>1032</v>
      </c>
      <c r="C187" s="91">
        <v>2</v>
      </c>
      <c r="D187" s="133">
        <v>0</v>
      </c>
      <c r="E187" s="133">
        <v>1.1139433523068367</v>
      </c>
      <c r="F187" s="91" t="s">
        <v>942</v>
      </c>
      <c r="G187" s="91" t="b">
        <v>0</v>
      </c>
      <c r="H187" s="91" t="b">
        <v>0</v>
      </c>
      <c r="I187" s="91" t="b">
        <v>0</v>
      </c>
      <c r="J187" s="91" t="b">
        <v>0</v>
      </c>
      <c r="K187" s="91" t="b">
        <v>0</v>
      </c>
      <c r="L187" s="91" t="b">
        <v>0</v>
      </c>
    </row>
    <row r="188" spans="1:12" ht="15">
      <c r="A188" s="91" t="s">
        <v>1032</v>
      </c>
      <c r="B188" s="91" t="s">
        <v>992</v>
      </c>
      <c r="C188" s="91">
        <v>2</v>
      </c>
      <c r="D188" s="133">
        <v>0</v>
      </c>
      <c r="E188" s="133">
        <v>1.1139433523068367</v>
      </c>
      <c r="F188" s="91" t="s">
        <v>942</v>
      </c>
      <c r="G188" s="91" t="b">
        <v>0</v>
      </c>
      <c r="H188" s="91" t="b">
        <v>0</v>
      </c>
      <c r="I188" s="91" t="b">
        <v>0</v>
      </c>
      <c r="J188" s="91" t="b">
        <v>0</v>
      </c>
      <c r="K188" s="91" t="b">
        <v>0</v>
      </c>
      <c r="L188" s="91" t="b">
        <v>0</v>
      </c>
    </row>
    <row r="189" spans="1:12" ht="15">
      <c r="A189" s="91" t="s">
        <v>992</v>
      </c>
      <c r="B189" s="91" t="s">
        <v>993</v>
      </c>
      <c r="C189" s="91">
        <v>2</v>
      </c>
      <c r="D189" s="133">
        <v>0</v>
      </c>
      <c r="E189" s="133">
        <v>1.1139433523068367</v>
      </c>
      <c r="F189" s="91" t="s">
        <v>942</v>
      </c>
      <c r="G189" s="91" t="b">
        <v>0</v>
      </c>
      <c r="H189" s="91" t="b">
        <v>0</v>
      </c>
      <c r="I189" s="91" t="b">
        <v>0</v>
      </c>
      <c r="J189" s="91" t="b">
        <v>0</v>
      </c>
      <c r="K189" s="91" t="b">
        <v>0</v>
      </c>
      <c r="L189" s="91" t="b">
        <v>0</v>
      </c>
    </row>
    <row r="190" spans="1:12" ht="15">
      <c r="A190" s="91" t="s">
        <v>993</v>
      </c>
      <c r="B190" s="91" t="s">
        <v>1045</v>
      </c>
      <c r="C190" s="91">
        <v>2</v>
      </c>
      <c r="D190" s="133">
        <v>0</v>
      </c>
      <c r="E190" s="133">
        <v>1.1139433523068367</v>
      </c>
      <c r="F190" s="91" t="s">
        <v>942</v>
      </c>
      <c r="G190" s="91" t="b">
        <v>0</v>
      </c>
      <c r="H190" s="91" t="b">
        <v>0</v>
      </c>
      <c r="I190" s="91" t="b">
        <v>0</v>
      </c>
      <c r="J190" s="91" t="b">
        <v>0</v>
      </c>
      <c r="K190" s="91" t="b">
        <v>0</v>
      </c>
      <c r="L190" s="91" t="b">
        <v>0</v>
      </c>
    </row>
    <row r="191" spans="1:12" ht="15">
      <c r="A191" s="91" t="s">
        <v>1045</v>
      </c>
      <c r="B191" s="91" t="s">
        <v>1222</v>
      </c>
      <c r="C191" s="91">
        <v>2</v>
      </c>
      <c r="D191" s="133">
        <v>0</v>
      </c>
      <c r="E191" s="133">
        <v>1.1139433523068367</v>
      </c>
      <c r="F191" s="91" t="s">
        <v>942</v>
      </c>
      <c r="G191" s="91" t="b">
        <v>0</v>
      </c>
      <c r="H191" s="91" t="b">
        <v>0</v>
      </c>
      <c r="I191" s="91" t="b">
        <v>0</v>
      </c>
      <c r="J191" s="91" t="b">
        <v>0</v>
      </c>
      <c r="K191" s="91" t="b">
        <v>0</v>
      </c>
      <c r="L191" s="91" t="b">
        <v>0</v>
      </c>
    </row>
    <row r="192" spans="1:12" ht="15">
      <c r="A192" s="91" t="s">
        <v>1222</v>
      </c>
      <c r="B192" s="91" t="s">
        <v>996</v>
      </c>
      <c r="C192" s="91">
        <v>2</v>
      </c>
      <c r="D192" s="133">
        <v>0</v>
      </c>
      <c r="E192" s="133">
        <v>1.1139433523068367</v>
      </c>
      <c r="F192" s="91" t="s">
        <v>942</v>
      </c>
      <c r="G192" s="91" t="b">
        <v>0</v>
      </c>
      <c r="H192" s="91" t="b">
        <v>0</v>
      </c>
      <c r="I192" s="91" t="b">
        <v>0</v>
      </c>
      <c r="J192" s="91" t="b">
        <v>0</v>
      </c>
      <c r="K192" s="91" t="b">
        <v>0</v>
      </c>
      <c r="L192" s="91" t="b">
        <v>0</v>
      </c>
    </row>
    <row r="193" spans="1:12" ht="15">
      <c r="A193" s="91" t="s">
        <v>996</v>
      </c>
      <c r="B193" s="91" t="s">
        <v>1050</v>
      </c>
      <c r="C193" s="91">
        <v>2</v>
      </c>
      <c r="D193" s="133">
        <v>0</v>
      </c>
      <c r="E193" s="133">
        <v>1.1139433523068367</v>
      </c>
      <c r="F193" s="91" t="s">
        <v>942</v>
      </c>
      <c r="G193" s="91" t="b">
        <v>0</v>
      </c>
      <c r="H193" s="91" t="b">
        <v>0</v>
      </c>
      <c r="I193" s="91" t="b">
        <v>0</v>
      </c>
      <c r="J193" s="91" t="b">
        <v>0</v>
      </c>
      <c r="K193" s="91" t="b">
        <v>0</v>
      </c>
      <c r="L193" s="91" t="b">
        <v>0</v>
      </c>
    </row>
    <row r="194" spans="1:12" ht="15">
      <c r="A194" s="91" t="s">
        <v>1027</v>
      </c>
      <c r="B194" s="91" t="s">
        <v>1050</v>
      </c>
      <c r="C194" s="91">
        <v>2</v>
      </c>
      <c r="D194" s="133">
        <v>0</v>
      </c>
      <c r="E194" s="133">
        <v>0.9890046156985368</v>
      </c>
      <c r="F194" s="91" t="s">
        <v>944</v>
      </c>
      <c r="G194" s="91" t="b">
        <v>0</v>
      </c>
      <c r="H194" s="91" t="b">
        <v>0</v>
      </c>
      <c r="I194" s="91" t="b">
        <v>0</v>
      </c>
      <c r="J194" s="91" t="b">
        <v>0</v>
      </c>
      <c r="K194" s="91" t="b">
        <v>0</v>
      </c>
      <c r="L194" s="91" t="b">
        <v>0</v>
      </c>
    </row>
    <row r="195" spans="1:12" ht="15">
      <c r="A195" s="91" t="s">
        <v>1050</v>
      </c>
      <c r="B195" s="91" t="s">
        <v>384</v>
      </c>
      <c r="C195" s="91">
        <v>2</v>
      </c>
      <c r="D195" s="133">
        <v>0</v>
      </c>
      <c r="E195" s="133">
        <v>1.290034611362518</v>
      </c>
      <c r="F195" s="91" t="s">
        <v>944</v>
      </c>
      <c r="G195" s="91" t="b">
        <v>0</v>
      </c>
      <c r="H195" s="91" t="b">
        <v>0</v>
      </c>
      <c r="I195" s="91" t="b">
        <v>0</v>
      </c>
      <c r="J195" s="91" t="b">
        <v>0</v>
      </c>
      <c r="K195" s="91" t="b">
        <v>0</v>
      </c>
      <c r="L195" s="91" t="b">
        <v>0</v>
      </c>
    </row>
    <row r="196" spans="1:12" ht="15">
      <c r="A196" s="91" t="s">
        <v>384</v>
      </c>
      <c r="B196" s="91" t="s">
        <v>1048</v>
      </c>
      <c r="C196" s="91">
        <v>2</v>
      </c>
      <c r="D196" s="133">
        <v>0</v>
      </c>
      <c r="E196" s="133">
        <v>0.9890046156985368</v>
      </c>
      <c r="F196" s="91" t="s">
        <v>944</v>
      </c>
      <c r="G196" s="91" t="b">
        <v>0</v>
      </c>
      <c r="H196" s="91" t="b">
        <v>0</v>
      </c>
      <c r="I196" s="91" t="b">
        <v>0</v>
      </c>
      <c r="J196" s="91" t="b">
        <v>0</v>
      </c>
      <c r="K196" s="91" t="b">
        <v>0</v>
      </c>
      <c r="L196" s="91" t="b">
        <v>0</v>
      </c>
    </row>
    <row r="197" spans="1:12" ht="15">
      <c r="A197" s="91" t="s">
        <v>1048</v>
      </c>
      <c r="B197" s="91" t="s">
        <v>1051</v>
      </c>
      <c r="C197" s="91">
        <v>2</v>
      </c>
      <c r="D197" s="133">
        <v>0</v>
      </c>
      <c r="E197" s="133">
        <v>0.9890046156985368</v>
      </c>
      <c r="F197" s="91" t="s">
        <v>944</v>
      </c>
      <c r="G197" s="91" t="b">
        <v>0</v>
      </c>
      <c r="H197" s="91" t="b">
        <v>0</v>
      </c>
      <c r="I197" s="91" t="b">
        <v>0</v>
      </c>
      <c r="J197" s="91" t="b">
        <v>0</v>
      </c>
      <c r="K197" s="91" t="b">
        <v>0</v>
      </c>
      <c r="L197" s="91" t="b">
        <v>0</v>
      </c>
    </row>
    <row r="198" spans="1:12" ht="15">
      <c r="A198" s="91" t="s">
        <v>1051</v>
      </c>
      <c r="B198" s="91" t="s">
        <v>1027</v>
      </c>
      <c r="C198" s="91">
        <v>2</v>
      </c>
      <c r="D198" s="133">
        <v>0</v>
      </c>
      <c r="E198" s="133">
        <v>1.1139433523068367</v>
      </c>
      <c r="F198" s="91" t="s">
        <v>944</v>
      </c>
      <c r="G198" s="91" t="b">
        <v>0</v>
      </c>
      <c r="H198" s="91" t="b">
        <v>0</v>
      </c>
      <c r="I198" s="91" t="b">
        <v>0</v>
      </c>
      <c r="J198" s="91" t="b">
        <v>0</v>
      </c>
      <c r="K198" s="91" t="b">
        <v>0</v>
      </c>
      <c r="L198" s="91" t="b">
        <v>0</v>
      </c>
    </row>
    <row r="199" spans="1:12" ht="15">
      <c r="A199" s="91" t="s">
        <v>1027</v>
      </c>
      <c r="B199" s="91" t="s">
        <v>1049</v>
      </c>
      <c r="C199" s="91">
        <v>2</v>
      </c>
      <c r="D199" s="133">
        <v>0</v>
      </c>
      <c r="E199" s="133">
        <v>0.8129133566428555</v>
      </c>
      <c r="F199" s="91" t="s">
        <v>944</v>
      </c>
      <c r="G199" s="91" t="b">
        <v>0</v>
      </c>
      <c r="H199" s="91" t="b">
        <v>0</v>
      </c>
      <c r="I199" s="91" t="b">
        <v>0</v>
      </c>
      <c r="J199" s="91" t="b">
        <v>0</v>
      </c>
      <c r="K199" s="91" t="b">
        <v>0</v>
      </c>
      <c r="L199" s="91" t="b">
        <v>0</v>
      </c>
    </row>
    <row r="200" spans="1:12" ht="15">
      <c r="A200" s="91" t="s">
        <v>1049</v>
      </c>
      <c r="B200" s="91" t="s">
        <v>1052</v>
      </c>
      <c r="C200" s="91">
        <v>2</v>
      </c>
      <c r="D200" s="133">
        <v>0</v>
      </c>
      <c r="E200" s="133">
        <v>1.1139433523068367</v>
      </c>
      <c r="F200" s="91" t="s">
        <v>944</v>
      </c>
      <c r="G200" s="91" t="b">
        <v>0</v>
      </c>
      <c r="H200" s="91" t="b">
        <v>0</v>
      </c>
      <c r="I200" s="91" t="b">
        <v>0</v>
      </c>
      <c r="J200" s="91" t="b">
        <v>0</v>
      </c>
      <c r="K200" s="91" t="b">
        <v>0</v>
      </c>
      <c r="L200" s="91" t="b">
        <v>0</v>
      </c>
    </row>
    <row r="201" spans="1:12" ht="15">
      <c r="A201" s="91" t="s">
        <v>1052</v>
      </c>
      <c r="B201" s="91" t="s">
        <v>1053</v>
      </c>
      <c r="C201" s="91">
        <v>2</v>
      </c>
      <c r="D201" s="133">
        <v>0</v>
      </c>
      <c r="E201" s="133">
        <v>1.290034611362518</v>
      </c>
      <c r="F201" s="91" t="s">
        <v>944</v>
      </c>
      <c r="G201" s="91" t="b">
        <v>0</v>
      </c>
      <c r="H201" s="91" t="b">
        <v>0</v>
      </c>
      <c r="I201" s="91" t="b">
        <v>0</v>
      </c>
      <c r="J201" s="91" t="b">
        <v>0</v>
      </c>
      <c r="K201" s="91" t="b">
        <v>0</v>
      </c>
      <c r="L201" s="91" t="b">
        <v>0</v>
      </c>
    </row>
    <row r="202" spans="1:12" ht="15">
      <c r="A202" s="91" t="s">
        <v>1053</v>
      </c>
      <c r="B202" s="91" t="s">
        <v>1054</v>
      </c>
      <c r="C202" s="91">
        <v>2</v>
      </c>
      <c r="D202" s="133">
        <v>0</v>
      </c>
      <c r="E202" s="133">
        <v>1.290034611362518</v>
      </c>
      <c r="F202" s="91" t="s">
        <v>944</v>
      </c>
      <c r="G202" s="91" t="b">
        <v>0</v>
      </c>
      <c r="H202" s="91" t="b">
        <v>0</v>
      </c>
      <c r="I202" s="91" t="b">
        <v>0</v>
      </c>
      <c r="J202" s="91" t="b">
        <v>0</v>
      </c>
      <c r="K202" s="91" t="b">
        <v>0</v>
      </c>
      <c r="L202" s="91" t="b">
        <v>0</v>
      </c>
    </row>
    <row r="203" spans="1:12" ht="15">
      <c r="A203" s="91" t="s">
        <v>1054</v>
      </c>
      <c r="B203" s="91" t="s">
        <v>1055</v>
      </c>
      <c r="C203" s="91">
        <v>2</v>
      </c>
      <c r="D203" s="133">
        <v>0</v>
      </c>
      <c r="E203" s="133">
        <v>1.290034611362518</v>
      </c>
      <c r="F203" s="91" t="s">
        <v>944</v>
      </c>
      <c r="G203" s="91" t="b">
        <v>0</v>
      </c>
      <c r="H203" s="91" t="b">
        <v>0</v>
      </c>
      <c r="I203" s="91" t="b">
        <v>0</v>
      </c>
      <c r="J203" s="91" t="b">
        <v>1</v>
      </c>
      <c r="K203" s="91" t="b">
        <v>0</v>
      </c>
      <c r="L203" s="91" t="b">
        <v>0</v>
      </c>
    </row>
    <row r="204" spans="1:12" ht="15">
      <c r="A204" s="91" t="s">
        <v>1055</v>
      </c>
      <c r="B204" s="91" t="s">
        <v>1274</v>
      </c>
      <c r="C204" s="91">
        <v>2</v>
      </c>
      <c r="D204" s="133">
        <v>0</v>
      </c>
      <c r="E204" s="133">
        <v>1.290034611362518</v>
      </c>
      <c r="F204" s="91" t="s">
        <v>944</v>
      </c>
      <c r="G204" s="91" t="b">
        <v>1</v>
      </c>
      <c r="H204" s="91" t="b">
        <v>0</v>
      </c>
      <c r="I204" s="91" t="b">
        <v>0</v>
      </c>
      <c r="J204" s="91" t="b">
        <v>0</v>
      </c>
      <c r="K204" s="91" t="b">
        <v>0</v>
      </c>
      <c r="L204" s="91" t="b">
        <v>0</v>
      </c>
    </row>
    <row r="205" spans="1:12" ht="15">
      <c r="A205" s="91" t="s">
        <v>1274</v>
      </c>
      <c r="B205" s="91" t="s">
        <v>1048</v>
      </c>
      <c r="C205" s="91">
        <v>2</v>
      </c>
      <c r="D205" s="133">
        <v>0</v>
      </c>
      <c r="E205" s="133">
        <v>0.9890046156985368</v>
      </c>
      <c r="F205" s="91" t="s">
        <v>944</v>
      </c>
      <c r="G205" s="91" t="b">
        <v>0</v>
      </c>
      <c r="H205" s="91" t="b">
        <v>0</v>
      </c>
      <c r="I205" s="91" t="b">
        <v>0</v>
      </c>
      <c r="J205" s="91" t="b">
        <v>0</v>
      </c>
      <c r="K205" s="91" t="b">
        <v>0</v>
      </c>
      <c r="L20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938</v>
      </c>
      <c r="BB2" s="13" t="s">
        <v>952</v>
      </c>
      <c r="BC2" s="13" t="s">
        <v>953</v>
      </c>
      <c r="BD2" s="67" t="s">
        <v>1291</v>
      </c>
      <c r="BE2" s="67" t="s">
        <v>1292</v>
      </c>
      <c r="BF2" s="67" t="s">
        <v>1293</v>
      </c>
      <c r="BG2" s="67" t="s">
        <v>1294</v>
      </c>
      <c r="BH2" s="67" t="s">
        <v>1295</v>
      </c>
      <c r="BI2" s="67" t="s">
        <v>1296</v>
      </c>
      <c r="BJ2" s="67" t="s">
        <v>1297</v>
      </c>
      <c r="BK2" s="67" t="s">
        <v>1298</v>
      </c>
      <c r="BL2" s="67" t="s">
        <v>1299</v>
      </c>
    </row>
    <row r="3" spans="1:64" ht="15" customHeight="1">
      <c r="A3" s="84" t="s">
        <v>212</v>
      </c>
      <c r="B3" s="84" t="s">
        <v>256</v>
      </c>
      <c r="C3" s="53"/>
      <c r="D3" s="54"/>
      <c r="E3" s="65"/>
      <c r="F3" s="55"/>
      <c r="G3" s="53"/>
      <c r="H3" s="57"/>
      <c r="I3" s="56"/>
      <c r="J3" s="56"/>
      <c r="K3" s="36" t="s">
        <v>65</v>
      </c>
      <c r="L3" s="62">
        <v>3</v>
      </c>
      <c r="M3" s="62"/>
      <c r="N3" s="63"/>
      <c r="O3" s="85" t="s">
        <v>258</v>
      </c>
      <c r="P3" s="87">
        <v>43503.42909722222</v>
      </c>
      <c r="Q3" s="85" t="s">
        <v>259</v>
      </c>
      <c r="R3" s="89" t="s">
        <v>313</v>
      </c>
      <c r="S3" s="85" t="s">
        <v>357</v>
      </c>
      <c r="T3" s="85" t="s">
        <v>380</v>
      </c>
      <c r="U3" s="89" t="s">
        <v>388</v>
      </c>
      <c r="V3" s="89" t="s">
        <v>388</v>
      </c>
      <c r="W3" s="87">
        <v>43503.42909722222</v>
      </c>
      <c r="X3" s="89" t="s">
        <v>434</v>
      </c>
      <c r="Y3" s="85"/>
      <c r="Z3" s="85"/>
      <c r="AA3" s="91" t="s">
        <v>489</v>
      </c>
      <c r="AB3" s="85"/>
      <c r="AC3" s="85" t="b">
        <v>0</v>
      </c>
      <c r="AD3" s="85">
        <v>0</v>
      </c>
      <c r="AE3" s="91" t="s">
        <v>544</v>
      </c>
      <c r="AF3" s="85" t="b">
        <v>0</v>
      </c>
      <c r="AG3" s="85" t="s">
        <v>546</v>
      </c>
      <c r="AH3" s="85"/>
      <c r="AI3" s="91" t="s">
        <v>544</v>
      </c>
      <c r="AJ3" s="85" t="b">
        <v>0</v>
      </c>
      <c r="AK3" s="85">
        <v>0</v>
      </c>
      <c r="AL3" s="91" t="s">
        <v>544</v>
      </c>
      <c r="AM3" s="85" t="s">
        <v>556</v>
      </c>
      <c r="AN3" s="85" t="b">
        <v>0</v>
      </c>
      <c r="AO3" s="91" t="s">
        <v>489</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0</v>
      </c>
      <c r="BE3" s="52">
        <v>0</v>
      </c>
      <c r="BF3" s="51">
        <v>0</v>
      </c>
      <c r="BG3" s="52">
        <v>0</v>
      </c>
      <c r="BH3" s="51">
        <v>0</v>
      </c>
      <c r="BI3" s="52">
        <v>0</v>
      </c>
      <c r="BJ3" s="51">
        <v>20</v>
      </c>
      <c r="BK3" s="52">
        <v>100</v>
      </c>
      <c r="BL3" s="51">
        <v>20</v>
      </c>
    </row>
    <row r="4" spans="1:64" ht="15" customHeight="1">
      <c r="A4" s="84" t="s">
        <v>213</v>
      </c>
      <c r="B4" s="84" t="s">
        <v>256</v>
      </c>
      <c r="C4" s="53"/>
      <c r="D4" s="54"/>
      <c r="E4" s="65"/>
      <c r="F4" s="55"/>
      <c r="G4" s="53"/>
      <c r="H4" s="57"/>
      <c r="I4" s="56"/>
      <c r="J4" s="56"/>
      <c r="K4" s="36" t="s">
        <v>65</v>
      </c>
      <c r="L4" s="83">
        <v>4</v>
      </c>
      <c r="M4" s="83"/>
      <c r="N4" s="63"/>
      <c r="O4" s="86" t="s">
        <v>258</v>
      </c>
      <c r="P4" s="88">
        <v>43503.43283564815</v>
      </c>
      <c r="Q4" s="86" t="s">
        <v>260</v>
      </c>
      <c r="R4" s="90" t="s">
        <v>314</v>
      </c>
      <c r="S4" s="86" t="s">
        <v>358</v>
      </c>
      <c r="T4" s="86" t="s">
        <v>381</v>
      </c>
      <c r="U4" s="90" t="s">
        <v>389</v>
      </c>
      <c r="V4" s="90" t="s">
        <v>389</v>
      </c>
      <c r="W4" s="88">
        <v>43503.43283564815</v>
      </c>
      <c r="X4" s="90" t="s">
        <v>435</v>
      </c>
      <c r="Y4" s="86"/>
      <c r="Z4" s="86"/>
      <c r="AA4" s="92" t="s">
        <v>490</v>
      </c>
      <c r="AB4" s="86"/>
      <c r="AC4" s="86" t="b">
        <v>0</v>
      </c>
      <c r="AD4" s="86">
        <v>0</v>
      </c>
      <c r="AE4" s="92" t="s">
        <v>544</v>
      </c>
      <c r="AF4" s="86" t="b">
        <v>0</v>
      </c>
      <c r="AG4" s="86" t="s">
        <v>546</v>
      </c>
      <c r="AH4" s="86"/>
      <c r="AI4" s="92" t="s">
        <v>544</v>
      </c>
      <c r="AJ4" s="86" t="b">
        <v>0</v>
      </c>
      <c r="AK4" s="86">
        <v>0</v>
      </c>
      <c r="AL4" s="92" t="s">
        <v>544</v>
      </c>
      <c r="AM4" s="86" t="s">
        <v>556</v>
      </c>
      <c r="AN4" s="86" t="b">
        <v>0</v>
      </c>
      <c r="AO4" s="92" t="s">
        <v>490</v>
      </c>
      <c r="AP4" s="86" t="s">
        <v>176</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v>0</v>
      </c>
      <c r="BE4" s="52">
        <v>0</v>
      </c>
      <c r="BF4" s="51">
        <v>0</v>
      </c>
      <c r="BG4" s="52">
        <v>0</v>
      </c>
      <c r="BH4" s="51">
        <v>0</v>
      </c>
      <c r="BI4" s="52">
        <v>0</v>
      </c>
      <c r="BJ4" s="51">
        <v>22</v>
      </c>
      <c r="BK4" s="52">
        <v>100</v>
      </c>
      <c r="BL4" s="51">
        <v>22</v>
      </c>
    </row>
    <row r="5" spans="1:64" ht="15">
      <c r="A5" s="84" t="s">
        <v>214</v>
      </c>
      <c r="B5" s="84" t="s">
        <v>214</v>
      </c>
      <c r="C5" s="53"/>
      <c r="D5" s="54"/>
      <c r="E5" s="65"/>
      <c r="F5" s="55"/>
      <c r="G5" s="53"/>
      <c r="H5" s="57"/>
      <c r="I5" s="56"/>
      <c r="J5" s="56"/>
      <c r="K5" s="36" t="s">
        <v>65</v>
      </c>
      <c r="L5" s="83">
        <v>5</v>
      </c>
      <c r="M5" s="83"/>
      <c r="N5" s="63"/>
      <c r="O5" s="86" t="s">
        <v>176</v>
      </c>
      <c r="P5" s="88">
        <v>43504.68320601852</v>
      </c>
      <c r="Q5" s="86" t="s">
        <v>261</v>
      </c>
      <c r="R5" s="90" t="s">
        <v>315</v>
      </c>
      <c r="S5" s="86" t="s">
        <v>359</v>
      </c>
      <c r="T5" s="86" t="s">
        <v>382</v>
      </c>
      <c r="U5" s="86"/>
      <c r="V5" s="90" t="s">
        <v>395</v>
      </c>
      <c r="W5" s="88">
        <v>43504.68320601852</v>
      </c>
      <c r="X5" s="90" t="s">
        <v>436</v>
      </c>
      <c r="Y5" s="86"/>
      <c r="Z5" s="86"/>
      <c r="AA5" s="92" t="s">
        <v>491</v>
      </c>
      <c r="AB5" s="86"/>
      <c r="AC5" s="86" t="b">
        <v>0</v>
      </c>
      <c r="AD5" s="86">
        <v>0</v>
      </c>
      <c r="AE5" s="92" t="s">
        <v>544</v>
      </c>
      <c r="AF5" s="86" t="b">
        <v>0</v>
      </c>
      <c r="AG5" s="86" t="s">
        <v>547</v>
      </c>
      <c r="AH5" s="86"/>
      <c r="AI5" s="92" t="s">
        <v>544</v>
      </c>
      <c r="AJ5" s="86" t="b">
        <v>0</v>
      </c>
      <c r="AK5" s="86">
        <v>0</v>
      </c>
      <c r="AL5" s="92" t="s">
        <v>544</v>
      </c>
      <c r="AM5" s="86" t="s">
        <v>557</v>
      </c>
      <c r="AN5" s="86" t="b">
        <v>0</v>
      </c>
      <c r="AO5" s="92" t="s">
        <v>491</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26</v>
      </c>
      <c r="BK5" s="52">
        <v>100</v>
      </c>
      <c r="BL5" s="51">
        <v>26</v>
      </c>
    </row>
    <row r="6" spans="1:64" ht="15">
      <c r="A6" s="84" t="s">
        <v>215</v>
      </c>
      <c r="B6" s="84" t="s">
        <v>215</v>
      </c>
      <c r="C6" s="53"/>
      <c r="D6" s="54"/>
      <c r="E6" s="65"/>
      <c r="F6" s="55"/>
      <c r="G6" s="53"/>
      <c r="H6" s="57"/>
      <c r="I6" s="56"/>
      <c r="J6" s="56"/>
      <c r="K6" s="36" t="s">
        <v>65</v>
      </c>
      <c r="L6" s="83">
        <v>6</v>
      </c>
      <c r="M6" s="83"/>
      <c r="N6" s="63"/>
      <c r="O6" s="86" t="s">
        <v>176</v>
      </c>
      <c r="P6" s="88">
        <v>43506.31232638889</v>
      </c>
      <c r="Q6" s="86" t="s">
        <v>262</v>
      </c>
      <c r="R6" s="90" t="s">
        <v>316</v>
      </c>
      <c r="S6" s="86" t="s">
        <v>360</v>
      </c>
      <c r="T6" s="86"/>
      <c r="U6" s="86"/>
      <c r="V6" s="90" t="s">
        <v>396</v>
      </c>
      <c r="W6" s="88">
        <v>43506.31232638889</v>
      </c>
      <c r="X6" s="90" t="s">
        <v>437</v>
      </c>
      <c r="Y6" s="86"/>
      <c r="Z6" s="86"/>
      <c r="AA6" s="92" t="s">
        <v>492</v>
      </c>
      <c r="AB6" s="86"/>
      <c r="AC6" s="86" t="b">
        <v>0</v>
      </c>
      <c r="AD6" s="86">
        <v>0</v>
      </c>
      <c r="AE6" s="92" t="s">
        <v>544</v>
      </c>
      <c r="AF6" s="86" t="b">
        <v>0</v>
      </c>
      <c r="AG6" s="86" t="s">
        <v>548</v>
      </c>
      <c r="AH6" s="86"/>
      <c r="AI6" s="92" t="s">
        <v>544</v>
      </c>
      <c r="AJ6" s="86" t="b">
        <v>0</v>
      </c>
      <c r="AK6" s="86">
        <v>0</v>
      </c>
      <c r="AL6" s="92" t="s">
        <v>544</v>
      </c>
      <c r="AM6" s="86" t="s">
        <v>557</v>
      </c>
      <c r="AN6" s="86" t="b">
        <v>0</v>
      </c>
      <c r="AO6" s="92" t="s">
        <v>492</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0</v>
      </c>
      <c r="BE6" s="52">
        <v>0</v>
      </c>
      <c r="BF6" s="51">
        <v>0</v>
      </c>
      <c r="BG6" s="52">
        <v>0</v>
      </c>
      <c r="BH6" s="51">
        <v>0</v>
      </c>
      <c r="BI6" s="52">
        <v>0</v>
      </c>
      <c r="BJ6" s="51">
        <v>11</v>
      </c>
      <c r="BK6" s="52">
        <v>100</v>
      </c>
      <c r="BL6" s="51">
        <v>11</v>
      </c>
    </row>
    <row r="7" spans="1:64" ht="15">
      <c r="A7" s="84" t="s">
        <v>216</v>
      </c>
      <c r="B7" s="84" t="s">
        <v>216</v>
      </c>
      <c r="C7" s="53"/>
      <c r="D7" s="54"/>
      <c r="E7" s="65"/>
      <c r="F7" s="55"/>
      <c r="G7" s="53"/>
      <c r="H7" s="57"/>
      <c r="I7" s="56"/>
      <c r="J7" s="56"/>
      <c r="K7" s="36" t="s">
        <v>65</v>
      </c>
      <c r="L7" s="83">
        <v>7</v>
      </c>
      <c r="M7" s="83"/>
      <c r="N7" s="63"/>
      <c r="O7" s="86" t="s">
        <v>176</v>
      </c>
      <c r="P7" s="88">
        <v>43507.08358796296</v>
      </c>
      <c r="Q7" s="86" t="s">
        <v>263</v>
      </c>
      <c r="R7" s="90" t="s">
        <v>317</v>
      </c>
      <c r="S7" s="86" t="s">
        <v>361</v>
      </c>
      <c r="T7" s="86"/>
      <c r="U7" s="86"/>
      <c r="V7" s="90" t="s">
        <v>397</v>
      </c>
      <c r="W7" s="88">
        <v>43507.08358796296</v>
      </c>
      <c r="X7" s="90" t="s">
        <v>438</v>
      </c>
      <c r="Y7" s="86"/>
      <c r="Z7" s="86"/>
      <c r="AA7" s="92" t="s">
        <v>493</v>
      </c>
      <c r="AB7" s="86"/>
      <c r="AC7" s="86" t="b">
        <v>0</v>
      </c>
      <c r="AD7" s="86">
        <v>0</v>
      </c>
      <c r="AE7" s="92" t="s">
        <v>544</v>
      </c>
      <c r="AF7" s="86" t="b">
        <v>0</v>
      </c>
      <c r="AG7" s="86" t="s">
        <v>547</v>
      </c>
      <c r="AH7" s="86"/>
      <c r="AI7" s="92" t="s">
        <v>544</v>
      </c>
      <c r="AJ7" s="86" t="b">
        <v>0</v>
      </c>
      <c r="AK7" s="86">
        <v>0</v>
      </c>
      <c r="AL7" s="92" t="s">
        <v>544</v>
      </c>
      <c r="AM7" s="86" t="s">
        <v>558</v>
      </c>
      <c r="AN7" s="86" t="b">
        <v>1</v>
      </c>
      <c r="AO7" s="92" t="s">
        <v>493</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19</v>
      </c>
      <c r="BK7" s="52">
        <v>100</v>
      </c>
      <c r="BL7" s="51">
        <v>19</v>
      </c>
    </row>
    <row r="8" spans="1:64" ht="15">
      <c r="A8" s="84" t="s">
        <v>217</v>
      </c>
      <c r="B8" s="84" t="s">
        <v>217</v>
      </c>
      <c r="C8" s="53"/>
      <c r="D8" s="54"/>
      <c r="E8" s="65"/>
      <c r="F8" s="55"/>
      <c r="G8" s="53"/>
      <c r="H8" s="57"/>
      <c r="I8" s="56"/>
      <c r="J8" s="56"/>
      <c r="K8" s="36" t="s">
        <v>65</v>
      </c>
      <c r="L8" s="83">
        <v>8</v>
      </c>
      <c r="M8" s="83"/>
      <c r="N8" s="63"/>
      <c r="O8" s="86" t="s">
        <v>176</v>
      </c>
      <c r="P8" s="88">
        <v>43507.5925</v>
      </c>
      <c r="Q8" s="86" t="s">
        <v>264</v>
      </c>
      <c r="R8" s="86"/>
      <c r="S8" s="86"/>
      <c r="T8" s="86" t="s">
        <v>383</v>
      </c>
      <c r="U8" s="86"/>
      <c r="V8" s="90" t="s">
        <v>398</v>
      </c>
      <c r="W8" s="88">
        <v>43507.5925</v>
      </c>
      <c r="X8" s="90" t="s">
        <v>439</v>
      </c>
      <c r="Y8" s="86"/>
      <c r="Z8" s="86"/>
      <c r="AA8" s="92" t="s">
        <v>494</v>
      </c>
      <c r="AB8" s="86"/>
      <c r="AC8" s="86" t="b">
        <v>0</v>
      </c>
      <c r="AD8" s="86">
        <v>0</v>
      </c>
      <c r="AE8" s="92" t="s">
        <v>545</v>
      </c>
      <c r="AF8" s="86" t="b">
        <v>0</v>
      </c>
      <c r="AG8" s="86" t="s">
        <v>547</v>
      </c>
      <c r="AH8" s="86"/>
      <c r="AI8" s="92" t="s">
        <v>544</v>
      </c>
      <c r="AJ8" s="86" t="b">
        <v>0</v>
      </c>
      <c r="AK8" s="86">
        <v>0</v>
      </c>
      <c r="AL8" s="92" t="s">
        <v>544</v>
      </c>
      <c r="AM8" s="86" t="s">
        <v>557</v>
      </c>
      <c r="AN8" s="86" t="b">
        <v>0</v>
      </c>
      <c r="AO8" s="92" t="s">
        <v>494</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16</v>
      </c>
      <c r="BK8" s="52">
        <v>100</v>
      </c>
      <c r="BL8" s="51">
        <v>16</v>
      </c>
    </row>
    <row r="9" spans="1:64" ht="15">
      <c r="A9" s="84" t="s">
        <v>218</v>
      </c>
      <c r="B9" s="84" t="s">
        <v>218</v>
      </c>
      <c r="C9" s="53"/>
      <c r="D9" s="54"/>
      <c r="E9" s="65"/>
      <c r="F9" s="55"/>
      <c r="G9" s="53"/>
      <c r="H9" s="57"/>
      <c r="I9" s="56"/>
      <c r="J9" s="56"/>
      <c r="K9" s="36" t="s">
        <v>65</v>
      </c>
      <c r="L9" s="83">
        <v>9</v>
      </c>
      <c r="M9" s="83"/>
      <c r="N9" s="63"/>
      <c r="O9" s="86" t="s">
        <v>176</v>
      </c>
      <c r="P9" s="88">
        <v>43507.79107638889</v>
      </c>
      <c r="Q9" s="86" t="s">
        <v>265</v>
      </c>
      <c r="R9" s="90" t="s">
        <v>318</v>
      </c>
      <c r="S9" s="86" t="s">
        <v>362</v>
      </c>
      <c r="T9" s="86"/>
      <c r="U9" s="90" t="s">
        <v>390</v>
      </c>
      <c r="V9" s="90" t="s">
        <v>390</v>
      </c>
      <c r="W9" s="88">
        <v>43507.79107638889</v>
      </c>
      <c r="X9" s="90" t="s">
        <v>440</v>
      </c>
      <c r="Y9" s="86"/>
      <c r="Z9" s="86"/>
      <c r="AA9" s="92" t="s">
        <v>495</v>
      </c>
      <c r="AB9" s="86"/>
      <c r="AC9" s="86" t="b">
        <v>0</v>
      </c>
      <c r="AD9" s="86">
        <v>1</v>
      </c>
      <c r="AE9" s="92" t="s">
        <v>544</v>
      </c>
      <c r="AF9" s="86" t="b">
        <v>0</v>
      </c>
      <c r="AG9" s="86" t="s">
        <v>547</v>
      </c>
      <c r="AH9" s="86"/>
      <c r="AI9" s="92" t="s">
        <v>544</v>
      </c>
      <c r="AJ9" s="86" t="b">
        <v>0</v>
      </c>
      <c r="AK9" s="86">
        <v>1</v>
      </c>
      <c r="AL9" s="92" t="s">
        <v>544</v>
      </c>
      <c r="AM9" s="86" t="s">
        <v>559</v>
      </c>
      <c r="AN9" s="86" t="b">
        <v>0</v>
      </c>
      <c r="AO9" s="92" t="s">
        <v>495</v>
      </c>
      <c r="AP9" s="86" t="s">
        <v>176</v>
      </c>
      <c r="AQ9" s="86">
        <v>0</v>
      </c>
      <c r="AR9" s="86">
        <v>0</v>
      </c>
      <c r="AS9" s="86"/>
      <c r="AT9" s="86"/>
      <c r="AU9" s="86"/>
      <c r="AV9" s="86"/>
      <c r="AW9" s="86"/>
      <c r="AX9" s="86"/>
      <c r="AY9" s="86"/>
      <c r="AZ9" s="86"/>
      <c r="BA9">
        <v>1</v>
      </c>
      <c r="BB9" s="85" t="str">
        <f>REPLACE(INDEX(GroupVertices[Group],MATCH(Edges24[[#This Row],[Vertex 1]],GroupVertices[Vertex],0)),1,1,"")</f>
        <v>6</v>
      </c>
      <c r="BC9" s="85" t="str">
        <f>REPLACE(INDEX(GroupVertices[Group],MATCH(Edges24[[#This Row],[Vertex 2]],GroupVertices[Vertex],0)),1,1,"")</f>
        <v>6</v>
      </c>
      <c r="BD9" s="51">
        <v>1</v>
      </c>
      <c r="BE9" s="52">
        <v>2.380952380952381</v>
      </c>
      <c r="BF9" s="51">
        <v>0</v>
      </c>
      <c r="BG9" s="52">
        <v>0</v>
      </c>
      <c r="BH9" s="51">
        <v>0</v>
      </c>
      <c r="BI9" s="52">
        <v>0</v>
      </c>
      <c r="BJ9" s="51">
        <v>41</v>
      </c>
      <c r="BK9" s="52">
        <v>97.61904761904762</v>
      </c>
      <c r="BL9" s="51">
        <v>42</v>
      </c>
    </row>
    <row r="10" spans="1:64" ht="15">
      <c r="A10" s="84" t="s">
        <v>219</v>
      </c>
      <c r="B10" s="84" t="s">
        <v>218</v>
      </c>
      <c r="C10" s="53"/>
      <c r="D10" s="54"/>
      <c r="E10" s="65"/>
      <c r="F10" s="55"/>
      <c r="G10" s="53"/>
      <c r="H10" s="57"/>
      <c r="I10" s="56"/>
      <c r="J10" s="56"/>
      <c r="K10" s="36" t="s">
        <v>65</v>
      </c>
      <c r="L10" s="83">
        <v>10</v>
      </c>
      <c r="M10" s="83"/>
      <c r="N10" s="63"/>
      <c r="O10" s="86" t="s">
        <v>258</v>
      </c>
      <c r="P10" s="88">
        <v>43507.83015046296</v>
      </c>
      <c r="Q10" s="86" t="s">
        <v>266</v>
      </c>
      <c r="R10" s="86"/>
      <c r="S10" s="86"/>
      <c r="T10" s="86"/>
      <c r="U10" s="86"/>
      <c r="V10" s="90" t="s">
        <v>399</v>
      </c>
      <c r="W10" s="88">
        <v>43507.83015046296</v>
      </c>
      <c r="X10" s="90" t="s">
        <v>441</v>
      </c>
      <c r="Y10" s="86"/>
      <c r="Z10" s="86"/>
      <c r="AA10" s="92" t="s">
        <v>496</v>
      </c>
      <c r="AB10" s="86"/>
      <c r="AC10" s="86" t="b">
        <v>0</v>
      </c>
      <c r="AD10" s="86">
        <v>0</v>
      </c>
      <c r="AE10" s="92" t="s">
        <v>544</v>
      </c>
      <c r="AF10" s="86" t="b">
        <v>0</v>
      </c>
      <c r="AG10" s="86" t="s">
        <v>547</v>
      </c>
      <c r="AH10" s="86"/>
      <c r="AI10" s="92" t="s">
        <v>544</v>
      </c>
      <c r="AJ10" s="86" t="b">
        <v>0</v>
      </c>
      <c r="AK10" s="86">
        <v>0</v>
      </c>
      <c r="AL10" s="92" t="s">
        <v>495</v>
      </c>
      <c r="AM10" s="86" t="s">
        <v>560</v>
      </c>
      <c r="AN10" s="86" t="b">
        <v>0</v>
      </c>
      <c r="AO10" s="92" t="s">
        <v>495</v>
      </c>
      <c r="AP10" s="86" t="s">
        <v>176</v>
      </c>
      <c r="AQ10" s="86">
        <v>0</v>
      </c>
      <c r="AR10" s="86">
        <v>0</v>
      </c>
      <c r="AS10" s="86"/>
      <c r="AT10" s="86"/>
      <c r="AU10" s="86"/>
      <c r="AV10" s="86"/>
      <c r="AW10" s="86"/>
      <c r="AX10" s="86"/>
      <c r="AY10" s="86"/>
      <c r="AZ10" s="86"/>
      <c r="BA10">
        <v>1</v>
      </c>
      <c r="BB10" s="85" t="str">
        <f>REPLACE(INDEX(GroupVertices[Group],MATCH(Edges24[[#This Row],[Vertex 1]],GroupVertices[Vertex],0)),1,1,"")</f>
        <v>6</v>
      </c>
      <c r="BC10" s="85" t="str">
        <f>REPLACE(INDEX(GroupVertices[Group],MATCH(Edges24[[#This Row],[Vertex 2]],GroupVertices[Vertex],0)),1,1,"")</f>
        <v>6</v>
      </c>
      <c r="BD10" s="51">
        <v>1</v>
      </c>
      <c r="BE10" s="52">
        <v>3.8461538461538463</v>
      </c>
      <c r="BF10" s="51">
        <v>0</v>
      </c>
      <c r="BG10" s="52">
        <v>0</v>
      </c>
      <c r="BH10" s="51">
        <v>0</v>
      </c>
      <c r="BI10" s="52">
        <v>0</v>
      </c>
      <c r="BJ10" s="51">
        <v>25</v>
      </c>
      <c r="BK10" s="52">
        <v>96.15384615384616</v>
      </c>
      <c r="BL10" s="51">
        <v>26</v>
      </c>
    </row>
    <row r="11" spans="1:64" ht="15">
      <c r="A11" s="84" t="s">
        <v>220</v>
      </c>
      <c r="B11" s="84" t="s">
        <v>220</v>
      </c>
      <c r="C11" s="53"/>
      <c r="D11" s="54"/>
      <c r="E11" s="65"/>
      <c r="F11" s="55"/>
      <c r="G11" s="53"/>
      <c r="H11" s="57"/>
      <c r="I11" s="56"/>
      <c r="J11" s="56"/>
      <c r="K11" s="36" t="s">
        <v>65</v>
      </c>
      <c r="L11" s="83">
        <v>11</v>
      </c>
      <c r="M11" s="83"/>
      <c r="N11" s="63"/>
      <c r="O11" s="86" t="s">
        <v>176</v>
      </c>
      <c r="P11" s="88">
        <v>43500.26803240741</v>
      </c>
      <c r="Q11" s="86" t="s">
        <v>267</v>
      </c>
      <c r="R11" s="90" t="s">
        <v>319</v>
      </c>
      <c r="S11" s="86" t="s">
        <v>363</v>
      </c>
      <c r="T11" s="86"/>
      <c r="U11" s="90" t="s">
        <v>391</v>
      </c>
      <c r="V11" s="90" t="s">
        <v>391</v>
      </c>
      <c r="W11" s="88">
        <v>43500.26803240741</v>
      </c>
      <c r="X11" s="90" t="s">
        <v>442</v>
      </c>
      <c r="Y11" s="86"/>
      <c r="Z11" s="86"/>
      <c r="AA11" s="92" t="s">
        <v>497</v>
      </c>
      <c r="AB11" s="86"/>
      <c r="AC11" s="86" t="b">
        <v>0</v>
      </c>
      <c r="AD11" s="86">
        <v>1</v>
      </c>
      <c r="AE11" s="92" t="s">
        <v>544</v>
      </c>
      <c r="AF11" s="86" t="b">
        <v>0</v>
      </c>
      <c r="AG11" s="86" t="s">
        <v>547</v>
      </c>
      <c r="AH11" s="86"/>
      <c r="AI11" s="92" t="s">
        <v>544</v>
      </c>
      <c r="AJ11" s="86" t="b">
        <v>0</v>
      </c>
      <c r="AK11" s="86">
        <v>0</v>
      </c>
      <c r="AL11" s="92" t="s">
        <v>544</v>
      </c>
      <c r="AM11" s="86" t="s">
        <v>557</v>
      </c>
      <c r="AN11" s="86" t="b">
        <v>0</v>
      </c>
      <c r="AO11" s="92" t="s">
        <v>497</v>
      </c>
      <c r="AP11" s="86" t="s">
        <v>176</v>
      </c>
      <c r="AQ11" s="86">
        <v>0</v>
      </c>
      <c r="AR11" s="86">
        <v>0</v>
      </c>
      <c r="AS11" s="86"/>
      <c r="AT11" s="86"/>
      <c r="AU11" s="86"/>
      <c r="AV11" s="86"/>
      <c r="AW11" s="86"/>
      <c r="AX11" s="86"/>
      <c r="AY11" s="86"/>
      <c r="AZ11" s="86"/>
      <c r="BA11">
        <v>5</v>
      </c>
      <c r="BB11" s="85" t="str">
        <f>REPLACE(INDEX(GroupVertices[Group],MATCH(Edges24[[#This Row],[Vertex 1]],GroupVertices[Vertex],0)),1,1,"")</f>
        <v>1</v>
      </c>
      <c r="BC11" s="85" t="str">
        <f>REPLACE(INDEX(GroupVertices[Group],MATCH(Edges24[[#This Row],[Vertex 2]],GroupVertices[Vertex],0)),1,1,"")</f>
        <v>1</v>
      </c>
      <c r="BD11" s="51">
        <v>1</v>
      </c>
      <c r="BE11" s="52">
        <v>9.090909090909092</v>
      </c>
      <c r="BF11" s="51">
        <v>0</v>
      </c>
      <c r="BG11" s="52">
        <v>0</v>
      </c>
      <c r="BH11" s="51">
        <v>0</v>
      </c>
      <c r="BI11" s="52">
        <v>0</v>
      </c>
      <c r="BJ11" s="51">
        <v>10</v>
      </c>
      <c r="BK11" s="52">
        <v>90.9090909090909</v>
      </c>
      <c r="BL11" s="51">
        <v>11</v>
      </c>
    </row>
    <row r="12" spans="1:64" ht="15">
      <c r="A12" s="84" t="s">
        <v>220</v>
      </c>
      <c r="B12" s="84" t="s">
        <v>220</v>
      </c>
      <c r="C12" s="53"/>
      <c r="D12" s="54"/>
      <c r="E12" s="65"/>
      <c r="F12" s="55"/>
      <c r="G12" s="53"/>
      <c r="H12" s="57"/>
      <c r="I12" s="56"/>
      <c r="J12" s="56"/>
      <c r="K12" s="36" t="s">
        <v>65</v>
      </c>
      <c r="L12" s="83">
        <v>12</v>
      </c>
      <c r="M12" s="83"/>
      <c r="N12" s="63"/>
      <c r="O12" s="86" t="s">
        <v>176</v>
      </c>
      <c r="P12" s="88">
        <v>43502.52789351852</v>
      </c>
      <c r="Q12" s="86" t="s">
        <v>268</v>
      </c>
      <c r="R12" s="90" t="s">
        <v>320</v>
      </c>
      <c r="S12" s="86" t="s">
        <v>364</v>
      </c>
      <c r="T12" s="86"/>
      <c r="U12" s="90" t="s">
        <v>392</v>
      </c>
      <c r="V12" s="90" t="s">
        <v>392</v>
      </c>
      <c r="W12" s="88">
        <v>43502.52789351852</v>
      </c>
      <c r="X12" s="90" t="s">
        <v>443</v>
      </c>
      <c r="Y12" s="86"/>
      <c r="Z12" s="86"/>
      <c r="AA12" s="92" t="s">
        <v>498</v>
      </c>
      <c r="AB12" s="86"/>
      <c r="AC12" s="86" t="b">
        <v>0</v>
      </c>
      <c r="AD12" s="86">
        <v>1</v>
      </c>
      <c r="AE12" s="92" t="s">
        <v>544</v>
      </c>
      <c r="AF12" s="86" t="b">
        <v>0</v>
      </c>
      <c r="AG12" s="86" t="s">
        <v>547</v>
      </c>
      <c r="AH12" s="86"/>
      <c r="AI12" s="92" t="s">
        <v>544</v>
      </c>
      <c r="AJ12" s="86" t="b">
        <v>0</v>
      </c>
      <c r="AK12" s="86">
        <v>0</v>
      </c>
      <c r="AL12" s="92" t="s">
        <v>544</v>
      </c>
      <c r="AM12" s="86" t="s">
        <v>561</v>
      </c>
      <c r="AN12" s="86" t="b">
        <v>0</v>
      </c>
      <c r="AO12" s="92" t="s">
        <v>498</v>
      </c>
      <c r="AP12" s="86" t="s">
        <v>176</v>
      </c>
      <c r="AQ12" s="86">
        <v>0</v>
      </c>
      <c r="AR12" s="86">
        <v>0</v>
      </c>
      <c r="AS12" s="86"/>
      <c r="AT12" s="86"/>
      <c r="AU12" s="86"/>
      <c r="AV12" s="86"/>
      <c r="AW12" s="86"/>
      <c r="AX12" s="86"/>
      <c r="AY12" s="86"/>
      <c r="AZ12" s="86"/>
      <c r="BA12">
        <v>5</v>
      </c>
      <c r="BB12" s="85" t="str">
        <f>REPLACE(INDEX(GroupVertices[Group],MATCH(Edges24[[#This Row],[Vertex 1]],GroupVertices[Vertex],0)),1,1,"")</f>
        <v>1</v>
      </c>
      <c r="BC12" s="85" t="str">
        <f>REPLACE(INDEX(GroupVertices[Group],MATCH(Edges24[[#This Row],[Vertex 2]],GroupVertices[Vertex],0)),1,1,"")</f>
        <v>1</v>
      </c>
      <c r="BD12" s="51">
        <v>3</v>
      </c>
      <c r="BE12" s="52">
        <v>12.5</v>
      </c>
      <c r="BF12" s="51">
        <v>0</v>
      </c>
      <c r="BG12" s="52">
        <v>0</v>
      </c>
      <c r="BH12" s="51">
        <v>0</v>
      </c>
      <c r="BI12" s="52">
        <v>0</v>
      </c>
      <c r="BJ12" s="51">
        <v>21</v>
      </c>
      <c r="BK12" s="52">
        <v>87.5</v>
      </c>
      <c r="BL12" s="51">
        <v>24</v>
      </c>
    </row>
    <row r="13" spans="1:64" ht="15">
      <c r="A13" s="84" t="s">
        <v>220</v>
      </c>
      <c r="B13" s="84" t="s">
        <v>220</v>
      </c>
      <c r="C13" s="53"/>
      <c r="D13" s="54"/>
      <c r="E13" s="65"/>
      <c r="F13" s="55"/>
      <c r="G13" s="53"/>
      <c r="H13" s="57"/>
      <c r="I13" s="56"/>
      <c r="J13" s="56"/>
      <c r="K13" s="36" t="s">
        <v>65</v>
      </c>
      <c r="L13" s="83">
        <v>13</v>
      </c>
      <c r="M13" s="83"/>
      <c r="N13" s="63"/>
      <c r="O13" s="86" t="s">
        <v>176</v>
      </c>
      <c r="P13" s="88">
        <v>43503.29231481482</v>
      </c>
      <c r="Q13" s="86" t="s">
        <v>269</v>
      </c>
      <c r="R13" s="90" t="s">
        <v>321</v>
      </c>
      <c r="S13" s="86" t="s">
        <v>364</v>
      </c>
      <c r="T13" s="86"/>
      <c r="U13" s="90" t="s">
        <v>393</v>
      </c>
      <c r="V13" s="90" t="s">
        <v>393</v>
      </c>
      <c r="W13" s="88">
        <v>43503.29231481482</v>
      </c>
      <c r="X13" s="90" t="s">
        <v>444</v>
      </c>
      <c r="Y13" s="86"/>
      <c r="Z13" s="86"/>
      <c r="AA13" s="92" t="s">
        <v>499</v>
      </c>
      <c r="AB13" s="86"/>
      <c r="AC13" s="86" t="b">
        <v>0</v>
      </c>
      <c r="AD13" s="86">
        <v>0</v>
      </c>
      <c r="AE13" s="92" t="s">
        <v>544</v>
      </c>
      <c r="AF13" s="86" t="b">
        <v>0</v>
      </c>
      <c r="AG13" s="86" t="s">
        <v>547</v>
      </c>
      <c r="AH13" s="86"/>
      <c r="AI13" s="92" t="s">
        <v>544</v>
      </c>
      <c r="AJ13" s="86" t="b">
        <v>0</v>
      </c>
      <c r="AK13" s="86">
        <v>0</v>
      </c>
      <c r="AL13" s="92" t="s">
        <v>544</v>
      </c>
      <c r="AM13" s="86" t="s">
        <v>561</v>
      </c>
      <c r="AN13" s="86" t="b">
        <v>0</v>
      </c>
      <c r="AO13" s="92" t="s">
        <v>499</v>
      </c>
      <c r="AP13" s="86" t="s">
        <v>176</v>
      </c>
      <c r="AQ13" s="86">
        <v>0</v>
      </c>
      <c r="AR13" s="86">
        <v>0</v>
      </c>
      <c r="AS13" s="86"/>
      <c r="AT13" s="86"/>
      <c r="AU13" s="86"/>
      <c r="AV13" s="86"/>
      <c r="AW13" s="86"/>
      <c r="AX13" s="86"/>
      <c r="AY13" s="86"/>
      <c r="AZ13" s="86"/>
      <c r="BA13">
        <v>5</v>
      </c>
      <c r="BB13" s="85" t="str">
        <f>REPLACE(INDEX(GroupVertices[Group],MATCH(Edges24[[#This Row],[Vertex 1]],GroupVertices[Vertex],0)),1,1,"")</f>
        <v>1</v>
      </c>
      <c r="BC13" s="85" t="str">
        <f>REPLACE(INDEX(GroupVertices[Group],MATCH(Edges24[[#This Row],[Vertex 2]],GroupVertices[Vertex],0)),1,1,"")</f>
        <v>1</v>
      </c>
      <c r="BD13" s="51">
        <v>2</v>
      </c>
      <c r="BE13" s="52">
        <v>8.333333333333334</v>
      </c>
      <c r="BF13" s="51">
        <v>0</v>
      </c>
      <c r="BG13" s="52">
        <v>0</v>
      </c>
      <c r="BH13" s="51">
        <v>0</v>
      </c>
      <c r="BI13" s="52">
        <v>0</v>
      </c>
      <c r="BJ13" s="51">
        <v>22</v>
      </c>
      <c r="BK13" s="52">
        <v>91.66666666666667</v>
      </c>
      <c r="BL13" s="51">
        <v>24</v>
      </c>
    </row>
    <row r="14" spans="1:64" ht="15">
      <c r="A14" s="84" t="s">
        <v>220</v>
      </c>
      <c r="B14" s="84" t="s">
        <v>220</v>
      </c>
      <c r="C14" s="53"/>
      <c r="D14" s="54"/>
      <c r="E14" s="65"/>
      <c r="F14" s="55"/>
      <c r="G14" s="53"/>
      <c r="H14" s="57"/>
      <c r="I14" s="56"/>
      <c r="J14" s="56"/>
      <c r="K14" s="36" t="s">
        <v>65</v>
      </c>
      <c r="L14" s="83">
        <v>14</v>
      </c>
      <c r="M14" s="83"/>
      <c r="N14" s="63"/>
      <c r="O14" s="86" t="s">
        <v>176</v>
      </c>
      <c r="P14" s="88">
        <v>43505.28144675926</v>
      </c>
      <c r="Q14" s="86" t="s">
        <v>270</v>
      </c>
      <c r="R14" s="90" t="s">
        <v>322</v>
      </c>
      <c r="S14" s="86" t="s">
        <v>361</v>
      </c>
      <c r="T14" s="86"/>
      <c r="U14" s="86"/>
      <c r="V14" s="90" t="s">
        <v>400</v>
      </c>
      <c r="W14" s="88">
        <v>43505.28144675926</v>
      </c>
      <c r="X14" s="90" t="s">
        <v>445</v>
      </c>
      <c r="Y14" s="86"/>
      <c r="Z14" s="86"/>
      <c r="AA14" s="92" t="s">
        <v>500</v>
      </c>
      <c r="AB14" s="86"/>
      <c r="AC14" s="86" t="b">
        <v>0</v>
      </c>
      <c r="AD14" s="86">
        <v>0</v>
      </c>
      <c r="AE14" s="92" t="s">
        <v>544</v>
      </c>
      <c r="AF14" s="86" t="b">
        <v>0</v>
      </c>
      <c r="AG14" s="86" t="s">
        <v>547</v>
      </c>
      <c r="AH14" s="86"/>
      <c r="AI14" s="92" t="s">
        <v>544</v>
      </c>
      <c r="AJ14" s="86" t="b">
        <v>0</v>
      </c>
      <c r="AK14" s="86">
        <v>0</v>
      </c>
      <c r="AL14" s="92" t="s">
        <v>544</v>
      </c>
      <c r="AM14" s="86" t="s">
        <v>561</v>
      </c>
      <c r="AN14" s="86" t="b">
        <v>1</v>
      </c>
      <c r="AO14" s="92" t="s">
        <v>500</v>
      </c>
      <c r="AP14" s="86" t="s">
        <v>176</v>
      </c>
      <c r="AQ14" s="86">
        <v>0</v>
      </c>
      <c r="AR14" s="86">
        <v>0</v>
      </c>
      <c r="AS14" s="86"/>
      <c r="AT14" s="86"/>
      <c r="AU14" s="86"/>
      <c r="AV14" s="86"/>
      <c r="AW14" s="86"/>
      <c r="AX14" s="86"/>
      <c r="AY14" s="86"/>
      <c r="AZ14" s="86"/>
      <c r="BA14">
        <v>5</v>
      </c>
      <c r="BB14" s="85" t="str">
        <f>REPLACE(INDEX(GroupVertices[Group],MATCH(Edges24[[#This Row],[Vertex 1]],GroupVertices[Vertex],0)),1,1,"")</f>
        <v>1</v>
      </c>
      <c r="BC14" s="85" t="str">
        <f>REPLACE(INDEX(GroupVertices[Group],MATCH(Edges24[[#This Row],[Vertex 2]],GroupVertices[Vertex],0)),1,1,"")</f>
        <v>1</v>
      </c>
      <c r="BD14" s="51">
        <v>1</v>
      </c>
      <c r="BE14" s="52">
        <v>7.142857142857143</v>
      </c>
      <c r="BF14" s="51">
        <v>0</v>
      </c>
      <c r="BG14" s="52">
        <v>0</v>
      </c>
      <c r="BH14" s="51">
        <v>0</v>
      </c>
      <c r="BI14" s="52">
        <v>0</v>
      </c>
      <c r="BJ14" s="51">
        <v>13</v>
      </c>
      <c r="BK14" s="52">
        <v>92.85714285714286</v>
      </c>
      <c r="BL14" s="51">
        <v>14</v>
      </c>
    </row>
    <row r="15" spans="1:64" ht="15">
      <c r="A15" s="84" t="s">
        <v>220</v>
      </c>
      <c r="B15" s="84" t="s">
        <v>220</v>
      </c>
      <c r="C15" s="53"/>
      <c r="D15" s="54"/>
      <c r="E15" s="65"/>
      <c r="F15" s="55"/>
      <c r="G15" s="53"/>
      <c r="H15" s="57"/>
      <c r="I15" s="56"/>
      <c r="J15" s="56"/>
      <c r="K15" s="36" t="s">
        <v>65</v>
      </c>
      <c r="L15" s="83">
        <v>15</v>
      </c>
      <c r="M15" s="83"/>
      <c r="N15" s="63"/>
      <c r="O15" s="86" t="s">
        <v>176</v>
      </c>
      <c r="P15" s="88">
        <v>43510.208703703705</v>
      </c>
      <c r="Q15" s="86" t="s">
        <v>271</v>
      </c>
      <c r="R15" s="90" t="s">
        <v>323</v>
      </c>
      <c r="S15" s="86" t="s">
        <v>361</v>
      </c>
      <c r="T15" s="86"/>
      <c r="U15" s="86"/>
      <c r="V15" s="90" t="s">
        <v>400</v>
      </c>
      <c r="W15" s="88">
        <v>43510.208703703705</v>
      </c>
      <c r="X15" s="90" t="s">
        <v>446</v>
      </c>
      <c r="Y15" s="86"/>
      <c r="Z15" s="86"/>
      <c r="AA15" s="92" t="s">
        <v>501</v>
      </c>
      <c r="AB15" s="86"/>
      <c r="AC15" s="86" t="b">
        <v>0</v>
      </c>
      <c r="AD15" s="86">
        <v>0</v>
      </c>
      <c r="AE15" s="92" t="s">
        <v>544</v>
      </c>
      <c r="AF15" s="86" t="b">
        <v>0</v>
      </c>
      <c r="AG15" s="86" t="s">
        <v>547</v>
      </c>
      <c r="AH15" s="86"/>
      <c r="AI15" s="92" t="s">
        <v>544</v>
      </c>
      <c r="AJ15" s="86" t="b">
        <v>0</v>
      </c>
      <c r="AK15" s="86">
        <v>0</v>
      </c>
      <c r="AL15" s="92" t="s">
        <v>544</v>
      </c>
      <c r="AM15" s="86" t="s">
        <v>561</v>
      </c>
      <c r="AN15" s="86" t="b">
        <v>1</v>
      </c>
      <c r="AO15" s="92" t="s">
        <v>501</v>
      </c>
      <c r="AP15" s="86" t="s">
        <v>176</v>
      </c>
      <c r="AQ15" s="86">
        <v>0</v>
      </c>
      <c r="AR15" s="86">
        <v>0</v>
      </c>
      <c r="AS15" s="86"/>
      <c r="AT15" s="86"/>
      <c r="AU15" s="86"/>
      <c r="AV15" s="86"/>
      <c r="AW15" s="86"/>
      <c r="AX15" s="86"/>
      <c r="AY15" s="86"/>
      <c r="AZ15" s="86"/>
      <c r="BA15">
        <v>5</v>
      </c>
      <c r="BB15" s="85" t="str">
        <f>REPLACE(INDEX(GroupVertices[Group],MATCH(Edges24[[#This Row],[Vertex 1]],GroupVertices[Vertex],0)),1,1,"")</f>
        <v>1</v>
      </c>
      <c r="BC15" s="85" t="str">
        <f>REPLACE(INDEX(GroupVertices[Group],MATCH(Edges24[[#This Row],[Vertex 2]],GroupVertices[Vertex],0)),1,1,"")</f>
        <v>1</v>
      </c>
      <c r="BD15" s="51">
        <v>1</v>
      </c>
      <c r="BE15" s="52">
        <v>5.882352941176471</v>
      </c>
      <c r="BF15" s="51">
        <v>0</v>
      </c>
      <c r="BG15" s="52">
        <v>0</v>
      </c>
      <c r="BH15" s="51">
        <v>0</v>
      </c>
      <c r="BI15" s="52">
        <v>0</v>
      </c>
      <c r="BJ15" s="51">
        <v>16</v>
      </c>
      <c r="BK15" s="52">
        <v>94.11764705882354</v>
      </c>
      <c r="BL15" s="51">
        <v>17</v>
      </c>
    </row>
    <row r="16" spans="1:64" ht="15">
      <c r="A16" s="84" t="s">
        <v>221</v>
      </c>
      <c r="B16" s="84" t="s">
        <v>221</v>
      </c>
      <c r="C16" s="53"/>
      <c r="D16" s="54"/>
      <c r="E16" s="65"/>
      <c r="F16" s="55"/>
      <c r="G16" s="53"/>
      <c r="H16" s="57"/>
      <c r="I16" s="56"/>
      <c r="J16" s="56"/>
      <c r="K16" s="36" t="s">
        <v>65</v>
      </c>
      <c r="L16" s="83">
        <v>16</v>
      </c>
      <c r="M16" s="83"/>
      <c r="N16" s="63"/>
      <c r="O16" s="86" t="s">
        <v>176</v>
      </c>
      <c r="P16" s="88">
        <v>43376.329884259256</v>
      </c>
      <c r="Q16" s="86" t="s">
        <v>272</v>
      </c>
      <c r="R16" s="90" t="s">
        <v>324</v>
      </c>
      <c r="S16" s="86" t="s">
        <v>365</v>
      </c>
      <c r="T16" s="86"/>
      <c r="U16" s="86"/>
      <c r="V16" s="90" t="s">
        <v>401</v>
      </c>
      <c r="W16" s="88">
        <v>43376.329884259256</v>
      </c>
      <c r="X16" s="90" t="s">
        <v>447</v>
      </c>
      <c r="Y16" s="86"/>
      <c r="Z16" s="86"/>
      <c r="AA16" s="92" t="s">
        <v>502</v>
      </c>
      <c r="AB16" s="86"/>
      <c r="AC16" s="86" t="b">
        <v>0</v>
      </c>
      <c r="AD16" s="86">
        <v>1</v>
      </c>
      <c r="AE16" s="92" t="s">
        <v>544</v>
      </c>
      <c r="AF16" s="86" t="b">
        <v>0</v>
      </c>
      <c r="AG16" s="86" t="s">
        <v>547</v>
      </c>
      <c r="AH16" s="86"/>
      <c r="AI16" s="92" t="s">
        <v>544</v>
      </c>
      <c r="AJ16" s="86" t="b">
        <v>0</v>
      </c>
      <c r="AK16" s="86">
        <v>2</v>
      </c>
      <c r="AL16" s="92" t="s">
        <v>544</v>
      </c>
      <c r="AM16" s="86" t="s">
        <v>376</v>
      </c>
      <c r="AN16" s="86" t="b">
        <v>0</v>
      </c>
      <c r="AO16" s="92" t="s">
        <v>502</v>
      </c>
      <c r="AP16" s="86" t="s">
        <v>576</v>
      </c>
      <c r="AQ16" s="86">
        <v>0</v>
      </c>
      <c r="AR16" s="86">
        <v>0</v>
      </c>
      <c r="AS16" s="86"/>
      <c r="AT16" s="86"/>
      <c r="AU16" s="86"/>
      <c r="AV16" s="86"/>
      <c r="AW16" s="86"/>
      <c r="AX16" s="86"/>
      <c r="AY16" s="86"/>
      <c r="AZ16" s="86"/>
      <c r="BA16">
        <v>1</v>
      </c>
      <c r="BB16" s="85" t="str">
        <f>REPLACE(INDEX(GroupVertices[Group],MATCH(Edges24[[#This Row],[Vertex 1]],GroupVertices[Vertex],0)),1,1,"")</f>
        <v>2</v>
      </c>
      <c r="BC16" s="85" t="str">
        <f>REPLACE(INDEX(GroupVertices[Group],MATCH(Edges24[[#This Row],[Vertex 2]],GroupVertices[Vertex],0)),1,1,"")</f>
        <v>2</v>
      </c>
      <c r="BD16" s="51">
        <v>0</v>
      </c>
      <c r="BE16" s="52">
        <v>0</v>
      </c>
      <c r="BF16" s="51">
        <v>0</v>
      </c>
      <c r="BG16" s="52">
        <v>0</v>
      </c>
      <c r="BH16" s="51">
        <v>0</v>
      </c>
      <c r="BI16" s="52">
        <v>0</v>
      </c>
      <c r="BJ16" s="51">
        <v>7</v>
      </c>
      <c r="BK16" s="52">
        <v>100</v>
      </c>
      <c r="BL16" s="51">
        <v>7</v>
      </c>
    </row>
    <row r="17" spans="1:64" ht="15">
      <c r="A17" s="84" t="s">
        <v>222</v>
      </c>
      <c r="B17" s="84" t="s">
        <v>221</v>
      </c>
      <c r="C17" s="53"/>
      <c r="D17" s="54"/>
      <c r="E17" s="65"/>
      <c r="F17" s="55"/>
      <c r="G17" s="53"/>
      <c r="H17" s="57"/>
      <c r="I17" s="56"/>
      <c r="J17" s="56"/>
      <c r="K17" s="36" t="s">
        <v>65</v>
      </c>
      <c r="L17" s="83">
        <v>17</v>
      </c>
      <c r="M17" s="83"/>
      <c r="N17" s="63"/>
      <c r="O17" s="86" t="s">
        <v>258</v>
      </c>
      <c r="P17" s="88">
        <v>43502.74072916667</v>
      </c>
      <c r="Q17" s="86" t="s">
        <v>273</v>
      </c>
      <c r="R17" s="90" t="s">
        <v>324</v>
      </c>
      <c r="S17" s="86" t="s">
        <v>365</v>
      </c>
      <c r="T17" s="86"/>
      <c r="U17" s="86"/>
      <c r="V17" s="90" t="s">
        <v>402</v>
      </c>
      <c r="W17" s="88">
        <v>43502.74072916667</v>
      </c>
      <c r="X17" s="90" t="s">
        <v>448</v>
      </c>
      <c r="Y17" s="86"/>
      <c r="Z17" s="86"/>
      <c r="AA17" s="92" t="s">
        <v>503</v>
      </c>
      <c r="AB17" s="86"/>
      <c r="AC17" s="86" t="b">
        <v>0</v>
      </c>
      <c r="AD17" s="86">
        <v>0</v>
      </c>
      <c r="AE17" s="92" t="s">
        <v>544</v>
      </c>
      <c r="AF17" s="86" t="b">
        <v>0</v>
      </c>
      <c r="AG17" s="86" t="s">
        <v>547</v>
      </c>
      <c r="AH17" s="86"/>
      <c r="AI17" s="92" t="s">
        <v>544</v>
      </c>
      <c r="AJ17" s="86" t="b">
        <v>0</v>
      </c>
      <c r="AK17" s="86">
        <v>2</v>
      </c>
      <c r="AL17" s="92" t="s">
        <v>502</v>
      </c>
      <c r="AM17" s="86" t="s">
        <v>560</v>
      </c>
      <c r="AN17" s="86" t="b">
        <v>0</v>
      </c>
      <c r="AO17" s="92" t="s">
        <v>502</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2</v>
      </c>
      <c r="BD17" s="51">
        <v>0</v>
      </c>
      <c r="BE17" s="52">
        <v>0</v>
      </c>
      <c r="BF17" s="51">
        <v>0</v>
      </c>
      <c r="BG17" s="52">
        <v>0</v>
      </c>
      <c r="BH17" s="51">
        <v>0</v>
      </c>
      <c r="BI17" s="52">
        <v>0</v>
      </c>
      <c r="BJ17" s="51">
        <v>9</v>
      </c>
      <c r="BK17" s="52">
        <v>100</v>
      </c>
      <c r="BL17" s="51">
        <v>9</v>
      </c>
    </row>
    <row r="18" spans="1:64" ht="15">
      <c r="A18" s="84" t="s">
        <v>223</v>
      </c>
      <c r="B18" s="84" t="s">
        <v>223</v>
      </c>
      <c r="C18" s="53"/>
      <c r="D18" s="54"/>
      <c r="E18" s="65"/>
      <c r="F18" s="55"/>
      <c r="G18" s="53"/>
      <c r="H18" s="57"/>
      <c r="I18" s="56"/>
      <c r="J18" s="56"/>
      <c r="K18" s="36" t="s">
        <v>65</v>
      </c>
      <c r="L18" s="83">
        <v>18</v>
      </c>
      <c r="M18" s="83"/>
      <c r="N18" s="63"/>
      <c r="O18" s="86" t="s">
        <v>176</v>
      </c>
      <c r="P18" s="88">
        <v>43358.083449074074</v>
      </c>
      <c r="Q18" s="86" t="s">
        <v>274</v>
      </c>
      <c r="R18" s="90" t="s">
        <v>325</v>
      </c>
      <c r="S18" s="86" t="s">
        <v>366</v>
      </c>
      <c r="T18" s="86"/>
      <c r="U18" s="86"/>
      <c r="V18" s="90" t="s">
        <v>403</v>
      </c>
      <c r="W18" s="88">
        <v>43358.083449074074</v>
      </c>
      <c r="X18" s="90" t="s">
        <v>449</v>
      </c>
      <c r="Y18" s="86"/>
      <c r="Z18" s="86"/>
      <c r="AA18" s="92" t="s">
        <v>504</v>
      </c>
      <c r="AB18" s="86"/>
      <c r="AC18" s="86" t="b">
        <v>0</v>
      </c>
      <c r="AD18" s="86">
        <v>1</v>
      </c>
      <c r="AE18" s="92" t="s">
        <v>544</v>
      </c>
      <c r="AF18" s="86" t="b">
        <v>0</v>
      </c>
      <c r="AG18" s="86" t="s">
        <v>547</v>
      </c>
      <c r="AH18" s="86"/>
      <c r="AI18" s="92" t="s">
        <v>544</v>
      </c>
      <c r="AJ18" s="86" t="b">
        <v>0</v>
      </c>
      <c r="AK18" s="86">
        <v>1</v>
      </c>
      <c r="AL18" s="92" t="s">
        <v>544</v>
      </c>
      <c r="AM18" s="86" t="s">
        <v>562</v>
      </c>
      <c r="AN18" s="86" t="b">
        <v>0</v>
      </c>
      <c r="AO18" s="92" t="s">
        <v>504</v>
      </c>
      <c r="AP18" s="86" t="s">
        <v>576</v>
      </c>
      <c r="AQ18" s="86">
        <v>0</v>
      </c>
      <c r="AR18" s="86">
        <v>0</v>
      </c>
      <c r="AS18" s="86"/>
      <c r="AT18" s="86"/>
      <c r="AU18" s="86"/>
      <c r="AV18" s="86"/>
      <c r="AW18" s="86"/>
      <c r="AX18" s="86"/>
      <c r="AY18" s="86"/>
      <c r="AZ18" s="86"/>
      <c r="BA18">
        <v>1</v>
      </c>
      <c r="BB18" s="85" t="str">
        <f>REPLACE(INDEX(GroupVertices[Group],MATCH(Edges24[[#This Row],[Vertex 1]],GroupVertices[Vertex],0)),1,1,"")</f>
        <v>2</v>
      </c>
      <c r="BC18" s="85" t="str">
        <f>REPLACE(INDEX(GroupVertices[Group],MATCH(Edges24[[#This Row],[Vertex 2]],GroupVertices[Vertex],0)),1,1,"")</f>
        <v>2</v>
      </c>
      <c r="BD18" s="51">
        <v>1</v>
      </c>
      <c r="BE18" s="52">
        <v>2.857142857142857</v>
      </c>
      <c r="BF18" s="51">
        <v>0</v>
      </c>
      <c r="BG18" s="52">
        <v>0</v>
      </c>
      <c r="BH18" s="51">
        <v>0</v>
      </c>
      <c r="BI18" s="52">
        <v>0</v>
      </c>
      <c r="BJ18" s="51">
        <v>34</v>
      </c>
      <c r="BK18" s="52">
        <v>97.14285714285714</v>
      </c>
      <c r="BL18" s="51">
        <v>35</v>
      </c>
    </row>
    <row r="19" spans="1:64" ht="15">
      <c r="A19" s="84" t="s">
        <v>222</v>
      </c>
      <c r="B19" s="84" t="s">
        <v>223</v>
      </c>
      <c r="C19" s="53"/>
      <c r="D19" s="54"/>
      <c r="E19" s="65"/>
      <c r="F19" s="55"/>
      <c r="G19" s="53"/>
      <c r="H19" s="57"/>
      <c r="I19" s="56"/>
      <c r="J19" s="56"/>
      <c r="K19" s="36" t="s">
        <v>65</v>
      </c>
      <c r="L19" s="83">
        <v>19</v>
      </c>
      <c r="M19" s="83"/>
      <c r="N19" s="63"/>
      <c r="O19" s="86" t="s">
        <v>258</v>
      </c>
      <c r="P19" s="88">
        <v>43502.74078703704</v>
      </c>
      <c r="Q19" s="86" t="s">
        <v>275</v>
      </c>
      <c r="R19" s="86"/>
      <c r="S19" s="86"/>
      <c r="T19" s="86"/>
      <c r="U19" s="86"/>
      <c r="V19" s="90" t="s">
        <v>402</v>
      </c>
      <c r="W19" s="88">
        <v>43502.74078703704</v>
      </c>
      <c r="X19" s="90" t="s">
        <v>450</v>
      </c>
      <c r="Y19" s="86"/>
      <c r="Z19" s="86"/>
      <c r="AA19" s="92" t="s">
        <v>505</v>
      </c>
      <c r="AB19" s="86"/>
      <c r="AC19" s="86" t="b">
        <v>0</v>
      </c>
      <c r="AD19" s="86">
        <v>0</v>
      </c>
      <c r="AE19" s="92" t="s">
        <v>544</v>
      </c>
      <c r="AF19" s="86" t="b">
        <v>0</v>
      </c>
      <c r="AG19" s="86" t="s">
        <v>547</v>
      </c>
      <c r="AH19" s="86"/>
      <c r="AI19" s="92" t="s">
        <v>544</v>
      </c>
      <c r="AJ19" s="86" t="b">
        <v>0</v>
      </c>
      <c r="AK19" s="86">
        <v>1</v>
      </c>
      <c r="AL19" s="92" t="s">
        <v>504</v>
      </c>
      <c r="AM19" s="86" t="s">
        <v>560</v>
      </c>
      <c r="AN19" s="86" t="b">
        <v>0</v>
      </c>
      <c r="AO19" s="92" t="s">
        <v>504</v>
      </c>
      <c r="AP19" s="86" t="s">
        <v>176</v>
      </c>
      <c r="AQ19" s="86">
        <v>0</v>
      </c>
      <c r="AR19" s="86">
        <v>0</v>
      </c>
      <c r="AS19" s="86"/>
      <c r="AT19" s="86"/>
      <c r="AU19" s="86"/>
      <c r="AV19" s="86"/>
      <c r="AW19" s="86"/>
      <c r="AX19" s="86"/>
      <c r="AY19" s="86"/>
      <c r="AZ19" s="86"/>
      <c r="BA19">
        <v>1</v>
      </c>
      <c r="BB19" s="85" t="str">
        <f>REPLACE(INDEX(GroupVertices[Group],MATCH(Edges24[[#This Row],[Vertex 1]],GroupVertices[Vertex],0)),1,1,"")</f>
        <v>2</v>
      </c>
      <c r="BC19" s="85" t="str">
        <f>REPLACE(INDEX(GroupVertices[Group],MATCH(Edges24[[#This Row],[Vertex 2]],GroupVertices[Vertex],0)),1,1,"")</f>
        <v>2</v>
      </c>
      <c r="BD19" s="51">
        <v>0</v>
      </c>
      <c r="BE19" s="52">
        <v>0</v>
      </c>
      <c r="BF19" s="51">
        <v>0</v>
      </c>
      <c r="BG19" s="52">
        <v>0</v>
      </c>
      <c r="BH19" s="51">
        <v>0</v>
      </c>
      <c r="BI19" s="52">
        <v>0</v>
      </c>
      <c r="BJ19" s="51">
        <v>24</v>
      </c>
      <c r="BK19" s="52">
        <v>100</v>
      </c>
      <c r="BL19" s="51">
        <v>24</v>
      </c>
    </row>
    <row r="20" spans="1:64" ht="15">
      <c r="A20" s="84" t="s">
        <v>224</v>
      </c>
      <c r="B20" s="84" t="s">
        <v>224</v>
      </c>
      <c r="C20" s="53"/>
      <c r="D20" s="54"/>
      <c r="E20" s="65"/>
      <c r="F20" s="55"/>
      <c r="G20" s="53"/>
      <c r="H20" s="57"/>
      <c r="I20" s="56"/>
      <c r="J20" s="56"/>
      <c r="K20" s="36" t="s">
        <v>65</v>
      </c>
      <c r="L20" s="83">
        <v>20</v>
      </c>
      <c r="M20" s="83"/>
      <c r="N20" s="63"/>
      <c r="O20" s="86" t="s">
        <v>176</v>
      </c>
      <c r="P20" s="88">
        <v>43168.06998842592</v>
      </c>
      <c r="Q20" s="86" t="s">
        <v>276</v>
      </c>
      <c r="R20" s="90" t="s">
        <v>326</v>
      </c>
      <c r="S20" s="86" t="s">
        <v>367</v>
      </c>
      <c r="T20" s="86"/>
      <c r="U20" s="86"/>
      <c r="V20" s="90" t="s">
        <v>404</v>
      </c>
      <c r="W20" s="88">
        <v>43168.06998842592</v>
      </c>
      <c r="X20" s="90" t="s">
        <v>451</v>
      </c>
      <c r="Y20" s="86"/>
      <c r="Z20" s="86"/>
      <c r="AA20" s="92" t="s">
        <v>506</v>
      </c>
      <c r="AB20" s="86"/>
      <c r="AC20" s="86" t="b">
        <v>0</v>
      </c>
      <c r="AD20" s="86">
        <v>0</v>
      </c>
      <c r="AE20" s="92" t="s">
        <v>544</v>
      </c>
      <c r="AF20" s="86" t="b">
        <v>0</v>
      </c>
      <c r="AG20" s="86" t="s">
        <v>547</v>
      </c>
      <c r="AH20" s="86"/>
      <c r="AI20" s="92" t="s">
        <v>544</v>
      </c>
      <c r="AJ20" s="86" t="b">
        <v>0</v>
      </c>
      <c r="AK20" s="86">
        <v>1</v>
      </c>
      <c r="AL20" s="92" t="s">
        <v>544</v>
      </c>
      <c r="AM20" s="86" t="s">
        <v>563</v>
      </c>
      <c r="AN20" s="86" t="b">
        <v>0</v>
      </c>
      <c r="AO20" s="92" t="s">
        <v>506</v>
      </c>
      <c r="AP20" s="86" t="s">
        <v>576</v>
      </c>
      <c r="AQ20" s="86">
        <v>0</v>
      </c>
      <c r="AR20" s="86">
        <v>0</v>
      </c>
      <c r="AS20" s="86"/>
      <c r="AT20" s="86"/>
      <c r="AU20" s="86"/>
      <c r="AV20" s="86"/>
      <c r="AW20" s="86"/>
      <c r="AX20" s="86"/>
      <c r="AY20" s="86"/>
      <c r="AZ20" s="86"/>
      <c r="BA20">
        <v>1</v>
      </c>
      <c r="BB20" s="85" t="str">
        <f>REPLACE(INDEX(GroupVertices[Group],MATCH(Edges24[[#This Row],[Vertex 1]],GroupVertices[Vertex],0)),1,1,"")</f>
        <v>2</v>
      </c>
      <c r="BC20" s="85" t="str">
        <f>REPLACE(INDEX(GroupVertices[Group],MATCH(Edges24[[#This Row],[Vertex 2]],GroupVertices[Vertex],0)),1,1,"")</f>
        <v>2</v>
      </c>
      <c r="BD20" s="51">
        <v>1</v>
      </c>
      <c r="BE20" s="52">
        <v>4.545454545454546</v>
      </c>
      <c r="BF20" s="51">
        <v>0</v>
      </c>
      <c r="BG20" s="52">
        <v>0</v>
      </c>
      <c r="BH20" s="51">
        <v>0</v>
      </c>
      <c r="BI20" s="52">
        <v>0</v>
      </c>
      <c r="BJ20" s="51">
        <v>21</v>
      </c>
      <c r="BK20" s="52">
        <v>95.45454545454545</v>
      </c>
      <c r="BL20" s="51">
        <v>22</v>
      </c>
    </row>
    <row r="21" spans="1:64" ht="15">
      <c r="A21" s="84" t="s">
        <v>222</v>
      </c>
      <c r="B21" s="84" t="s">
        <v>224</v>
      </c>
      <c r="C21" s="53"/>
      <c r="D21" s="54"/>
      <c r="E21" s="65"/>
      <c r="F21" s="55"/>
      <c r="G21" s="53"/>
      <c r="H21" s="57"/>
      <c r="I21" s="56"/>
      <c r="J21" s="56"/>
      <c r="K21" s="36" t="s">
        <v>65</v>
      </c>
      <c r="L21" s="83">
        <v>21</v>
      </c>
      <c r="M21" s="83"/>
      <c r="N21" s="63"/>
      <c r="O21" s="86" t="s">
        <v>258</v>
      </c>
      <c r="P21" s="88">
        <v>43502.74084490741</v>
      </c>
      <c r="Q21" s="86" t="s">
        <v>277</v>
      </c>
      <c r="R21" s="86"/>
      <c r="S21" s="86"/>
      <c r="T21" s="86"/>
      <c r="U21" s="86"/>
      <c r="V21" s="90" t="s">
        <v>402</v>
      </c>
      <c r="W21" s="88">
        <v>43502.74084490741</v>
      </c>
      <c r="X21" s="90" t="s">
        <v>452</v>
      </c>
      <c r="Y21" s="86"/>
      <c r="Z21" s="86"/>
      <c r="AA21" s="92" t="s">
        <v>507</v>
      </c>
      <c r="AB21" s="86"/>
      <c r="AC21" s="86" t="b">
        <v>0</v>
      </c>
      <c r="AD21" s="86">
        <v>0</v>
      </c>
      <c r="AE21" s="92" t="s">
        <v>544</v>
      </c>
      <c r="AF21" s="86" t="b">
        <v>0</v>
      </c>
      <c r="AG21" s="86" t="s">
        <v>547</v>
      </c>
      <c r="AH21" s="86"/>
      <c r="AI21" s="92" t="s">
        <v>544</v>
      </c>
      <c r="AJ21" s="86" t="b">
        <v>0</v>
      </c>
      <c r="AK21" s="86">
        <v>1</v>
      </c>
      <c r="AL21" s="92" t="s">
        <v>506</v>
      </c>
      <c r="AM21" s="86" t="s">
        <v>560</v>
      </c>
      <c r="AN21" s="86" t="b">
        <v>0</v>
      </c>
      <c r="AO21" s="92" t="s">
        <v>506</v>
      </c>
      <c r="AP21" s="86" t="s">
        <v>176</v>
      </c>
      <c r="AQ21" s="86">
        <v>0</v>
      </c>
      <c r="AR21" s="86">
        <v>0</v>
      </c>
      <c r="AS21" s="86"/>
      <c r="AT21" s="86"/>
      <c r="AU21" s="86"/>
      <c r="AV21" s="86"/>
      <c r="AW21" s="86"/>
      <c r="AX21" s="86"/>
      <c r="AY21" s="86"/>
      <c r="AZ21" s="86"/>
      <c r="BA21">
        <v>1</v>
      </c>
      <c r="BB21" s="85" t="str">
        <f>REPLACE(INDEX(GroupVertices[Group],MATCH(Edges24[[#This Row],[Vertex 1]],GroupVertices[Vertex],0)),1,1,"")</f>
        <v>2</v>
      </c>
      <c r="BC21" s="85" t="str">
        <f>REPLACE(INDEX(GroupVertices[Group],MATCH(Edges24[[#This Row],[Vertex 2]],GroupVertices[Vertex],0)),1,1,"")</f>
        <v>2</v>
      </c>
      <c r="BD21" s="51">
        <v>1</v>
      </c>
      <c r="BE21" s="52">
        <v>4.545454545454546</v>
      </c>
      <c r="BF21" s="51">
        <v>0</v>
      </c>
      <c r="BG21" s="52">
        <v>0</v>
      </c>
      <c r="BH21" s="51">
        <v>0</v>
      </c>
      <c r="BI21" s="52">
        <v>0</v>
      </c>
      <c r="BJ21" s="51">
        <v>21</v>
      </c>
      <c r="BK21" s="52">
        <v>95.45454545454545</v>
      </c>
      <c r="BL21" s="51">
        <v>22</v>
      </c>
    </row>
    <row r="22" spans="1:64" ht="15">
      <c r="A22" s="84" t="s">
        <v>225</v>
      </c>
      <c r="B22" s="84" t="s">
        <v>225</v>
      </c>
      <c r="C22" s="53"/>
      <c r="D22" s="54"/>
      <c r="E22" s="65"/>
      <c r="F22" s="55"/>
      <c r="G22" s="53"/>
      <c r="H22" s="57"/>
      <c r="I22" s="56"/>
      <c r="J22" s="56"/>
      <c r="K22" s="36" t="s">
        <v>65</v>
      </c>
      <c r="L22" s="83">
        <v>22</v>
      </c>
      <c r="M22" s="83"/>
      <c r="N22" s="63"/>
      <c r="O22" s="86" t="s">
        <v>176</v>
      </c>
      <c r="P22" s="88">
        <v>43505.011608796296</v>
      </c>
      <c r="Q22" s="86" t="s">
        <v>278</v>
      </c>
      <c r="R22" s="90" t="s">
        <v>327</v>
      </c>
      <c r="S22" s="86" t="s">
        <v>361</v>
      </c>
      <c r="T22" s="86"/>
      <c r="U22" s="86"/>
      <c r="V22" s="90" t="s">
        <v>405</v>
      </c>
      <c r="W22" s="88">
        <v>43505.011608796296</v>
      </c>
      <c r="X22" s="90" t="s">
        <v>453</v>
      </c>
      <c r="Y22" s="86"/>
      <c r="Z22" s="86"/>
      <c r="AA22" s="92" t="s">
        <v>508</v>
      </c>
      <c r="AB22" s="86"/>
      <c r="AC22" s="86" t="b">
        <v>0</v>
      </c>
      <c r="AD22" s="86">
        <v>0</v>
      </c>
      <c r="AE22" s="92" t="s">
        <v>544</v>
      </c>
      <c r="AF22" s="86" t="b">
        <v>0</v>
      </c>
      <c r="AG22" s="86" t="s">
        <v>547</v>
      </c>
      <c r="AH22" s="86"/>
      <c r="AI22" s="92" t="s">
        <v>544</v>
      </c>
      <c r="AJ22" s="86" t="b">
        <v>0</v>
      </c>
      <c r="AK22" s="86">
        <v>0</v>
      </c>
      <c r="AL22" s="92" t="s">
        <v>544</v>
      </c>
      <c r="AM22" s="86" t="s">
        <v>557</v>
      </c>
      <c r="AN22" s="86" t="b">
        <v>1</v>
      </c>
      <c r="AO22" s="92" t="s">
        <v>508</v>
      </c>
      <c r="AP22" s="86" t="s">
        <v>176</v>
      </c>
      <c r="AQ22" s="86">
        <v>0</v>
      </c>
      <c r="AR22" s="86">
        <v>0</v>
      </c>
      <c r="AS22" s="86"/>
      <c r="AT22" s="86"/>
      <c r="AU22" s="86"/>
      <c r="AV22" s="86"/>
      <c r="AW22" s="86"/>
      <c r="AX22" s="86"/>
      <c r="AY22" s="86"/>
      <c r="AZ22" s="86"/>
      <c r="BA22">
        <v>1</v>
      </c>
      <c r="BB22" s="85" t="str">
        <f>REPLACE(INDEX(GroupVertices[Group],MATCH(Edges24[[#This Row],[Vertex 1]],GroupVertices[Vertex],0)),1,1,"")</f>
        <v>2</v>
      </c>
      <c r="BC22" s="85" t="str">
        <f>REPLACE(INDEX(GroupVertices[Group],MATCH(Edges24[[#This Row],[Vertex 2]],GroupVertices[Vertex],0)),1,1,"")</f>
        <v>2</v>
      </c>
      <c r="BD22" s="51">
        <v>2</v>
      </c>
      <c r="BE22" s="52">
        <v>12.5</v>
      </c>
      <c r="BF22" s="51">
        <v>0</v>
      </c>
      <c r="BG22" s="52">
        <v>0</v>
      </c>
      <c r="BH22" s="51">
        <v>0</v>
      </c>
      <c r="BI22" s="52">
        <v>0</v>
      </c>
      <c r="BJ22" s="51">
        <v>14</v>
      </c>
      <c r="BK22" s="52">
        <v>87.5</v>
      </c>
      <c r="BL22" s="51">
        <v>16</v>
      </c>
    </row>
    <row r="23" spans="1:64" ht="15">
      <c r="A23" s="84" t="s">
        <v>222</v>
      </c>
      <c r="B23" s="84" t="s">
        <v>225</v>
      </c>
      <c r="C23" s="53"/>
      <c r="D23" s="54"/>
      <c r="E23" s="65"/>
      <c r="F23" s="55"/>
      <c r="G23" s="53"/>
      <c r="H23" s="57"/>
      <c r="I23" s="56"/>
      <c r="J23" s="56"/>
      <c r="K23" s="36" t="s">
        <v>65</v>
      </c>
      <c r="L23" s="83">
        <v>23</v>
      </c>
      <c r="M23" s="83"/>
      <c r="N23" s="63"/>
      <c r="O23" s="86" t="s">
        <v>258</v>
      </c>
      <c r="P23" s="88">
        <v>43506.27829861111</v>
      </c>
      <c r="Q23" s="86" t="s">
        <v>279</v>
      </c>
      <c r="R23" s="86"/>
      <c r="S23" s="86"/>
      <c r="T23" s="86"/>
      <c r="U23" s="86"/>
      <c r="V23" s="90" t="s">
        <v>402</v>
      </c>
      <c r="W23" s="88">
        <v>43506.27829861111</v>
      </c>
      <c r="X23" s="90" t="s">
        <v>454</v>
      </c>
      <c r="Y23" s="86"/>
      <c r="Z23" s="86"/>
      <c r="AA23" s="92" t="s">
        <v>509</v>
      </c>
      <c r="AB23" s="86"/>
      <c r="AC23" s="86" t="b">
        <v>0</v>
      </c>
      <c r="AD23" s="86">
        <v>0</v>
      </c>
      <c r="AE23" s="92" t="s">
        <v>544</v>
      </c>
      <c r="AF23" s="86" t="b">
        <v>0</v>
      </c>
      <c r="AG23" s="86" t="s">
        <v>547</v>
      </c>
      <c r="AH23" s="86"/>
      <c r="AI23" s="92" t="s">
        <v>544</v>
      </c>
      <c r="AJ23" s="86" t="b">
        <v>0</v>
      </c>
      <c r="AK23" s="86">
        <v>0</v>
      </c>
      <c r="AL23" s="92" t="s">
        <v>508</v>
      </c>
      <c r="AM23" s="86" t="s">
        <v>560</v>
      </c>
      <c r="AN23" s="86" t="b">
        <v>0</v>
      </c>
      <c r="AO23" s="92" t="s">
        <v>508</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v>2</v>
      </c>
      <c r="BE23" s="52">
        <v>10.526315789473685</v>
      </c>
      <c r="BF23" s="51">
        <v>0</v>
      </c>
      <c r="BG23" s="52">
        <v>0</v>
      </c>
      <c r="BH23" s="51">
        <v>0</v>
      </c>
      <c r="BI23" s="52">
        <v>0</v>
      </c>
      <c r="BJ23" s="51">
        <v>17</v>
      </c>
      <c r="BK23" s="52">
        <v>89.47368421052632</v>
      </c>
      <c r="BL23" s="51">
        <v>19</v>
      </c>
    </row>
    <row r="24" spans="1:64" ht="15">
      <c r="A24" s="84" t="s">
        <v>226</v>
      </c>
      <c r="B24" s="84" t="s">
        <v>226</v>
      </c>
      <c r="C24" s="53"/>
      <c r="D24" s="54"/>
      <c r="E24" s="65"/>
      <c r="F24" s="55"/>
      <c r="G24" s="53"/>
      <c r="H24" s="57"/>
      <c r="I24" s="56"/>
      <c r="J24" s="56"/>
      <c r="K24" s="36" t="s">
        <v>65</v>
      </c>
      <c r="L24" s="83">
        <v>24</v>
      </c>
      <c r="M24" s="83"/>
      <c r="N24" s="63"/>
      <c r="O24" s="86" t="s">
        <v>176</v>
      </c>
      <c r="P24" s="88">
        <v>43510.590219907404</v>
      </c>
      <c r="Q24" s="86" t="s">
        <v>280</v>
      </c>
      <c r="R24" s="90" t="s">
        <v>328</v>
      </c>
      <c r="S24" s="86" t="s">
        <v>368</v>
      </c>
      <c r="T24" s="86"/>
      <c r="U24" s="86"/>
      <c r="V24" s="90" t="s">
        <v>406</v>
      </c>
      <c r="W24" s="88">
        <v>43510.590219907404</v>
      </c>
      <c r="X24" s="90" t="s">
        <v>455</v>
      </c>
      <c r="Y24" s="86"/>
      <c r="Z24" s="86"/>
      <c r="AA24" s="92" t="s">
        <v>510</v>
      </c>
      <c r="AB24" s="86"/>
      <c r="AC24" s="86" t="b">
        <v>0</v>
      </c>
      <c r="AD24" s="86">
        <v>0</v>
      </c>
      <c r="AE24" s="92" t="s">
        <v>544</v>
      </c>
      <c r="AF24" s="86" t="b">
        <v>0</v>
      </c>
      <c r="AG24" s="86" t="s">
        <v>547</v>
      </c>
      <c r="AH24" s="86"/>
      <c r="AI24" s="92" t="s">
        <v>544</v>
      </c>
      <c r="AJ24" s="86" t="b">
        <v>0</v>
      </c>
      <c r="AK24" s="86">
        <v>0</v>
      </c>
      <c r="AL24" s="92" t="s">
        <v>544</v>
      </c>
      <c r="AM24" s="86" t="s">
        <v>564</v>
      </c>
      <c r="AN24" s="86" t="b">
        <v>0</v>
      </c>
      <c r="AO24" s="92" t="s">
        <v>510</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2</v>
      </c>
      <c r="BE24" s="52">
        <v>13.333333333333334</v>
      </c>
      <c r="BF24" s="51">
        <v>0</v>
      </c>
      <c r="BG24" s="52">
        <v>0</v>
      </c>
      <c r="BH24" s="51">
        <v>0</v>
      </c>
      <c r="BI24" s="52">
        <v>0</v>
      </c>
      <c r="BJ24" s="51">
        <v>13</v>
      </c>
      <c r="BK24" s="52">
        <v>86.66666666666667</v>
      </c>
      <c r="BL24" s="51">
        <v>15</v>
      </c>
    </row>
    <row r="25" spans="1:64" ht="15">
      <c r="A25" s="84" t="s">
        <v>227</v>
      </c>
      <c r="B25" s="84" t="s">
        <v>227</v>
      </c>
      <c r="C25" s="53"/>
      <c r="D25" s="54"/>
      <c r="E25" s="65"/>
      <c r="F25" s="55"/>
      <c r="G25" s="53"/>
      <c r="H25" s="57"/>
      <c r="I25" s="56"/>
      <c r="J25" s="56"/>
      <c r="K25" s="36" t="s">
        <v>65</v>
      </c>
      <c r="L25" s="83">
        <v>25</v>
      </c>
      <c r="M25" s="83"/>
      <c r="N25" s="63"/>
      <c r="O25" s="86" t="s">
        <v>176</v>
      </c>
      <c r="P25" s="88">
        <v>43510.669120370374</v>
      </c>
      <c r="Q25" s="86" t="s">
        <v>281</v>
      </c>
      <c r="R25" s="90" t="s">
        <v>329</v>
      </c>
      <c r="S25" s="86" t="s">
        <v>368</v>
      </c>
      <c r="T25" s="86"/>
      <c r="U25" s="86"/>
      <c r="V25" s="90" t="s">
        <v>407</v>
      </c>
      <c r="W25" s="88">
        <v>43510.669120370374</v>
      </c>
      <c r="X25" s="90" t="s">
        <v>456</v>
      </c>
      <c r="Y25" s="86"/>
      <c r="Z25" s="86"/>
      <c r="AA25" s="92" t="s">
        <v>511</v>
      </c>
      <c r="AB25" s="86"/>
      <c r="AC25" s="86" t="b">
        <v>0</v>
      </c>
      <c r="AD25" s="86">
        <v>0</v>
      </c>
      <c r="AE25" s="92" t="s">
        <v>544</v>
      </c>
      <c r="AF25" s="86" t="b">
        <v>0</v>
      </c>
      <c r="AG25" s="86" t="s">
        <v>547</v>
      </c>
      <c r="AH25" s="86"/>
      <c r="AI25" s="92" t="s">
        <v>544</v>
      </c>
      <c r="AJ25" s="86" t="b">
        <v>0</v>
      </c>
      <c r="AK25" s="86">
        <v>0</v>
      </c>
      <c r="AL25" s="92" t="s">
        <v>544</v>
      </c>
      <c r="AM25" s="86" t="s">
        <v>564</v>
      </c>
      <c r="AN25" s="86" t="b">
        <v>0</v>
      </c>
      <c r="AO25" s="92" t="s">
        <v>511</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v>0</v>
      </c>
      <c r="BE25" s="52">
        <v>0</v>
      </c>
      <c r="BF25" s="51">
        <v>0</v>
      </c>
      <c r="BG25" s="52">
        <v>0</v>
      </c>
      <c r="BH25" s="51">
        <v>0</v>
      </c>
      <c r="BI25" s="52">
        <v>0</v>
      </c>
      <c r="BJ25" s="51">
        <v>16</v>
      </c>
      <c r="BK25" s="52">
        <v>100</v>
      </c>
      <c r="BL25" s="51">
        <v>16</v>
      </c>
    </row>
    <row r="26" spans="1:64" ht="15">
      <c r="A26" s="84" t="s">
        <v>228</v>
      </c>
      <c r="B26" s="84" t="s">
        <v>228</v>
      </c>
      <c r="C26" s="53"/>
      <c r="D26" s="54"/>
      <c r="E26" s="65"/>
      <c r="F26" s="55"/>
      <c r="G26" s="53"/>
      <c r="H26" s="57"/>
      <c r="I26" s="56"/>
      <c r="J26" s="56"/>
      <c r="K26" s="36" t="s">
        <v>65</v>
      </c>
      <c r="L26" s="83">
        <v>26</v>
      </c>
      <c r="M26" s="83"/>
      <c r="N26" s="63"/>
      <c r="O26" s="86" t="s">
        <v>176</v>
      </c>
      <c r="P26" s="88">
        <v>43510.956770833334</v>
      </c>
      <c r="Q26" s="86" t="s">
        <v>282</v>
      </c>
      <c r="R26" s="90" t="s">
        <v>330</v>
      </c>
      <c r="S26" s="86" t="s">
        <v>369</v>
      </c>
      <c r="T26" s="86"/>
      <c r="U26" s="86"/>
      <c r="V26" s="90" t="s">
        <v>408</v>
      </c>
      <c r="W26" s="88">
        <v>43510.956770833334</v>
      </c>
      <c r="X26" s="90" t="s">
        <v>457</v>
      </c>
      <c r="Y26" s="86"/>
      <c r="Z26" s="86"/>
      <c r="AA26" s="92" t="s">
        <v>512</v>
      </c>
      <c r="AB26" s="86"/>
      <c r="AC26" s="86" t="b">
        <v>0</v>
      </c>
      <c r="AD26" s="86">
        <v>0</v>
      </c>
      <c r="AE26" s="92" t="s">
        <v>544</v>
      </c>
      <c r="AF26" s="86" t="b">
        <v>0</v>
      </c>
      <c r="AG26" s="86" t="s">
        <v>549</v>
      </c>
      <c r="AH26" s="86"/>
      <c r="AI26" s="92" t="s">
        <v>544</v>
      </c>
      <c r="AJ26" s="86" t="b">
        <v>0</v>
      </c>
      <c r="AK26" s="86">
        <v>0</v>
      </c>
      <c r="AL26" s="92" t="s">
        <v>544</v>
      </c>
      <c r="AM26" s="86" t="s">
        <v>557</v>
      </c>
      <c r="AN26" s="86" t="b">
        <v>0</v>
      </c>
      <c r="AO26" s="92" t="s">
        <v>512</v>
      </c>
      <c r="AP26" s="86" t="s">
        <v>176</v>
      </c>
      <c r="AQ26" s="86">
        <v>0</v>
      </c>
      <c r="AR26" s="86">
        <v>0</v>
      </c>
      <c r="AS26" s="86"/>
      <c r="AT26" s="86"/>
      <c r="AU26" s="86"/>
      <c r="AV26" s="86"/>
      <c r="AW26" s="86"/>
      <c r="AX26" s="86"/>
      <c r="AY26" s="86"/>
      <c r="AZ26" s="86"/>
      <c r="BA26">
        <v>1</v>
      </c>
      <c r="BB26" s="85" t="str">
        <f>REPLACE(INDEX(GroupVertices[Group],MATCH(Edges24[[#This Row],[Vertex 1]],GroupVertices[Vertex],0)),1,1,"")</f>
        <v>1</v>
      </c>
      <c r="BC26" s="85" t="str">
        <f>REPLACE(INDEX(GroupVertices[Group],MATCH(Edges24[[#This Row],[Vertex 2]],GroupVertices[Vertex],0)),1,1,"")</f>
        <v>1</v>
      </c>
      <c r="BD26" s="51">
        <v>0</v>
      </c>
      <c r="BE26" s="52">
        <v>0</v>
      </c>
      <c r="BF26" s="51">
        <v>0</v>
      </c>
      <c r="BG26" s="52">
        <v>0</v>
      </c>
      <c r="BH26" s="51">
        <v>0</v>
      </c>
      <c r="BI26" s="52">
        <v>0</v>
      </c>
      <c r="BJ26" s="51">
        <v>5</v>
      </c>
      <c r="BK26" s="52">
        <v>100</v>
      </c>
      <c r="BL26" s="51">
        <v>5</v>
      </c>
    </row>
    <row r="27" spans="1:64" ht="15">
      <c r="A27" s="84" t="s">
        <v>229</v>
      </c>
      <c r="B27" s="84" t="s">
        <v>222</v>
      </c>
      <c r="C27" s="53"/>
      <c r="D27" s="54"/>
      <c r="E27" s="65"/>
      <c r="F27" s="55"/>
      <c r="G27" s="53"/>
      <c r="H27" s="57"/>
      <c r="I27" s="56"/>
      <c r="J27" s="56"/>
      <c r="K27" s="36" t="s">
        <v>65</v>
      </c>
      <c r="L27" s="83">
        <v>27</v>
      </c>
      <c r="M27" s="83"/>
      <c r="N27" s="63"/>
      <c r="O27" s="86" t="s">
        <v>258</v>
      </c>
      <c r="P27" s="88">
        <v>43511.16384259259</v>
      </c>
      <c r="Q27" s="86" t="s">
        <v>283</v>
      </c>
      <c r="R27" s="86"/>
      <c r="S27" s="86"/>
      <c r="T27" s="86" t="s">
        <v>384</v>
      </c>
      <c r="U27" s="90" t="s">
        <v>394</v>
      </c>
      <c r="V27" s="90" t="s">
        <v>394</v>
      </c>
      <c r="W27" s="88">
        <v>43511.16384259259</v>
      </c>
      <c r="X27" s="90" t="s">
        <v>458</v>
      </c>
      <c r="Y27" s="86"/>
      <c r="Z27" s="86"/>
      <c r="AA27" s="92" t="s">
        <v>513</v>
      </c>
      <c r="AB27" s="86"/>
      <c r="AC27" s="86" t="b">
        <v>0</v>
      </c>
      <c r="AD27" s="86">
        <v>0</v>
      </c>
      <c r="AE27" s="92" t="s">
        <v>544</v>
      </c>
      <c r="AF27" s="86" t="b">
        <v>0</v>
      </c>
      <c r="AG27" s="86" t="s">
        <v>547</v>
      </c>
      <c r="AH27" s="86"/>
      <c r="AI27" s="92" t="s">
        <v>544</v>
      </c>
      <c r="AJ27" s="86" t="b">
        <v>0</v>
      </c>
      <c r="AK27" s="86">
        <v>0</v>
      </c>
      <c r="AL27" s="92" t="s">
        <v>537</v>
      </c>
      <c r="AM27" s="86" t="s">
        <v>565</v>
      </c>
      <c r="AN27" s="86" t="b">
        <v>0</v>
      </c>
      <c r="AO27" s="92" t="s">
        <v>537</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v>0</v>
      </c>
      <c r="BE27" s="52">
        <v>0</v>
      </c>
      <c r="BF27" s="51">
        <v>0</v>
      </c>
      <c r="BG27" s="52">
        <v>0</v>
      </c>
      <c r="BH27" s="51">
        <v>0</v>
      </c>
      <c r="BI27" s="52">
        <v>0</v>
      </c>
      <c r="BJ27" s="51">
        <v>12</v>
      </c>
      <c r="BK27" s="52">
        <v>100</v>
      </c>
      <c r="BL27" s="51">
        <v>12</v>
      </c>
    </row>
    <row r="28" spans="1:64" ht="15">
      <c r="A28" s="84" t="s">
        <v>230</v>
      </c>
      <c r="B28" s="84" t="s">
        <v>230</v>
      </c>
      <c r="C28" s="53"/>
      <c r="D28" s="54"/>
      <c r="E28" s="65"/>
      <c r="F28" s="55"/>
      <c r="G28" s="53"/>
      <c r="H28" s="57"/>
      <c r="I28" s="56"/>
      <c r="J28" s="56"/>
      <c r="K28" s="36" t="s">
        <v>65</v>
      </c>
      <c r="L28" s="83">
        <v>28</v>
      </c>
      <c r="M28" s="83"/>
      <c r="N28" s="63"/>
      <c r="O28" s="86" t="s">
        <v>176</v>
      </c>
      <c r="P28" s="88">
        <v>43511.25357638889</v>
      </c>
      <c r="Q28" s="86" t="s">
        <v>284</v>
      </c>
      <c r="R28" s="90" t="s">
        <v>331</v>
      </c>
      <c r="S28" s="86" t="s">
        <v>361</v>
      </c>
      <c r="T28" s="86"/>
      <c r="U28" s="86"/>
      <c r="V28" s="90" t="s">
        <v>409</v>
      </c>
      <c r="W28" s="88">
        <v>43511.25357638889</v>
      </c>
      <c r="X28" s="90" t="s">
        <v>459</v>
      </c>
      <c r="Y28" s="86"/>
      <c r="Z28" s="86"/>
      <c r="AA28" s="92" t="s">
        <v>514</v>
      </c>
      <c r="AB28" s="86"/>
      <c r="AC28" s="86" t="b">
        <v>0</v>
      </c>
      <c r="AD28" s="86">
        <v>0</v>
      </c>
      <c r="AE28" s="92" t="s">
        <v>544</v>
      </c>
      <c r="AF28" s="86" t="b">
        <v>0</v>
      </c>
      <c r="AG28" s="86" t="s">
        <v>550</v>
      </c>
      <c r="AH28" s="86"/>
      <c r="AI28" s="92" t="s">
        <v>544</v>
      </c>
      <c r="AJ28" s="86" t="b">
        <v>0</v>
      </c>
      <c r="AK28" s="86">
        <v>0</v>
      </c>
      <c r="AL28" s="92" t="s">
        <v>544</v>
      </c>
      <c r="AM28" s="86" t="s">
        <v>562</v>
      </c>
      <c r="AN28" s="86" t="b">
        <v>1</v>
      </c>
      <c r="AO28" s="92" t="s">
        <v>514</v>
      </c>
      <c r="AP28" s="86" t="s">
        <v>176</v>
      </c>
      <c r="AQ28" s="86">
        <v>0</v>
      </c>
      <c r="AR28" s="86">
        <v>0</v>
      </c>
      <c r="AS28" s="86"/>
      <c r="AT28" s="86"/>
      <c r="AU28" s="86"/>
      <c r="AV28" s="86"/>
      <c r="AW28" s="86"/>
      <c r="AX28" s="86"/>
      <c r="AY28" s="86"/>
      <c r="AZ28" s="86"/>
      <c r="BA28">
        <v>1</v>
      </c>
      <c r="BB28" s="85" t="str">
        <f>REPLACE(INDEX(GroupVertices[Group],MATCH(Edges24[[#This Row],[Vertex 1]],GroupVertices[Vertex],0)),1,1,"")</f>
        <v>1</v>
      </c>
      <c r="BC28" s="85" t="str">
        <f>REPLACE(INDEX(GroupVertices[Group],MATCH(Edges24[[#This Row],[Vertex 2]],GroupVertices[Vertex],0)),1,1,"")</f>
        <v>1</v>
      </c>
      <c r="BD28" s="51">
        <v>0</v>
      </c>
      <c r="BE28" s="52">
        <v>0</v>
      </c>
      <c r="BF28" s="51">
        <v>0</v>
      </c>
      <c r="BG28" s="52">
        <v>0</v>
      </c>
      <c r="BH28" s="51">
        <v>0</v>
      </c>
      <c r="BI28" s="52">
        <v>0</v>
      </c>
      <c r="BJ28" s="51">
        <v>16</v>
      </c>
      <c r="BK28" s="52">
        <v>100</v>
      </c>
      <c r="BL28" s="51">
        <v>16</v>
      </c>
    </row>
    <row r="29" spans="1:64" ht="15">
      <c r="A29" s="84" t="s">
        <v>231</v>
      </c>
      <c r="B29" s="84" t="s">
        <v>231</v>
      </c>
      <c r="C29" s="53"/>
      <c r="D29" s="54"/>
      <c r="E29" s="65"/>
      <c r="F29" s="55"/>
      <c r="G29" s="53"/>
      <c r="H29" s="57"/>
      <c r="I29" s="56"/>
      <c r="J29" s="56"/>
      <c r="K29" s="36" t="s">
        <v>65</v>
      </c>
      <c r="L29" s="83">
        <v>29</v>
      </c>
      <c r="M29" s="83"/>
      <c r="N29" s="63"/>
      <c r="O29" s="86" t="s">
        <v>176</v>
      </c>
      <c r="P29" s="88">
        <v>43511.3344212963</v>
      </c>
      <c r="Q29" s="86" t="s">
        <v>285</v>
      </c>
      <c r="R29" s="90" t="s">
        <v>332</v>
      </c>
      <c r="S29" s="86" t="s">
        <v>361</v>
      </c>
      <c r="T29" s="86"/>
      <c r="U29" s="86"/>
      <c r="V29" s="90" t="s">
        <v>410</v>
      </c>
      <c r="W29" s="88">
        <v>43511.3344212963</v>
      </c>
      <c r="X29" s="90" t="s">
        <v>460</v>
      </c>
      <c r="Y29" s="86"/>
      <c r="Z29" s="86"/>
      <c r="AA29" s="92" t="s">
        <v>515</v>
      </c>
      <c r="AB29" s="86"/>
      <c r="AC29" s="86" t="b">
        <v>0</v>
      </c>
      <c r="AD29" s="86">
        <v>0</v>
      </c>
      <c r="AE29" s="92" t="s">
        <v>544</v>
      </c>
      <c r="AF29" s="86" t="b">
        <v>0</v>
      </c>
      <c r="AG29" s="86" t="s">
        <v>547</v>
      </c>
      <c r="AH29" s="86"/>
      <c r="AI29" s="92" t="s">
        <v>544</v>
      </c>
      <c r="AJ29" s="86" t="b">
        <v>0</v>
      </c>
      <c r="AK29" s="86">
        <v>0</v>
      </c>
      <c r="AL29" s="92" t="s">
        <v>544</v>
      </c>
      <c r="AM29" s="86" t="s">
        <v>376</v>
      </c>
      <c r="AN29" s="86" t="b">
        <v>1</v>
      </c>
      <c r="AO29" s="92" t="s">
        <v>515</v>
      </c>
      <c r="AP29" s="86" t="s">
        <v>176</v>
      </c>
      <c r="AQ29" s="86">
        <v>0</v>
      </c>
      <c r="AR29" s="86">
        <v>0</v>
      </c>
      <c r="AS29" s="86"/>
      <c r="AT29" s="86"/>
      <c r="AU29" s="86"/>
      <c r="AV29" s="86"/>
      <c r="AW29" s="86"/>
      <c r="AX29" s="86"/>
      <c r="AY29" s="86"/>
      <c r="AZ29" s="86"/>
      <c r="BA29">
        <v>1</v>
      </c>
      <c r="BB29" s="85" t="str">
        <f>REPLACE(INDEX(GroupVertices[Group],MATCH(Edges24[[#This Row],[Vertex 1]],GroupVertices[Vertex],0)),1,1,"")</f>
        <v>1</v>
      </c>
      <c r="BC29" s="85" t="str">
        <f>REPLACE(INDEX(GroupVertices[Group],MATCH(Edges24[[#This Row],[Vertex 2]],GroupVertices[Vertex],0)),1,1,"")</f>
        <v>1</v>
      </c>
      <c r="BD29" s="51">
        <v>0</v>
      </c>
      <c r="BE29" s="52">
        <v>0</v>
      </c>
      <c r="BF29" s="51">
        <v>0</v>
      </c>
      <c r="BG29" s="52">
        <v>0</v>
      </c>
      <c r="BH29" s="51">
        <v>0</v>
      </c>
      <c r="BI29" s="52">
        <v>0</v>
      </c>
      <c r="BJ29" s="51">
        <v>15</v>
      </c>
      <c r="BK29" s="52">
        <v>100</v>
      </c>
      <c r="BL29" s="51">
        <v>15</v>
      </c>
    </row>
    <row r="30" spans="1:64" ht="15">
      <c r="A30" s="84" t="s">
        <v>232</v>
      </c>
      <c r="B30" s="84" t="s">
        <v>232</v>
      </c>
      <c r="C30" s="53"/>
      <c r="D30" s="54"/>
      <c r="E30" s="65"/>
      <c r="F30" s="55"/>
      <c r="G30" s="53"/>
      <c r="H30" s="57"/>
      <c r="I30" s="56"/>
      <c r="J30" s="56"/>
      <c r="K30" s="36" t="s">
        <v>65</v>
      </c>
      <c r="L30" s="83">
        <v>30</v>
      </c>
      <c r="M30" s="83"/>
      <c r="N30" s="63"/>
      <c r="O30" s="86" t="s">
        <v>176</v>
      </c>
      <c r="P30" s="88">
        <v>43511.33542824074</v>
      </c>
      <c r="Q30" s="86" t="s">
        <v>286</v>
      </c>
      <c r="R30" s="90" t="s">
        <v>333</v>
      </c>
      <c r="S30" s="86" t="s">
        <v>370</v>
      </c>
      <c r="T30" s="86"/>
      <c r="U30" s="86"/>
      <c r="V30" s="90" t="s">
        <v>411</v>
      </c>
      <c r="W30" s="88">
        <v>43511.33542824074</v>
      </c>
      <c r="X30" s="90" t="s">
        <v>461</v>
      </c>
      <c r="Y30" s="86"/>
      <c r="Z30" s="86"/>
      <c r="AA30" s="92" t="s">
        <v>516</v>
      </c>
      <c r="AB30" s="86"/>
      <c r="AC30" s="86" t="b">
        <v>0</v>
      </c>
      <c r="AD30" s="86">
        <v>0</v>
      </c>
      <c r="AE30" s="92" t="s">
        <v>544</v>
      </c>
      <c r="AF30" s="86" t="b">
        <v>0</v>
      </c>
      <c r="AG30" s="86" t="s">
        <v>547</v>
      </c>
      <c r="AH30" s="86"/>
      <c r="AI30" s="92" t="s">
        <v>544</v>
      </c>
      <c r="AJ30" s="86" t="b">
        <v>0</v>
      </c>
      <c r="AK30" s="86">
        <v>0</v>
      </c>
      <c r="AL30" s="92" t="s">
        <v>544</v>
      </c>
      <c r="AM30" s="86" t="s">
        <v>566</v>
      </c>
      <c r="AN30" s="86" t="b">
        <v>0</v>
      </c>
      <c r="AO30" s="92" t="s">
        <v>516</v>
      </c>
      <c r="AP30" s="86" t="s">
        <v>176</v>
      </c>
      <c r="AQ30" s="86">
        <v>0</v>
      </c>
      <c r="AR30" s="86">
        <v>0</v>
      </c>
      <c r="AS30" s="86"/>
      <c r="AT30" s="86"/>
      <c r="AU30" s="86"/>
      <c r="AV30" s="86"/>
      <c r="AW30" s="86"/>
      <c r="AX30" s="86"/>
      <c r="AY30" s="86"/>
      <c r="AZ30" s="86"/>
      <c r="BA30">
        <v>1</v>
      </c>
      <c r="BB30" s="85" t="str">
        <f>REPLACE(INDEX(GroupVertices[Group],MATCH(Edges24[[#This Row],[Vertex 1]],GroupVertices[Vertex],0)),1,1,"")</f>
        <v>1</v>
      </c>
      <c r="BC30" s="85" t="str">
        <f>REPLACE(INDEX(GroupVertices[Group],MATCH(Edges24[[#This Row],[Vertex 2]],GroupVertices[Vertex],0)),1,1,"")</f>
        <v>1</v>
      </c>
      <c r="BD30" s="51">
        <v>0</v>
      </c>
      <c r="BE30" s="52">
        <v>0</v>
      </c>
      <c r="BF30" s="51">
        <v>0</v>
      </c>
      <c r="BG30" s="52">
        <v>0</v>
      </c>
      <c r="BH30" s="51">
        <v>0</v>
      </c>
      <c r="BI30" s="52">
        <v>0</v>
      </c>
      <c r="BJ30" s="51">
        <v>15</v>
      </c>
      <c r="BK30" s="52">
        <v>100</v>
      </c>
      <c r="BL30" s="51">
        <v>15</v>
      </c>
    </row>
    <row r="31" spans="1:64" ht="15">
      <c r="A31" s="84" t="s">
        <v>233</v>
      </c>
      <c r="B31" s="84" t="s">
        <v>233</v>
      </c>
      <c r="C31" s="53"/>
      <c r="D31" s="54"/>
      <c r="E31" s="65"/>
      <c r="F31" s="55"/>
      <c r="G31" s="53"/>
      <c r="H31" s="57"/>
      <c r="I31" s="56"/>
      <c r="J31" s="56"/>
      <c r="K31" s="36" t="s">
        <v>65</v>
      </c>
      <c r="L31" s="83">
        <v>31</v>
      </c>
      <c r="M31" s="83"/>
      <c r="N31" s="63"/>
      <c r="O31" s="86" t="s">
        <v>176</v>
      </c>
      <c r="P31" s="88">
        <v>43511.33760416666</v>
      </c>
      <c r="Q31" s="86" t="s">
        <v>287</v>
      </c>
      <c r="R31" s="90" t="s">
        <v>334</v>
      </c>
      <c r="S31" s="86" t="s">
        <v>371</v>
      </c>
      <c r="T31" s="86"/>
      <c r="U31" s="86"/>
      <c r="V31" s="90" t="s">
        <v>412</v>
      </c>
      <c r="W31" s="88">
        <v>43511.33760416666</v>
      </c>
      <c r="X31" s="90" t="s">
        <v>462</v>
      </c>
      <c r="Y31" s="86"/>
      <c r="Z31" s="86"/>
      <c r="AA31" s="92" t="s">
        <v>517</v>
      </c>
      <c r="AB31" s="86"/>
      <c r="AC31" s="86" t="b">
        <v>0</v>
      </c>
      <c r="AD31" s="86">
        <v>0</v>
      </c>
      <c r="AE31" s="92" t="s">
        <v>544</v>
      </c>
      <c r="AF31" s="86" t="b">
        <v>0</v>
      </c>
      <c r="AG31" s="86" t="s">
        <v>547</v>
      </c>
      <c r="AH31" s="86"/>
      <c r="AI31" s="92" t="s">
        <v>544</v>
      </c>
      <c r="AJ31" s="86" t="b">
        <v>0</v>
      </c>
      <c r="AK31" s="86">
        <v>0</v>
      </c>
      <c r="AL31" s="92" t="s">
        <v>544</v>
      </c>
      <c r="AM31" s="86" t="s">
        <v>567</v>
      </c>
      <c r="AN31" s="86" t="b">
        <v>0</v>
      </c>
      <c r="AO31" s="92" t="s">
        <v>517</v>
      </c>
      <c r="AP31" s="86" t="s">
        <v>176</v>
      </c>
      <c r="AQ31" s="86">
        <v>0</v>
      </c>
      <c r="AR31" s="86">
        <v>0</v>
      </c>
      <c r="AS31" s="86"/>
      <c r="AT31" s="86"/>
      <c r="AU31" s="86"/>
      <c r="AV31" s="86"/>
      <c r="AW31" s="86"/>
      <c r="AX31" s="86"/>
      <c r="AY31" s="86"/>
      <c r="AZ31" s="86"/>
      <c r="BA31">
        <v>1</v>
      </c>
      <c r="BB31" s="85" t="str">
        <f>REPLACE(INDEX(GroupVertices[Group],MATCH(Edges24[[#This Row],[Vertex 1]],GroupVertices[Vertex],0)),1,1,"")</f>
        <v>1</v>
      </c>
      <c r="BC31" s="85" t="str">
        <f>REPLACE(INDEX(GroupVertices[Group],MATCH(Edges24[[#This Row],[Vertex 2]],GroupVertices[Vertex],0)),1,1,"")</f>
        <v>1</v>
      </c>
      <c r="BD31" s="51">
        <v>0</v>
      </c>
      <c r="BE31" s="52">
        <v>0</v>
      </c>
      <c r="BF31" s="51">
        <v>0</v>
      </c>
      <c r="BG31" s="52">
        <v>0</v>
      </c>
      <c r="BH31" s="51">
        <v>0</v>
      </c>
      <c r="BI31" s="52">
        <v>0</v>
      </c>
      <c r="BJ31" s="51">
        <v>14</v>
      </c>
      <c r="BK31" s="52">
        <v>100</v>
      </c>
      <c r="BL31" s="51">
        <v>14</v>
      </c>
    </row>
    <row r="32" spans="1:64" ht="15">
      <c r="A32" s="84" t="s">
        <v>234</v>
      </c>
      <c r="B32" s="84" t="s">
        <v>234</v>
      </c>
      <c r="C32" s="53"/>
      <c r="D32" s="54"/>
      <c r="E32" s="65"/>
      <c r="F32" s="55"/>
      <c r="G32" s="53"/>
      <c r="H32" s="57"/>
      <c r="I32" s="56"/>
      <c r="J32" s="56"/>
      <c r="K32" s="36" t="s">
        <v>65</v>
      </c>
      <c r="L32" s="83">
        <v>32</v>
      </c>
      <c r="M32" s="83"/>
      <c r="N32" s="63"/>
      <c r="O32" s="86" t="s">
        <v>176</v>
      </c>
      <c r="P32" s="88">
        <v>43511.33960648148</v>
      </c>
      <c r="Q32" s="86" t="s">
        <v>288</v>
      </c>
      <c r="R32" s="90" t="s">
        <v>335</v>
      </c>
      <c r="S32" s="86" t="s">
        <v>361</v>
      </c>
      <c r="T32" s="86"/>
      <c r="U32" s="86"/>
      <c r="V32" s="90" t="s">
        <v>413</v>
      </c>
      <c r="W32" s="88">
        <v>43511.33960648148</v>
      </c>
      <c r="X32" s="90" t="s">
        <v>463</v>
      </c>
      <c r="Y32" s="86"/>
      <c r="Z32" s="86"/>
      <c r="AA32" s="92" t="s">
        <v>518</v>
      </c>
      <c r="AB32" s="86"/>
      <c r="AC32" s="86" t="b">
        <v>0</v>
      </c>
      <c r="AD32" s="86">
        <v>0</v>
      </c>
      <c r="AE32" s="92" t="s">
        <v>544</v>
      </c>
      <c r="AF32" s="86" t="b">
        <v>0</v>
      </c>
      <c r="AG32" s="86" t="s">
        <v>546</v>
      </c>
      <c r="AH32" s="86"/>
      <c r="AI32" s="92" t="s">
        <v>544</v>
      </c>
      <c r="AJ32" s="86" t="b">
        <v>0</v>
      </c>
      <c r="AK32" s="86">
        <v>0</v>
      </c>
      <c r="AL32" s="92" t="s">
        <v>544</v>
      </c>
      <c r="AM32" s="86" t="s">
        <v>376</v>
      </c>
      <c r="AN32" s="86" t="b">
        <v>1</v>
      </c>
      <c r="AO32" s="92" t="s">
        <v>518</v>
      </c>
      <c r="AP32" s="86" t="s">
        <v>176</v>
      </c>
      <c r="AQ32" s="86">
        <v>0</v>
      </c>
      <c r="AR32" s="86">
        <v>0</v>
      </c>
      <c r="AS32" s="86"/>
      <c r="AT32" s="86"/>
      <c r="AU32" s="86"/>
      <c r="AV32" s="86"/>
      <c r="AW32" s="86"/>
      <c r="AX32" s="86"/>
      <c r="AY32" s="86"/>
      <c r="AZ32" s="86"/>
      <c r="BA32">
        <v>1</v>
      </c>
      <c r="BB32" s="85" t="str">
        <f>REPLACE(INDEX(GroupVertices[Group],MATCH(Edges24[[#This Row],[Vertex 1]],GroupVertices[Vertex],0)),1,1,"")</f>
        <v>1</v>
      </c>
      <c r="BC32" s="85" t="str">
        <f>REPLACE(INDEX(GroupVertices[Group],MATCH(Edges24[[#This Row],[Vertex 2]],GroupVertices[Vertex],0)),1,1,"")</f>
        <v>1</v>
      </c>
      <c r="BD32" s="51">
        <v>0</v>
      </c>
      <c r="BE32" s="52">
        <v>0</v>
      </c>
      <c r="BF32" s="51">
        <v>0</v>
      </c>
      <c r="BG32" s="52">
        <v>0</v>
      </c>
      <c r="BH32" s="51">
        <v>0</v>
      </c>
      <c r="BI32" s="52">
        <v>0</v>
      </c>
      <c r="BJ32" s="51">
        <v>16</v>
      </c>
      <c r="BK32" s="52">
        <v>100</v>
      </c>
      <c r="BL32" s="51">
        <v>16</v>
      </c>
    </row>
    <row r="33" spans="1:64" ht="15">
      <c r="A33" s="84" t="s">
        <v>235</v>
      </c>
      <c r="B33" s="84" t="s">
        <v>235</v>
      </c>
      <c r="C33" s="53"/>
      <c r="D33" s="54"/>
      <c r="E33" s="65"/>
      <c r="F33" s="55"/>
      <c r="G33" s="53"/>
      <c r="H33" s="57"/>
      <c r="I33" s="56"/>
      <c r="J33" s="56"/>
      <c r="K33" s="36" t="s">
        <v>65</v>
      </c>
      <c r="L33" s="83">
        <v>33</v>
      </c>
      <c r="M33" s="83"/>
      <c r="N33" s="63"/>
      <c r="O33" s="86" t="s">
        <v>176</v>
      </c>
      <c r="P33" s="88">
        <v>43511.33960648148</v>
      </c>
      <c r="Q33" s="86" t="s">
        <v>289</v>
      </c>
      <c r="R33" s="90" t="s">
        <v>336</v>
      </c>
      <c r="S33" s="86" t="s">
        <v>361</v>
      </c>
      <c r="T33" s="86"/>
      <c r="U33" s="86"/>
      <c r="V33" s="90" t="s">
        <v>414</v>
      </c>
      <c r="W33" s="88">
        <v>43511.33960648148</v>
      </c>
      <c r="X33" s="90" t="s">
        <v>464</v>
      </c>
      <c r="Y33" s="86"/>
      <c r="Z33" s="86"/>
      <c r="AA33" s="92" t="s">
        <v>519</v>
      </c>
      <c r="AB33" s="86"/>
      <c r="AC33" s="86" t="b">
        <v>0</v>
      </c>
      <c r="AD33" s="86">
        <v>0</v>
      </c>
      <c r="AE33" s="92" t="s">
        <v>544</v>
      </c>
      <c r="AF33" s="86" t="b">
        <v>0</v>
      </c>
      <c r="AG33" s="86" t="s">
        <v>551</v>
      </c>
      <c r="AH33" s="86"/>
      <c r="AI33" s="92" t="s">
        <v>544</v>
      </c>
      <c r="AJ33" s="86" t="b">
        <v>0</v>
      </c>
      <c r="AK33" s="86">
        <v>0</v>
      </c>
      <c r="AL33" s="92" t="s">
        <v>544</v>
      </c>
      <c r="AM33" s="86" t="s">
        <v>376</v>
      </c>
      <c r="AN33" s="86" t="b">
        <v>1</v>
      </c>
      <c r="AO33" s="92" t="s">
        <v>519</v>
      </c>
      <c r="AP33" s="86" t="s">
        <v>176</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v>0</v>
      </c>
      <c r="BE33" s="52">
        <v>0</v>
      </c>
      <c r="BF33" s="51">
        <v>0</v>
      </c>
      <c r="BG33" s="52">
        <v>0</v>
      </c>
      <c r="BH33" s="51">
        <v>0</v>
      </c>
      <c r="BI33" s="52">
        <v>0</v>
      </c>
      <c r="BJ33" s="51">
        <v>16</v>
      </c>
      <c r="BK33" s="52">
        <v>100</v>
      </c>
      <c r="BL33" s="51">
        <v>16</v>
      </c>
    </row>
    <row r="34" spans="1:64" ht="15">
      <c r="A34" s="84" t="s">
        <v>236</v>
      </c>
      <c r="B34" s="84" t="s">
        <v>236</v>
      </c>
      <c r="C34" s="53"/>
      <c r="D34" s="54"/>
      <c r="E34" s="65"/>
      <c r="F34" s="55"/>
      <c r="G34" s="53"/>
      <c r="H34" s="57"/>
      <c r="I34" s="56"/>
      <c r="J34" s="56"/>
      <c r="K34" s="36" t="s">
        <v>65</v>
      </c>
      <c r="L34" s="83">
        <v>34</v>
      </c>
      <c r="M34" s="83"/>
      <c r="N34" s="63"/>
      <c r="O34" s="86" t="s">
        <v>176</v>
      </c>
      <c r="P34" s="88">
        <v>43511.33960648148</v>
      </c>
      <c r="Q34" s="86" t="s">
        <v>290</v>
      </c>
      <c r="R34" s="90" t="s">
        <v>337</v>
      </c>
      <c r="S34" s="86" t="s">
        <v>361</v>
      </c>
      <c r="T34" s="86"/>
      <c r="U34" s="86"/>
      <c r="V34" s="90" t="s">
        <v>415</v>
      </c>
      <c r="W34" s="88">
        <v>43511.33960648148</v>
      </c>
      <c r="X34" s="90" t="s">
        <v>465</v>
      </c>
      <c r="Y34" s="86"/>
      <c r="Z34" s="86"/>
      <c r="AA34" s="92" t="s">
        <v>520</v>
      </c>
      <c r="AB34" s="86"/>
      <c r="AC34" s="86" t="b">
        <v>0</v>
      </c>
      <c r="AD34" s="86">
        <v>0</v>
      </c>
      <c r="AE34" s="92" t="s">
        <v>544</v>
      </c>
      <c r="AF34" s="86" t="b">
        <v>0</v>
      </c>
      <c r="AG34" s="86" t="s">
        <v>552</v>
      </c>
      <c r="AH34" s="86"/>
      <c r="AI34" s="92" t="s">
        <v>544</v>
      </c>
      <c r="AJ34" s="86" t="b">
        <v>0</v>
      </c>
      <c r="AK34" s="86">
        <v>0</v>
      </c>
      <c r="AL34" s="92" t="s">
        <v>544</v>
      </c>
      <c r="AM34" s="86" t="s">
        <v>376</v>
      </c>
      <c r="AN34" s="86" t="b">
        <v>1</v>
      </c>
      <c r="AO34" s="92" t="s">
        <v>520</v>
      </c>
      <c r="AP34" s="86" t="s">
        <v>176</v>
      </c>
      <c r="AQ34" s="86">
        <v>0</v>
      </c>
      <c r="AR34" s="86">
        <v>0</v>
      </c>
      <c r="AS34" s="86"/>
      <c r="AT34" s="86"/>
      <c r="AU34" s="86"/>
      <c r="AV34" s="86"/>
      <c r="AW34" s="86"/>
      <c r="AX34" s="86"/>
      <c r="AY34" s="86"/>
      <c r="AZ34" s="86"/>
      <c r="BA34">
        <v>1</v>
      </c>
      <c r="BB34" s="85" t="str">
        <f>REPLACE(INDEX(GroupVertices[Group],MATCH(Edges24[[#This Row],[Vertex 1]],GroupVertices[Vertex],0)),1,1,"")</f>
        <v>1</v>
      </c>
      <c r="BC34" s="85" t="str">
        <f>REPLACE(INDEX(GroupVertices[Group],MATCH(Edges24[[#This Row],[Vertex 2]],GroupVertices[Vertex],0)),1,1,"")</f>
        <v>1</v>
      </c>
      <c r="BD34" s="51">
        <v>0</v>
      </c>
      <c r="BE34" s="52">
        <v>0</v>
      </c>
      <c r="BF34" s="51">
        <v>0</v>
      </c>
      <c r="BG34" s="52">
        <v>0</v>
      </c>
      <c r="BH34" s="51">
        <v>0</v>
      </c>
      <c r="BI34" s="52">
        <v>0</v>
      </c>
      <c r="BJ34" s="51">
        <v>18</v>
      </c>
      <c r="BK34" s="52">
        <v>100</v>
      </c>
      <c r="BL34" s="51">
        <v>18</v>
      </c>
    </row>
    <row r="35" spans="1:64" ht="15">
      <c r="A35" s="84" t="s">
        <v>237</v>
      </c>
      <c r="B35" s="84" t="s">
        <v>237</v>
      </c>
      <c r="C35" s="53"/>
      <c r="D35" s="54"/>
      <c r="E35" s="65"/>
      <c r="F35" s="55"/>
      <c r="G35" s="53"/>
      <c r="H35" s="57"/>
      <c r="I35" s="56"/>
      <c r="J35" s="56"/>
      <c r="K35" s="36" t="s">
        <v>65</v>
      </c>
      <c r="L35" s="83">
        <v>35</v>
      </c>
      <c r="M35" s="83"/>
      <c r="N35" s="63"/>
      <c r="O35" s="86" t="s">
        <v>176</v>
      </c>
      <c r="P35" s="88">
        <v>43511.33960648148</v>
      </c>
      <c r="Q35" s="86" t="s">
        <v>291</v>
      </c>
      <c r="R35" s="90" t="s">
        <v>338</v>
      </c>
      <c r="S35" s="86" t="s">
        <v>361</v>
      </c>
      <c r="T35" s="86"/>
      <c r="U35" s="86"/>
      <c r="V35" s="90" t="s">
        <v>416</v>
      </c>
      <c r="W35" s="88">
        <v>43511.33960648148</v>
      </c>
      <c r="X35" s="90" t="s">
        <v>466</v>
      </c>
      <c r="Y35" s="86"/>
      <c r="Z35" s="86"/>
      <c r="AA35" s="92" t="s">
        <v>521</v>
      </c>
      <c r="AB35" s="86"/>
      <c r="AC35" s="86" t="b">
        <v>0</v>
      </c>
      <c r="AD35" s="86">
        <v>0</v>
      </c>
      <c r="AE35" s="92" t="s">
        <v>544</v>
      </c>
      <c r="AF35" s="86" t="b">
        <v>0</v>
      </c>
      <c r="AG35" s="86" t="s">
        <v>553</v>
      </c>
      <c r="AH35" s="86"/>
      <c r="AI35" s="92" t="s">
        <v>544</v>
      </c>
      <c r="AJ35" s="86" t="b">
        <v>0</v>
      </c>
      <c r="AK35" s="86">
        <v>0</v>
      </c>
      <c r="AL35" s="92" t="s">
        <v>544</v>
      </c>
      <c r="AM35" s="86" t="s">
        <v>376</v>
      </c>
      <c r="AN35" s="86" t="b">
        <v>1</v>
      </c>
      <c r="AO35" s="92" t="s">
        <v>521</v>
      </c>
      <c r="AP35" s="86" t="s">
        <v>176</v>
      </c>
      <c r="AQ35" s="86">
        <v>0</v>
      </c>
      <c r="AR35" s="86">
        <v>0</v>
      </c>
      <c r="AS35" s="86"/>
      <c r="AT35" s="86"/>
      <c r="AU35" s="86"/>
      <c r="AV35" s="86"/>
      <c r="AW35" s="86"/>
      <c r="AX35" s="86"/>
      <c r="AY35" s="86"/>
      <c r="AZ35" s="86"/>
      <c r="BA35">
        <v>1</v>
      </c>
      <c r="BB35" s="85" t="str">
        <f>REPLACE(INDEX(GroupVertices[Group],MATCH(Edges24[[#This Row],[Vertex 1]],GroupVertices[Vertex],0)),1,1,"")</f>
        <v>1</v>
      </c>
      <c r="BC35" s="85" t="str">
        <f>REPLACE(INDEX(GroupVertices[Group],MATCH(Edges24[[#This Row],[Vertex 2]],GroupVertices[Vertex],0)),1,1,"")</f>
        <v>1</v>
      </c>
      <c r="BD35" s="51">
        <v>1</v>
      </c>
      <c r="BE35" s="52">
        <v>7.6923076923076925</v>
      </c>
      <c r="BF35" s="51">
        <v>0</v>
      </c>
      <c r="BG35" s="52">
        <v>0</v>
      </c>
      <c r="BH35" s="51">
        <v>0</v>
      </c>
      <c r="BI35" s="52">
        <v>0</v>
      </c>
      <c r="BJ35" s="51">
        <v>12</v>
      </c>
      <c r="BK35" s="52">
        <v>92.3076923076923</v>
      </c>
      <c r="BL35" s="51">
        <v>13</v>
      </c>
    </row>
    <row r="36" spans="1:64" ht="15">
      <c r="A36" s="84" t="s">
        <v>238</v>
      </c>
      <c r="B36" s="84" t="s">
        <v>238</v>
      </c>
      <c r="C36" s="53"/>
      <c r="D36" s="54"/>
      <c r="E36" s="65"/>
      <c r="F36" s="55"/>
      <c r="G36" s="53"/>
      <c r="H36" s="57"/>
      <c r="I36" s="56"/>
      <c r="J36" s="56"/>
      <c r="K36" s="36" t="s">
        <v>65</v>
      </c>
      <c r="L36" s="83">
        <v>36</v>
      </c>
      <c r="M36" s="83"/>
      <c r="N36" s="63"/>
      <c r="O36" s="86" t="s">
        <v>176</v>
      </c>
      <c r="P36" s="88">
        <v>43511.33960648148</v>
      </c>
      <c r="Q36" s="86" t="s">
        <v>292</v>
      </c>
      <c r="R36" s="90" t="s">
        <v>339</v>
      </c>
      <c r="S36" s="86" t="s">
        <v>361</v>
      </c>
      <c r="T36" s="86"/>
      <c r="U36" s="86"/>
      <c r="V36" s="90" t="s">
        <v>417</v>
      </c>
      <c r="W36" s="88">
        <v>43511.33960648148</v>
      </c>
      <c r="X36" s="90" t="s">
        <v>467</v>
      </c>
      <c r="Y36" s="86"/>
      <c r="Z36" s="86"/>
      <c r="AA36" s="92" t="s">
        <v>522</v>
      </c>
      <c r="AB36" s="86"/>
      <c r="AC36" s="86" t="b">
        <v>0</v>
      </c>
      <c r="AD36" s="86">
        <v>0</v>
      </c>
      <c r="AE36" s="92" t="s">
        <v>544</v>
      </c>
      <c r="AF36" s="86" t="b">
        <v>0</v>
      </c>
      <c r="AG36" s="86" t="s">
        <v>554</v>
      </c>
      <c r="AH36" s="86"/>
      <c r="AI36" s="92" t="s">
        <v>544</v>
      </c>
      <c r="AJ36" s="86" t="b">
        <v>0</v>
      </c>
      <c r="AK36" s="86">
        <v>0</v>
      </c>
      <c r="AL36" s="92" t="s">
        <v>544</v>
      </c>
      <c r="AM36" s="86" t="s">
        <v>376</v>
      </c>
      <c r="AN36" s="86" t="b">
        <v>1</v>
      </c>
      <c r="AO36" s="92" t="s">
        <v>522</v>
      </c>
      <c r="AP36" s="86" t="s">
        <v>176</v>
      </c>
      <c r="AQ36" s="86">
        <v>0</v>
      </c>
      <c r="AR36" s="86">
        <v>0</v>
      </c>
      <c r="AS36" s="86"/>
      <c r="AT36" s="86"/>
      <c r="AU36" s="86"/>
      <c r="AV36" s="86"/>
      <c r="AW36" s="86"/>
      <c r="AX36" s="86"/>
      <c r="AY36" s="86"/>
      <c r="AZ36" s="86"/>
      <c r="BA36">
        <v>1</v>
      </c>
      <c r="BB36" s="85" t="str">
        <f>REPLACE(INDEX(GroupVertices[Group],MATCH(Edges24[[#This Row],[Vertex 1]],GroupVertices[Vertex],0)),1,1,"")</f>
        <v>1</v>
      </c>
      <c r="BC36" s="85" t="str">
        <f>REPLACE(INDEX(GroupVertices[Group],MATCH(Edges24[[#This Row],[Vertex 2]],GroupVertices[Vertex],0)),1,1,"")</f>
        <v>1</v>
      </c>
      <c r="BD36" s="51">
        <v>0</v>
      </c>
      <c r="BE36" s="52">
        <v>0</v>
      </c>
      <c r="BF36" s="51">
        <v>0</v>
      </c>
      <c r="BG36" s="52">
        <v>0</v>
      </c>
      <c r="BH36" s="51">
        <v>0</v>
      </c>
      <c r="BI36" s="52">
        <v>0</v>
      </c>
      <c r="BJ36" s="51">
        <v>16</v>
      </c>
      <c r="BK36" s="52">
        <v>100</v>
      </c>
      <c r="BL36" s="51">
        <v>16</v>
      </c>
    </row>
    <row r="37" spans="1:64" ht="15">
      <c r="A37" s="84" t="s">
        <v>239</v>
      </c>
      <c r="B37" s="84" t="s">
        <v>239</v>
      </c>
      <c r="C37" s="53"/>
      <c r="D37" s="54"/>
      <c r="E37" s="65"/>
      <c r="F37" s="55"/>
      <c r="G37" s="53"/>
      <c r="H37" s="57"/>
      <c r="I37" s="56"/>
      <c r="J37" s="56"/>
      <c r="K37" s="36" t="s">
        <v>65</v>
      </c>
      <c r="L37" s="83">
        <v>37</v>
      </c>
      <c r="M37" s="83"/>
      <c r="N37" s="63"/>
      <c r="O37" s="86" t="s">
        <v>176</v>
      </c>
      <c r="P37" s="88">
        <v>43511.34590277778</v>
      </c>
      <c r="Q37" s="86" t="s">
        <v>293</v>
      </c>
      <c r="R37" s="90" t="s">
        <v>340</v>
      </c>
      <c r="S37" s="86" t="s">
        <v>361</v>
      </c>
      <c r="T37" s="86" t="s">
        <v>385</v>
      </c>
      <c r="U37" s="86"/>
      <c r="V37" s="90" t="s">
        <v>418</v>
      </c>
      <c r="W37" s="88">
        <v>43511.34590277778</v>
      </c>
      <c r="X37" s="90" t="s">
        <v>468</v>
      </c>
      <c r="Y37" s="86"/>
      <c r="Z37" s="86"/>
      <c r="AA37" s="92" t="s">
        <v>523</v>
      </c>
      <c r="AB37" s="86"/>
      <c r="AC37" s="86" t="b">
        <v>0</v>
      </c>
      <c r="AD37" s="86">
        <v>0</v>
      </c>
      <c r="AE37" s="92" t="s">
        <v>544</v>
      </c>
      <c r="AF37" s="86" t="b">
        <v>0</v>
      </c>
      <c r="AG37" s="86" t="s">
        <v>547</v>
      </c>
      <c r="AH37" s="86"/>
      <c r="AI37" s="92" t="s">
        <v>544</v>
      </c>
      <c r="AJ37" s="86" t="b">
        <v>0</v>
      </c>
      <c r="AK37" s="86">
        <v>0</v>
      </c>
      <c r="AL37" s="92" t="s">
        <v>544</v>
      </c>
      <c r="AM37" s="86" t="s">
        <v>568</v>
      </c>
      <c r="AN37" s="86" t="b">
        <v>1</v>
      </c>
      <c r="AO37" s="92" t="s">
        <v>523</v>
      </c>
      <c r="AP37" s="86" t="s">
        <v>176</v>
      </c>
      <c r="AQ37" s="86">
        <v>0</v>
      </c>
      <c r="AR37" s="86">
        <v>0</v>
      </c>
      <c r="AS37" s="86"/>
      <c r="AT37" s="86"/>
      <c r="AU37" s="86"/>
      <c r="AV37" s="86"/>
      <c r="AW37" s="86"/>
      <c r="AX37" s="86"/>
      <c r="AY37" s="86"/>
      <c r="AZ37" s="86"/>
      <c r="BA37">
        <v>1</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16</v>
      </c>
      <c r="BK37" s="52">
        <v>100</v>
      </c>
      <c r="BL37" s="51">
        <v>16</v>
      </c>
    </row>
    <row r="38" spans="1:64" ht="15">
      <c r="A38" s="84" t="s">
        <v>240</v>
      </c>
      <c r="B38" s="84" t="s">
        <v>240</v>
      </c>
      <c r="C38" s="53"/>
      <c r="D38" s="54"/>
      <c r="E38" s="65"/>
      <c r="F38" s="55"/>
      <c r="G38" s="53"/>
      <c r="H38" s="57"/>
      <c r="I38" s="56"/>
      <c r="J38" s="56"/>
      <c r="K38" s="36" t="s">
        <v>65</v>
      </c>
      <c r="L38" s="83">
        <v>38</v>
      </c>
      <c r="M38" s="83"/>
      <c r="N38" s="63"/>
      <c r="O38" s="86" t="s">
        <v>176</v>
      </c>
      <c r="P38" s="88">
        <v>43511.37405092592</v>
      </c>
      <c r="Q38" s="86" t="s">
        <v>294</v>
      </c>
      <c r="R38" s="90" t="s">
        <v>341</v>
      </c>
      <c r="S38" s="86" t="s">
        <v>361</v>
      </c>
      <c r="T38" s="86"/>
      <c r="U38" s="86"/>
      <c r="V38" s="90" t="s">
        <v>419</v>
      </c>
      <c r="W38" s="88">
        <v>43511.37405092592</v>
      </c>
      <c r="X38" s="90" t="s">
        <v>469</v>
      </c>
      <c r="Y38" s="86"/>
      <c r="Z38" s="86"/>
      <c r="AA38" s="92" t="s">
        <v>524</v>
      </c>
      <c r="AB38" s="86"/>
      <c r="AC38" s="86" t="b">
        <v>0</v>
      </c>
      <c r="AD38" s="86">
        <v>0</v>
      </c>
      <c r="AE38" s="92" t="s">
        <v>544</v>
      </c>
      <c r="AF38" s="86" t="b">
        <v>0</v>
      </c>
      <c r="AG38" s="86" t="s">
        <v>547</v>
      </c>
      <c r="AH38" s="86"/>
      <c r="AI38" s="92" t="s">
        <v>544</v>
      </c>
      <c r="AJ38" s="86" t="b">
        <v>0</v>
      </c>
      <c r="AK38" s="86">
        <v>0</v>
      </c>
      <c r="AL38" s="92" t="s">
        <v>544</v>
      </c>
      <c r="AM38" s="86" t="s">
        <v>569</v>
      </c>
      <c r="AN38" s="86" t="b">
        <v>1</v>
      </c>
      <c r="AO38" s="92" t="s">
        <v>524</v>
      </c>
      <c r="AP38" s="86" t="s">
        <v>176</v>
      </c>
      <c r="AQ38" s="86">
        <v>0</v>
      </c>
      <c r="AR38" s="86">
        <v>0</v>
      </c>
      <c r="AS38" s="86"/>
      <c r="AT38" s="86"/>
      <c r="AU38" s="86"/>
      <c r="AV38" s="86"/>
      <c r="AW38" s="86"/>
      <c r="AX38" s="86"/>
      <c r="AY38" s="86"/>
      <c r="AZ38" s="86"/>
      <c r="BA38">
        <v>2</v>
      </c>
      <c r="BB38" s="85" t="str">
        <f>REPLACE(INDEX(GroupVertices[Group],MATCH(Edges24[[#This Row],[Vertex 1]],GroupVertices[Vertex],0)),1,1,"")</f>
        <v>1</v>
      </c>
      <c r="BC38" s="85" t="str">
        <f>REPLACE(INDEX(GroupVertices[Group],MATCH(Edges24[[#This Row],[Vertex 2]],GroupVertices[Vertex],0)),1,1,"")</f>
        <v>1</v>
      </c>
      <c r="BD38" s="51">
        <v>0</v>
      </c>
      <c r="BE38" s="52">
        <v>0</v>
      </c>
      <c r="BF38" s="51">
        <v>0</v>
      </c>
      <c r="BG38" s="52">
        <v>0</v>
      </c>
      <c r="BH38" s="51">
        <v>0</v>
      </c>
      <c r="BI38" s="52">
        <v>0</v>
      </c>
      <c r="BJ38" s="51">
        <v>15</v>
      </c>
      <c r="BK38" s="52">
        <v>100</v>
      </c>
      <c r="BL38" s="51">
        <v>15</v>
      </c>
    </row>
    <row r="39" spans="1:64" ht="15">
      <c r="A39" s="84" t="s">
        <v>240</v>
      </c>
      <c r="B39" s="84" t="s">
        <v>240</v>
      </c>
      <c r="C39" s="53"/>
      <c r="D39" s="54"/>
      <c r="E39" s="65"/>
      <c r="F39" s="55"/>
      <c r="G39" s="53"/>
      <c r="H39" s="57"/>
      <c r="I39" s="56"/>
      <c r="J39" s="56"/>
      <c r="K39" s="36" t="s">
        <v>65</v>
      </c>
      <c r="L39" s="83">
        <v>39</v>
      </c>
      <c r="M39" s="83"/>
      <c r="N39" s="63"/>
      <c r="O39" s="86" t="s">
        <v>176</v>
      </c>
      <c r="P39" s="88">
        <v>43511.38418981482</v>
      </c>
      <c r="Q39" s="86" t="s">
        <v>295</v>
      </c>
      <c r="R39" s="90" t="s">
        <v>342</v>
      </c>
      <c r="S39" s="86" t="s">
        <v>361</v>
      </c>
      <c r="T39" s="86"/>
      <c r="U39" s="86"/>
      <c r="V39" s="90" t="s">
        <v>419</v>
      </c>
      <c r="W39" s="88">
        <v>43511.38418981482</v>
      </c>
      <c r="X39" s="90" t="s">
        <v>470</v>
      </c>
      <c r="Y39" s="86"/>
      <c r="Z39" s="86"/>
      <c r="AA39" s="92" t="s">
        <v>525</v>
      </c>
      <c r="AB39" s="86"/>
      <c r="AC39" s="86" t="b">
        <v>0</v>
      </c>
      <c r="AD39" s="86">
        <v>0</v>
      </c>
      <c r="AE39" s="92" t="s">
        <v>544</v>
      </c>
      <c r="AF39" s="86" t="b">
        <v>0</v>
      </c>
      <c r="AG39" s="86" t="s">
        <v>547</v>
      </c>
      <c r="AH39" s="86"/>
      <c r="AI39" s="92" t="s">
        <v>544</v>
      </c>
      <c r="AJ39" s="86" t="b">
        <v>0</v>
      </c>
      <c r="AK39" s="86">
        <v>0</v>
      </c>
      <c r="AL39" s="92" t="s">
        <v>544</v>
      </c>
      <c r="AM39" s="86" t="s">
        <v>569</v>
      </c>
      <c r="AN39" s="86" t="b">
        <v>1</v>
      </c>
      <c r="AO39" s="92" t="s">
        <v>525</v>
      </c>
      <c r="AP39" s="86" t="s">
        <v>176</v>
      </c>
      <c r="AQ39" s="86">
        <v>0</v>
      </c>
      <c r="AR39" s="86">
        <v>0</v>
      </c>
      <c r="AS39" s="86"/>
      <c r="AT39" s="86"/>
      <c r="AU39" s="86"/>
      <c r="AV39" s="86"/>
      <c r="AW39" s="86"/>
      <c r="AX39" s="86"/>
      <c r="AY39" s="86"/>
      <c r="AZ39" s="86"/>
      <c r="BA39">
        <v>2</v>
      </c>
      <c r="BB39" s="85" t="str">
        <f>REPLACE(INDEX(GroupVertices[Group],MATCH(Edges24[[#This Row],[Vertex 1]],GroupVertices[Vertex],0)),1,1,"")</f>
        <v>1</v>
      </c>
      <c r="BC39" s="85" t="str">
        <f>REPLACE(INDEX(GroupVertices[Group],MATCH(Edges24[[#This Row],[Vertex 2]],GroupVertices[Vertex],0)),1,1,"")</f>
        <v>1</v>
      </c>
      <c r="BD39" s="51">
        <v>0</v>
      </c>
      <c r="BE39" s="52">
        <v>0</v>
      </c>
      <c r="BF39" s="51">
        <v>0</v>
      </c>
      <c r="BG39" s="52">
        <v>0</v>
      </c>
      <c r="BH39" s="51">
        <v>0</v>
      </c>
      <c r="BI39" s="52">
        <v>0</v>
      </c>
      <c r="BJ39" s="51">
        <v>16</v>
      </c>
      <c r="BK39" s="52">
        <v>100</v>
      </c>
      <c r="BL39" s="51">
        <v>16</v>
      </c>
    </row>
    <row r="40" spans="1:64" ht="15">
      <c r="A40" s="84" t="s">
        <v>241</v>
      </c>
      <c r="B40" s="84" t="s">
        <v>241</v>
      </c>
      <c r="C40" s="53"/>
      <c r="D40" s="54"/>
      <c r="E40" s="65"/>
      <c r="F40" s="55"/>
      <c r="G40" s="53"/>
      <c r="H40" s="57"/>
      <c r="I40" s="56"/>
      <c r="J40" s="56"/>
      <c r="K40" s="36" t="s">
        <v>65</v>
      </c>
      <c r="L40" s="83">
        <v>40</v>
      </c>
      <c r="M40" s="83"/>
      <c r="N40" s="63"/>
      <c r="O40" s="86" t="s">
        <v>176</v>
      </c>
      <c r="P40" s="88">
        <v>43511.38894675926</v>
      </c>
      <c r="Q40" s="86" t="s">
        <v>296</v>
      </c>
      <c r="R40" s="90" t="s">
        <v>343</v>
      </c>
      <c r="S40" s="86" t="s">
        <v>372</v>
      </c>
      <c r="T40" s="86"/>
      <c r="U40" s="86"/>
      <c r="V40" s="90" t="s">
        <v>420</v>
      </c>
      <c r="W40" s="88">
        <v>43511.38894675926</v>
      </c>
      <c r="X40" s="90" t="s">
        <v>471</v>
      </c>
      <c r="Y40" s="86"/>
      <c r="Z40" s="86"/>
      <c r="AA40" s="92" t="s">
        <v>526</v>
      </c>
      <c r="AB40" s="86"/>
      <c r="AC40" s="86" t="b">
        <v>0</v>
      </c>
      <c r="AD40" s="86">
        <v>0</v>
      </c>
      <c r="AE40" s="92" t="s">
        <v>544</v>
      </c>
      <c r="AF40" s="86" t="b">
        <v>0</v>
      </c>
      <c r="AG40" s="86" t="s">
        <v>547</v>
      </c>
      <c r="AH40" s="86"/>
      <c r="AI40" s="92" t="s">
        <v>544</v>
      </c>
      <c r="AJ40" s="86" t="b">
        <v>0</v>
      </c>
      <c r="AK40" s="86">
        <v>0</v>
      </c>
      <c r="AL40" s="92" t="s">
        <v>544</v>
      </c>
      <c r="AM40" s="86" t="s">
        <v>376</v>
      </c>
      <c r="AN40" s="86" t="b">
        <v>0</v>
      </c>
      <c r="AO40" s="92" t="s">
        <v>526</v>
      </c>
      <c r="AP40" s="86" t="s">
        <v>176</v>
      </c>
      <c r="AQ40" s="86">
        <v>0</v>
      </c>
      <c r="AR40" s="86">
        <v>0</v>
      </c>
      <c r="AS40" s="86"/>
      <c r="AT40" s="86"/>
      <c r="AU40" s="86"/>
      <c r="AV40" s="86"/>
      <c r="AW40" s="86"/>
      <c r="AX40" s="86"/>
      <c r="AY40" s="86"/>
      <c r="AZ40" s="86"/>
      <c r="BA40">
        <v>1</v>
      </c>
      <c r="BB40" s="85" t="str">
        <f>REPLACE(INDEX(GroupVertices[Group],MATCH(Edges24[[#This Row],[Vertex 1]],GroupVertices[Vertex],0)),1,1,"")</f>
        <v>1</v>
      </c>
      <c r="BC40" s="85" t="str">
        <f>REPLACE(INDEX(GroupVertices[Group],MATCH(Edges24[[#This Row],[Vertex 2]],GroupVertices[Vertex],0)),1,1,"")</f>
        <v>1</v>
      </c>
      <c r="BD40" s="51">
        <v>0</v>
      </c>
      <c r="BE40" s="52">
        <v>0</v>
      </c>
      <c r="BF40" s="51">
        <v>0</v>
      </c>
      <c r="BG40" s="52">
        <v>0</v>
      </c>
      <c r="BH40" s="51">
        <v>0</v>
      </c>
      <c r="BI40" s="52">
        <v>0</v>
      </c>
      <c r="BJ40" s="51">
        <v>15</v>
      </c>
      <c r="BK40" s="52">
        <v>100</v>
      </c>
      <c r="BL40" s="51">
        <v>15</v>
      </c>
    </row>
    <row r="41" spans="1:64" ht="15">
      <c r="A41" s="84" t="s">
        <v>242</v>
      </c>
      <c r="B41" s="84" t="s">
        <v>257</v>
      </c>
      <c r="C41" s="53"/>
      <c r="D41" s="54"/>
      <c r="E41" s="65"/>
      <c r="F41" s="55"/>
      <c r="G41" s="53"/>
      <c r="H41" s="57"/>
      <c r="I41" s="56"/>
      <c r="J41" s="56"/>
      <c r="K41" s="36" t="s">
        <v>65</v>
      </c>
      <c r="L41" s="83">
        <v>41</v>
      </c>
      <c r="M41" s="83"/>
      <c r="N41" s="63"/>
      <c r="O41" s="86" t="s">
        <v>258</v>
      </c>
      <c r="P41" s="88">
        <v>43511.41006944444</v>
      </c>
      <c r="Q41" s="86" t="s">
        <v>297</v>
      </c>
      <c r="R41" s="90" t="s">
        <v>344</v>
      </c>
      <c r="S41" s="86" t="s">
        <v>368</v>
      </c>
      <c r="T41" s="86"/>
      <c r="U41" s="86"/>
      <c r="V41" s="90" t="s">
        <v>421</v>
      </c>
      <c r="W41" s="88">
        <v>43511.41006944444</v>
      </c>
      <c r="X41" s="90" t="s">
        <v>472</v>
      </c>
      <c r="Y41" s="86"/>
      <c r="Z41" s="86"/>
      <c r="AA41" s="92" t="s">
        <v>527</v>
      </c>
      <c r="AB41" s="86"/>
      <c r="AC41" s="86" t="b">
        <v>0</v>
      </c>
      <c r="AD41" s="86">
        <v>0</v>
      </c>
      <c r="AE41" s="92" t="s">
        <v>544</v>
      </c>
      <c r="AF41" s="86" t="b">
        <v>0</v>
      </c>
      <c r="AG41" s="86" t="s">
        <v>547</v>
      </c>
      <c r="AH41" s="86"/>
      <c r="AI41" s="92" t="s">
        <v>544</v>
      </c>
      <c r="AJ41" s="86" t="b">
        <v>0</v>
      </c>
      <c r="AK41" s="86">
        <v>0</v>
      </c>
      <c r="AL41" s="92" t="s">
        <v>544</v>
      </c>
      <c r="AM41" s="86" t="s">
        <v>564</v>
      </c>
      <c r="AN41" s="86" t="b">
        <v>0</v>
      </c>
      <c r="AO41" s="92" t="s">
        <v>527</v>
      </c>
      <c r="AP41" s="86" t="s">
        <v>176</v>
      </c>
      <c r="AQ41" s="86">
        <v>0</v>
      </c>
      <c r="AR41" s="86">
        <v>0</v>
      </c>
      <c r="AS41" s="86"/>
      <c r="AT41" s="86"/>
      <c r="AU41" s="86"/>
      <c r="AV41" s="86"/>
      <c r="AW41" s="86"/>
      <c r="AX41" s="86"/>
      <c r="AY41" s="86"/>
      <c r="AZ41" s="86"/>
      <c r="BA41">
        <v>1</v>
      </c>
      <c r="BB41" s="85" t="str">
        <f>REPLACE(INDEX(GroupVertices[Group],MATCH(Edges24[[#This Row],[Vertex 1]],GroupVertices[Vertex],0)),1,1,"")</f>
        <v>5</v>
      </c>
      <c r="BC41" s="85" t="str">
        <f>REPLACE(INDEX(GroupVertices[Group],MATCH(Edges24[[#This Row],[Vertex 2]],GroupVertices[Vertex],0)),1,1,"")</f>
        <v>5</v>
      </c>
      <c r="BD41" s="51">
        <v>0</v>
      </c>
      <c r="BE41" s="52">
        <v>0</v>
      </c>
      <c r="BF41" s="51">
        <v>0</v>
      </c>
      <c r="BG41" s="52">
        <v>0</v>
      </c>
      <c r="BH41" s="51">
        <v>0</v>
      </c>
      <c r="BI41" s="52">
        <v>0</v>
      </c>
      <c r="BJ41" s="51">
        <v>12</v>
      </c>
      <c r="BK41" s="52">
        <v>100</v>
      </c>
      <c r="BL41" s="51">
        <v>12</v>
      </c>
    </row>
    <row r="42" spans="1:64" ht="15">
      <c r="A42" s="84" t="s">
        <v>243</v>
      </c>
      <c r="B42" s="84" t="s">
        <v>243</v>
      </c>
      <c r="C42" s="53"/>
      <c r="D42" s="54"/>
      <c r="E42" s="65"/>
      <c r="F42" s="55"/>
      <c r="G42" s="53"/>
      <c r="H42" s="57"/>
      <c r="I42" s="56"/>
      <c r="J42" s="56"/>
      <c r="K42" s="36" t="s">
        <v>65</v>
      </c>
      <c r="L42" s="83">
        <v>42</v>
      </c>
      <c r="M42" s="83"/>
      <c r="N42" s="63"/>
      <c r="O42" s="86" t="s">
        <v>176</v>
      </c>
      <c r="P42" s="88">
        <v>43511.41039351852</v>
      </c>
      <c r="Q42" s="86" t="s">
        <v>298</v>
      </c>
      <c r="R42" s="90" t="s">
        <v>345</v>
      </c>
      <c r="S42" s="86" t="s">
        <v>373</v>
      </c>
      <c r="T42" s="86"/>
      <c r="U42" s="86"/>
      <c r="V42" s="90" t="s">
        <v>422</v>
      </c>
      <c r="W42" s="88">
        <v>43511.41039351852</v>
      </c>
      <c r="X42" s="90" t="s">
        <v>473</v>
      </c>
      <c r="Y42" s="86"/>
      <c r="Z42" s="86"/>
      <c r="AA42" s="92" t="s">
        <v>528</v>
      </c>
      <c r="AB42" s="86"/>
      <c r="AC42" s="86" t="b">
        <v>0</v>
      </c>
      <c r="AD42" s="86">
        <v>0</v>
      </c>
      <c r="AE42" s="92" t="s">
        <v>544</v>
      </c>
      <c r="AF42" s="86" t="b">
        <v>0</v>
      </c>
      <c r="AG42" s="86" t="s">
        <v>547</v>
      </c>
      <c r="AH42" s="86"/>
      <c r="AI42" s="92" t="s">
        <v>544</v>
      </c>
      <c r="AJ42" s="86" t="b">
        <v>0</v>
      </c>
      <c r="AK42" s="86">
        <v>0</v>
      </c>
      <c r="AL42" s="92" t="s">
        <v>544</v>
      </c>
      <c r="AM42" s="86" t="s">
        <v>570</v>
      </c>
      <c r="AN42" s="86" t="b">
        <v>0</v>
      </c>
      <c r="AO42" s="92" t="s">
        <v>528</v>
      </c>
      <c r="AP42" s="86" t="s">
        <v>176</v>
      </c>
      <c r="AQ42" s="86">
        <v>0</v>
      </c>
      <c r="AR42" s="86">
        <v>0</v>
      </c>
      <c r="AS42" s="86"/>
      <c r="AT42" s="86"/>
      <c r="AU42" s="86"/>
      <c r="AV42" s="86"/>
      <c r="AW42" s="86"/>
      <c r="AX42" s="86"/>
      <c r="AY42" s="86"/>
      <c r="AZ42" s="86"/>
      <c r="BA42">
        <v>1</v>
      </c>
      <c r="BB42" s="85" t="str">
        <f>REPLACE(INDEX(GroupVertices[Group],MATCH(Edges24[[#This Row],[Vertex 1]],GroupVertices[Vertex],0)),1,1,"")</f>
        <v>1</v>
      </c>
      <c r="BC42" s="85" t="str">
        <f>REPLACE(INDEX(GroupVertices[Group],MATCH(Edges24[[#This Row],[Vertex 2]],GroupVertices[Vertex],0)),1,1,"")</f>
        <v>1</v>
      </c>
      <c r="BD42" s="51">
        <v>0</v>
      </c>
      <c r="BE42" s="52">
        <v>0</v>
      </c>
      <c r="BF42" s="51">
        <v>0</v>
      </c>
      <c r="BG42" s="52">
        <v>0</v>
      </c>
      <c r="BH42" s="51">
        <v>0</v>
      </c>
      <c r="BI42" s="52">
        <v>0</v>
      </c>
      <c r="BJ42" s="51">
        <v>5</v>
      </c>
      <c r="BK42" s="52">
        <v>100</v>
      </c>
      <c r="BL42" s="51">
        <v>5</v>
      </c>
    </row>
    <row r="43" spans="1:64" ht="15">
      <c r="A43" s="84" t="s">
        <v>244</v>
      </c>
      <c r="B43" s="84" t="s">
        <v>244</v>
      </c>
      <c r="C43" s="53"/>
      <c r="D43" s="54"/>
      <c r="E43" s="65"/>
      <c r="F43" s="55"/>
      <c r="G43" s="53"/>
      <c r="H43" s="57"/>
      <c r="I43" s="56"/>
      <c r="J43" s="56"/>
      <c r="K43" s="36" t="s">
        <v>65</v>
      </c>
      <c r="L43" s="83">
        <v>43</v>
      </c>
      <c r="M43" s="83"/>
      <c r="N43" s="63"/>
      <c r="O43" s="86" t="s">
        <v>176</v>
      </c>
      <c r="P43" s="88">
        <v>43511.41212962963</v>
      </c>
      <c r="Q43" s="86" t="s">
        <v>299</v>
      </c>
      <c r="R43" s="90" t="s">
        <v>346</v>
      </c>
      <c r="S43" s="86" t="s">
        <v>361</v>
      </c>
      <c r="T43" s="86"/>
      <c r="U43" s="86"/>
      <c r="V43" s="90" t="s">
        <v>423</v>
      </c>
      <c r="W43" s="88">
        <v>43511.41212962963</v>
      </c>
      <c r="X43" s="90" t="s">
        <v>474</v>
      </c>
      <c r="Y43" s="86"/>
      <c r="Z43" s="86"/>
      <c r="AA43" s="92" t="s">
        <v>529</v>
      </c>
      <c r="AB43" s="86"/>
      <c r="AC43" s="86" t="b">
        <v>0</v>
      </c>
      <c r="AD43" s="86">
        <v>0</v>
      </c>
      <c r="AE43" s="92" t="s">
        <v>544</v>
      </c>
      <c r="AF43" s="86" t="b">
        <v>0</v>
      </c>
      <c r="AG43" s="86" t="s">
        <v>547</v>
      </c>
      <c r="AH43" s="86"/>
      <c r="AI43" s="92" t="s">
        <v>544</v>
      </c>
      <c r="AJ43" s="86" t="b">
        <v>0</v>
      </c>
      <c r="AK43" s="86">
        <v>0</v>
      </c>
      <c r="AL43" s="92" t="s">
        <v>544</v>
      </c>
      <c r="AM43" s="86" t="s">
        <v>569</v>
      </c>
      <c r="AN43" s="86" t="b">
        <v>1</v>
      </c>
      <c r="AO43" s="92" t="s">
        <v>529</v>
      </c>
      <c r="AP43" s="86" t="s">
        <v>176</v>
      </c>
      <c r="AQ43" s="86">
        <v>0</v>
      </c>
      <c r="AR43" s="86">
        <v>0</v>
      </c>
      <c r="AS43" s="86"/>
      <c r="AT43" s="86"/>
      <c r="AU43" s="86"/>
      <c r="AV43" s="86"/>
      <c r="AW43" s="86"/>
      <c r="AX43" s="86"/>
      <c r="AY43" s="86"/>
      <c r="AZ43" s="86"/>
      <c r="BA43">
        <v>1</v>
      </c>
      <c r="BB43" s="85" t="str">
        <f>REPLACE(INDEX(GroupVertices[Group],MATCH(Edges24[[#This Row],[Vertex 1]],GroupVertices[Vertex],0)),1,1,"")</f>
        <v>1</v>
      </c>
      <c r="BC43" s="85" t="str">
        <f>REPLACE(INDEX(GroupVertices[Group],MATCH(Edges24[[#This Row],[Vertex 2]],GroupVertices[Vertex],0)),1,1,"")</f>
        <v>1</v>
      </c>
      <c r="BD43" s="51">
        <v>0</v>
      </c>
      <c r="BE43" s="52">
        <v>0</v>
      </c>
      <c r="BF43" s="51">
        <v>0</v>
      </c>
      <c r="BG43" s="52">
        <v>0</v>
      </c>
      <c r="BH43" s="51">
        <v>0</v>
      </c>
      <c r="BI43" s="52">
        <v>0</v>
      </c>
      <c r="BJ43" s="51">
        <v>15</v>
      </c>
      <c r="BK43" s="52">
        <v>100</v>
      </c>
      <c r="BL43" s="51">
        <v>15</v>
      </c>
    </row>
    <row r="44" spans="1:64" ht="15">
      <c r="A44" s="84" t="s">
        <v>245</v>
      </c>
      <c r="B44" s="84" t="s">
        <v>245</v>
      </c>
      <c r="C44" s="53"/>
      <c r="D44" s="54"/>
      <c r="E44" s="65"/>
      <c r="F44" s="55"/>
      <c r="G44" s="53"/>
      <c r="H44" s="57"/>
      <c r="I44" s="56"/>
      <c r="J44" s="56"/>
      <c r="K44" s="36" t="s">
        <v>65</v>
      </c>
      <c r="L44" s="83">
        <v>44</v>
      </c>
      <c r="M44" s="83"/>
      <c r="N44" s="63"/>
      <c r="O44" s="86" t="s">
        <v>176</v>
      </c>
      <c r="P44" s="88">
        <v>43511.413935185185</v>
      </c>
      <c r="Q44" s="86" t="s">
        <v>300</v>
      </c>
      <c r="R44" s="90" t="s">
        <v>347</v>
      </c>
      <c r="S44" s="86" t="s">
        <v>374</v>
      </c>
      <c r="T44" s="86"/>
      <c r="U44" s="86"/>
      <c r="V44" s="90" t="s">
        <v>424</v>
      </c>
      <c r="W44" s="88">
        <v>43511.413935185185</v>
      </c>
      <c r="X44" s="90" t="s">
        <v>475</v>
      </c>
      <c r="Y44" s="86"/>
      <c r="Z44" s="86"/>
      <c r="AA44" s="92" t="s">
        <v>530</v>
      </c>
      <c r="AB44" s="86"/>
      <c r="AC44" s="86" t="b">
        <v>0</v>
      </c>
      <c r="AD44" s="86">
        <v>0</v>
      </c>
      <c r="AE44" s="92" t="s">
        <v>544</v>
      </c>
      <c r="AF44" s="86" t="b">
        <v>0</v>
      </c>
      <c r="AG44" s="86" t="s">
        <v>547</v>
      </c>
      <c r="AH44" s="86"/>
      <c r="AI44" s="92" t="s">
        <v>544</v>
      </c>
      <c r="AJ44" s="86" t="b">
        <v>0</v>
      </c>
      <c r="AK44" s="86">
        <v>0</v>
      </c>
      <c r="AL44" s="92" t="s">
        <v>544</v>
      </c>
      <c r="AM44" s="86" t="s">
        <v>376</v>
      </c>
      <c r="AN44" s="86" t="b">
        <v>0</v>
      </c>
      <c r="AO44" s="92" t="s">
        <v>530</v>
      </c>
      <c r="AP44" s="86" t="s">
        <v>176</v>
      </c>
      <c r="AQ44" s="86">
        <v>0</v>
      </c>
      <c r="AR44" s="86">
        <v>0</v>
      </c>
      <c r="AS44" s="86"/>
      <c r="AT44" s="86"/>
      <c r="AU44" s="86"/>
      <c r="AV44" s="86"/>
      <c r="AW44" s="86"/>
      <c r="AX44" s="86"/>
      <c r="AY44" s="86"/>
      <c r="AZ44" s="86"/>
      <c r="BA44">
        <v>1</v>
      </c>
      <c r="BB44" s="85" t="str">
        <f>REPLACE(INDEX(GroupVertices[Group],MATCH(Edges24[[#This Row],[Vertex 1]],GroupVertices[Vertex],0)),1,1,"")</f>
        <v>1</v>
      </c>
      <c r="BC44" s="85" t="str">
        <f>REPLACE(INDEX(GroupVertices[Group],MATCH(Edges24[[#This Row],[Vertex 2]],GroupVertices[Vertex],0)),1,1,"")</f>
        <v>1</v>
      </c>
      <c r="BD44" s="51">
        <v>0</v>
      </c>
      <c r="BE44" s="52">
        <v>0</v>
      </c>
      <c r="BF44" s="51">
        <v>0</v>
      </c>
      <c r="BG44" s="52">
        <v>0</v>
      </c>
      <c r="BH44" s="51">
        <v>0</v>
      </c>
      <c r="BI44" s="52">
        <v>0</v>
      </c>
      <c r="BJ44" s="51">
        <v>13</v>
      </c>
      <c r="BK44" s="52">
        <v>100</v>
      </c>
      <c r="BL44" s="51">
        <v>13</v>
      </c>
    </row>
    <row r="45" spans="1:64" ht="15">
      <c r="A45" s="84" t="s">
        <v>246</v>
      </c>
      <c r="B45" s="84" t="s">
        <v>246</v>
      </c>
      <c r="C45" s="53"/>
      <c r="D45" s="54"/>
      <c r="E45" s="65"/>
      <c r="F45" s="55"/>
      <c r="G45" s="53"/>
      <c r="H45" s="57"/>
      <c r="I45" s="56"/>
      <c r="J45" s="56"/>
      <c r="K45" s="36" t="s">
        <v>65</v>
      </c>
      <c r="L45" s="83">
        <v>45</v>
      </c>
      <c r="M45" s="83"/>
      <c r="N45" s="63"/>
      <c r="O45" s="86" t="s">
        <v>176</v>
      </c>
      <c r="P45" s="88">
        <v>43511.416863425926</v>
      </c>
      <c r="Q45" s="86" t="s">
        <v>301</v>
      </c>
      <c r="R45" s="90" t="s">
        <v>348</v>
      </c>
      <c r="S45" s="86" t="s">
        <v>361</v>
      </c>
      <c r="T45" s="86" t="s">
        <v>386</v>
      </c>
      <c r="U45" s="86"/>
      <c r="V45" s="90" t="s">
        <v>425</v>
      </c>
      <c r="W45" s="88">
        <v>43511.416863425926</v>
      </c>
      <c r="X45" s="90" t="s">
        <v>476</v>
      </c>
      <c r="Y45" s="86"/>
      <c r="Z45" s="86"/>
      <c r="AA45" s="92" t="s">
        <v>531</v>
      </c>
      <c r="AB45" s="86"/>
      <c r="AC45" s="86" t="b">
        <v>0</v>
      </c>
      <c r="AD45" s="86">
        <v>0</v>
      </c>
      <c r="AE45" s="92" t="s">
        <v>544</v>
      </c>
      <c r="AF45" s="86" t="b">
        <v>0</v>
      </c>
      <c r="AG45" s="86" t="s">
        <v>547</v>
      </c>
      <c r="AH45" s="86"/>
      <c r="AI45" s="92" t="s">
        <v>544</v>
      </c>
      <c r="AJ45" s="86" t="b">
        <v>0</v>
      </c>
      <c r="AK45" s="86">
        <v>0</v>
      </c>
      <c r="AL45" s="92" t="s">
        <v>544</v>
      </c>
      <c r="AM45" s="86" t="s">
        <v>569</v>
      </c>
      <c r="AN45" s="86" t="b">
        <v>1</v>
      </c>
      <c r="AO45" s="92" t="s">
        <v>531</v>
      </c>
      <c r="AP45" s="86" t="s">
        <v>176</v>
      </c>
      <c r="AQ45" s="86">
        <v>0</v>
      </c>
      <c r="AR45" s="86">
        <v>0</v>
      </c>
      <c r="AS45" s="86"/>
      <c r="AT45" s="86"/>
      <c r="AU45" s="86"/>
      <c r="AV45" s="86"/>
      <c r="AW45" s="86"/>
      <c r="AX45" s="86"/>
      <c r="AY45" s="86"/>
      <c r="AZ45" s="86"/>
      <c r="BA45">
        <v>1</v>
      </c>
      <c r="BB45" s="85" t="str">
        <f>REPLACE(INDEX(GroupVertices[Group],MATCH(Edges24[[#This Row],[Vertex 1]],GroupVertices[Vertex],0)),1,1,"")</f>
        <v>1</v>
      </c>
      <c r="BC45" s="85" t="str">
        <f>REPLACE(INDEX(GroupVertices[Group],MATCH(Edges24[[#This Row],[Vertex 2]],GroupVertices[Vertex],0)),1,1,"")</f>
        <v>1</v>
      </c>
      <c r="BD45" s="51">
        <v>0</v>
      </c>
      <c r="BE45" s="52">
        <v>0</v>
      </c>
      <c r="BF45" s="51">
        <v>0</v>
      </c>
      <c r="BG45" s="52">
        <v>0</v>
      </c>
      <c r="BH45" s="51">
        <v>0</v>
      </c>
      <c r="BI45" s="52">
        <v>0</v>
      </c>
      <c r="BJ45" s="51">
        <v>16</v>
      </c>
      <c r="BK45" s="52">
        <v>100</v>
      </c>
      <c r="BL45" s="51">
        <v>16</v>
      </c>
    </row>
    <row r="46" spans="1:64" ht="15">
      <c r="A46" s="84" t="s">
        <v>247</v>
      </c>
      <c r="B46" s="84" t="s">
        <v>247</v>
      </c>
      <c r="C46" s="53"/>
      <c r="D46" s="54"/>
      <c r="E46" s="65"/>
      <c r="F46" s="55"/>
      <c r="G46" s="53"/>
      <c r="H46" s="57"/>
      <c r="I46" s="56"/>
      <c r="J46" s="56"/>
      <c r="K46" s="36" t="s">
        <v>65</v>
      </c>
      <c r="L46" s="83">
        <v>46</v>
      </c>
      <c r="M46" s="83"/>
      <c r="N46" s="63"/>
      <c r="O46" s="86" t="s">
        <v>176</v>
      </c>
      <c r="P46" s="88">
        <v>43507.63266203704</v>
      </c>
      <c r="Q46" s="86" t="s">
        <v>302</v>
      </c>
      <c r="R46" s="90" t="s">
        <v>349</v>
      </c>
      <c r="S46" s="86" t="s">
        <v>375</v>
      </c>
      <c r="T46" s="86"/>
      <c r="U46" s="86"/>
      <c r="V46" s="90" t="s">
        <v>426</v>
      </c>
      <c r="W46" s="88">
        <v>43507.63266203704</v>
      </c>
      <c r="X46" s="90" t="s">
        <v>477</v>
      </c>
      <c r="Y46" s="86"/>
      <c r="Z46" s="86"/>
      <c r="AA46" s="92" t="s">
        <v>532</v>
      </c>
      <c r="AB46" s="86"/>
      <c r="AC46" s="86" t="b">
        <v>0</v>
      </c>
      <c r="AD46" s="86">
        <v>0</v>
      </c>
      <c r="AE46" s="92" t="s">
        <v>544</v>
      </c>
      <c r="AF46" s="86" t="b">
        <v>0</v>
      </c>
      <c r="AG46" s="86" t="s">
        <v>547</v>
      </c>
      <c r="AH46" s="86"/>
      <c r="AI46" s="92" t="s">
        <v>544</v>
      </c>
      <c r="AJ46" s="86" t="b">
        <v>0</v>
      </c>
      <c r="AK46" s="86">
        <v>0</v>
      </c>
      <c r="AL46" s="92" t="s">
        <v>544</v>
      </c>
      <c r="AM46" s="86" t="s">
        <v>571</v>
      </c>
      <c r="AN46" s="86" t="b">
        <v>0</v>
      </c>
      <c r="AO46" s="92" t="s">
        <v>532</v>
      </c>
      <c r="AP46" s="86" t="s">
        <v>176</v>
      </c>
      <c r="AQ46" s="86">
        <v>0</v>
      </c>
      <c r="AR46" s="86">
        <v>0</v>
      </c>
      <c r="AS46" s="86"/>
      <c r="AT46" s="86"/>
      <c r="AU46" s="86"/>
      <c r="AV46" s="86"/>
      <c r="AW46" s="86"/>
      <c r="AX46" s="86"/>
      <c r="AY46" s="86"/>
      <c r="AZ46" s="86"/>
      <c r="BA46">
        <v>2</v>
      </c>
      <c r="BB46" s="85" t="str">
        <f>REPLACE(INDEX(GroupVertices[Group],MATCH(Edges24[[#This Row],[Vertex 1]],GroupVertices[Vertex],0)),1,1,"")</f>
        <v>1</v>
      </c>
      <c r="BC46" s="85" t="str">
        <f>REPLACE(INDEX(GroupVertices[Group],MATCH(Edges24[[#This Row],[Vertex 2]],GroupVertices[Vertex],0)),1,1,"")</f>
        <v>1</v>
      </c>
      <c r="BD46" s="51">
        <v>1</v>
      </c>
      <c r="BE46" s="52">
        <v>12.5</v>
      </c>
      <c r="BF46" s="51">
        <v>0</v>
      </c>
      <c r="BG46" s="52">
        <v>0</v>
      </c>
      <c r="BH46" s="51">
        <v>0</v>
      </c>
      <c r="BI46" s="52">
        <v>0</v>
      </c>
      <c r="BJ46" s="51">
        <v>7</v>
      </c>
      <c r="BK46" s="52">
        <v>87.5</v>
      </c>
      <c r="BL46" s="51">
        <v>8</v>
      </c>
    </row>
    <row r="47" spans="1:64" ht="15">
      <c r="A47" s="84" t="s">
        <v>247</v>
      </c>
      <c r="B47" s="84" t="s">
        <v>247</v>
      </c>
      <c r="C47" s="53"/>
      <c r="D47" s="54"/>
      <c r="E47" s="65"/>
      <c r="F47" s="55"/>
      <c r="G47" s="53"/>
      <c r="H47" s="57"/>
      <c r="I47" s="56"/>
      <c r="J47" s="56"/>
      <c r="K47" s="36" t="s">
        <v>65</v>
      </c>
      <c r="L47" s="83">
        <v>47</v>
      </c>
      <c r="M47" s="83"/>
      <c r="N47" s="63"/>
      <c r="O47" s="86" t="s">
        <v>176</v>
      </c>
      <c r="P47" s="88">
        <v>43511.4275</v>
      </c>
      <c r="Q47" s="86" t="s">
        <v>303</v>
      </c>
      <c r="R47" s="90" t="s">
        <v>345</v>
      </c>
      <c r="S47" s="86" t="s">
        <v>373</v>
      </c>
      <c r="T47" s="86"/>
      <c r="U47" s="86"/>
      <c r="V47" s="90" t="s">
        <v>426</v>
      </c>
      <c r="W47" s="88">
        <v>43511.4275</v>
      </c>
      <c r="X47" s="90" t="s">
        <v>478</v>
      </c>
      <c r="Y47" s="86"/>
      <c r="Z47" s="86"/>
      <c r="AA47" s="92" t="s">
        <v>533</v>
      </c>
      <c r="AB47" s="86"/>
      <c r="AC47" s="86" t="b">
        <v>0</v>
      </c>
      <c r="AD47" s="86">
        <v>0</v>
      </c>
      <c r="AE47" s="92" t="s">
        <v>544</v>
      </c>
      <c r="AF47" s="86" t="b">
        <v>0</v>
      </c>
      <c r="AG47" s="86" t="s">
        <v>547</v>
      </c>
      <c r="AH47" s="86"/>
      <c r="AI47" s="92" t="s">
        <v>544</v>
      </c>
      <c r="AJ47" s="86" t="b">
        <v>0</v>
      </c>
      <c r="AK47" s="86">
        <v>0</v>
      </c>
      <c r="AL47" s="92" t="s">
        <v>544</v>
      </c>
      <c r="AM47" s="86" t="s">
        <v>572</v>
      </c>
      <c r="AN47" s="86" t="b">
        <v>0</v>
      </c>
      <c r="AO47" s="92" t="s">
        <v>533</v>
      </c>
      <c r="AP47" s="86" t="s">
        <v>176</v>
      </c>
      <c r="AQ47" s="86">
        <v>0</v>
      </c>
      <c r="AR47" s="86">
        <v>0</v>
      </c>
      <c r="AS47" s="86"/>
      <c r="AT47" s="86"/>
      <c r="AU47" s="86"/>
      <c r="AV47" s="86"/>
      <c r="AW47" s="86"/>
      <c r="AX47" s="86"/>
      <c r="AY47" s="86"/>
      <c r="AZ47" s="86"/>
      <c r="BA47">
        <v>2</v>
      </c>
      <c r="BB47" s="85" t="str">
        <f>REPLACE(INDEX(GroupVertices[Group],MATCH(Edges24[[#This Row],[Vertex 1]],GroupVertices[Vertex],0)),1,1,"")</f>
        <v>1</v>
      </c>
      <c r="BC47" s="85" t="str">
        <f>REPLACE(INDEX(GroupVertices[Group],MATCH(Edges24[[#This Row],[Vertex 2]],GroupVertices[Vertex],0)),1,1,"")</f>
        <v>1</v>
      </c>
      <c r="BD47" s="51">
        <v>0</v>
      </c>
      <c r="BE47" s="52">
        <v>0</v>
      </c>
      <c r="BF47" s="51">
        <v>0</v>
      </c>
      <c r="BG47" s="52">
        <v>0</v>
      </c>
      <c r="BH47" s="51">
        <v>0</v>
      </c>
      <c r="BI47" s="52">
        <v>0</v>
      </c>
      <c r="BJ47" s="51">
        <v>15</v>
      </c>
      <c r="BK47" s="52">
        <v>100</v>
      </c>
      <c r="BL47" s="51">
        <v>15</v>
      </c>
    </row>
    <row r="48" spans="1:64" ht="15">
      <c r="A48" s="84" t="s">
        <v>248</v>
      </c>
      <c r="B48" s="84" t="s">
        <v>248</v>
      </c>
      <c r="C48" s="53"/>
      <c r="D48" s="54"/>
      <c r="E48" s="65"/>
      <c r="F48" s="55"/>
      <c r="G48" s="53"/>
      <c r="H48" s="57"/>
      <c r="I48" s="56"/>
      <c r="J48" s="56"/>
      <c r="K48" s="36" t="s">
        <v>65</v>
      </c>
      <c r="L48" s="83">
        <v>48</v>
      </c>
      <c r="M48" s="83"/>
      <c r="N48" s="63"/>
      <c r="O48" s="86" t="s">
        <v>176</v>
      </c>
      <c r="P48" s="88">
        <v>43511.42988425926</v>
      </c>
      <c r="Q48" s="86" t="s">
        <v>304</v>
      </c>
      <c r="R48" s="90" t="s">
        <v>350</v>
      </c>
      <c r="S48" s="86" t="s">
        <v>376</v>
      </c>
      <c r="T48" s="86"/>
      <c r="U48" s="86"/>
      <c r="V48" s="90" t="s">
        <v>427</v>
      </c>
      <c r="W48" s="88">
        <v>43511.42988425926</v>
      </c>
      <c r="X48" s="90" t="s">
        <v>479</v>
      </c>
      <c r="Y48" s="86"/>
      <c r="Z48" s="86"/>
      <c r="AA48" s="92" t="s">
        <v>534</v>
      </c>
      <c r="AB48" s="86"/>
      <c r="AC48" s="86" t="b">
        <v>0</v>
      </c>
      <c r="AD48" s="86">
        <v>0</v>
      </c>
      <c r="AE48" s="92" t="s">
        <v>544</v>
      </c>
      <c r="AF48" s="86" t="b">
        <v>0</v>
      </c>
      <c r="AG48" s="86" t="s">
        <v>547</v>
      </c>
      <c r="AH48" s="86"/>
      <c r="AI48" s="92" t="s">
        <v>544</v>
      </c>
      <c r="AJ48" s="86" t="b">
        <v>0</v>
      </c>
      <c r="AK48" s="86">
        <v>0</v>
      </c>
      <c r="AL48" s="92" t="s">
        <v>544</v>
      </c>
      <c r="AM48" s="86" t="s">
        <v>376</v>
      </c>
      <c r="AN48" s="86" t="b">
        <v>0</v>
      </c>
      <c r="AO48" s="92" t="s">
        <v>534</v>
      </c>
      <c r="AP48" s="86" t="s">
        <v>176</v>
      </c>
      <c r="AQ48" s="86">
        <v>0</v>
      </c>
      <c r="AR48" s="86">
        <v>0</v>
      </c>
      <c r="AS48" s="86"/>
      <c r="AT48" s="86"/>
      <c r="AU48" s="86"/>
      <c r="AV48" s="86"/>
      <c r="AW48" s="86"/>
      <c r="AX48" s="86"/>
      <c r="AY48" s="86"/>
      <c r="AZ48" s="86"/>
      <c r="BA48">
        <v>1</v>
      </c>
      <c r="BB48" s="85" t="str">
        <f>REPLACE(INDEX(GroupVertices[Group],MATCH(Edges24[[#This Row],[Vertex 1]],GroupVertices[Vertex],0)),1,1,"")</f>
        <v>1</v>
      </c>
      <c r="BC48" s="85" t="str">
        <f>REPLACE(INDEX(GroupVertices[Group],MATCH(Edges24[[#This Row],[Vertex 2]],GroupVertices[Vertex],0)),1,1,"")</f>
        <v>1</v>
      </c>
      <c r="BD48" s="51">
        <v>0</v>
      </c>
      <c r="BE48" s="52">
        <v>0</v>
      </c>
      <c r="BF48" s="51">
        <v>0</v>
      </c>
      <c r="BG48" s="52">
        <v>0</v>
      </c>
      <c r="BH48" s="51">
        <v>0</v>
      </c>
      <c r="BI48" s="52">
        <v>0</v>
      </c>
      <c r="BJ48" s="51">
        <v>13</v>
      </c>
      <c r="BK48" s="52">
        <v>100</v>
      </c>
      <c r="BL48" s="51">
        <v>13</v>
      </c>
    </row>
    <row r="49" spans="1:64" ht="15">
      <c r="A49" s="84" t="s">
        <v>249</v>
      </c>
      <c r="B49" s="84" t="s">
        <v>249</v>
      </c>
      <c r="C49" s="53"/>
      <c r="D49" s="54"/>
      <c r="E49" s="65"/>
      <c r="F49" s="55"/>
      <c r="G49" s="53"/>
      <c r="H49" s="57"/>
      <c r="I49" s="56"/>
      <c r="J49" s="56"/>
      <c r="K49" s="36" t="s">
        <v>65</v>
      </c>
      <c r="L49" s="83">
        <v>49</v>
      </c>
      <c r="M49" s="83"/>
      <c r="N49" s="63"/>
      <c r="O49" s="86" t="s">
        <v>176</v>
      </c>
      <c r="P49" s="88">
        <v>43511.46445601852</v>
      </c>
      <c r="Q49" s="86" t="s">
        <v>305</v>
      </c>
      <c r="R49" s="90" t="s">
        <v>351</v>
      </c>
      <c r="S49" s="86" t="s">
        <v>377</v>
      </c>
      <c r="T49" s="86"/>
      <c r="U49" s="86"/>
      <c r="V49" s="90" t="s">
        <v>428</v>
      </c>
      <c r="W49" s="88">
        <v>43511.46445601852</v>
      </c>
      <c r="X49" s="90" t="s">
        <v>480</v>
      </c>
      <c r="Y49" s="86"/>
      <c r="Z49" s="86"/>
      <c r="AA49" s="92" t="s">
        <v>535</v>
      </c>
      <c r="AB49" s="86"/>
      <c r="AC49" s="86" t="b">
        <v>0</v>
      </c>
      <c r="AD49" s="86">
        <v>0</v>
      </c>
      <c r="AE49" s="92" t="s">
        <v>544</v>
      </c>
      <c r="AF49" s="86" t="b">
        <v>0</v>
      </c>
      <c r="AG49" s="86" t="s">
        <v>547</v>
      </c>
      <c r="AH49" s="86"/>
      <c r="AI49" s="92" t="s">
        <v>544</v>
      </c>
      <c r="AJ49" s="86" t="b">
        <v>0</v>
      </c>
      <c r="AK49" s="86">
        <v>0</v>
      </c>
      <c r="AL49" s="92" t="s">
        <v>544</v>
      </c>
      <c r="AM49" s="86" t="s">
        <v>573</v>
      </c>
      <c r="AN49" s="86" t="b">
        <v>0</v>
      </c>
      <c r="AO49" s="92" t="s">
        <v>535</v>
      </c>
      <c r="AP49" s="86" t="s">
        <v>176</v>
      </c>
      <c r="AQ49" s="86">
        <v>0</v>
      </c>
      <c r="AR49" s="86">
        <v>0</v>
      </c>
      <c r="AS49" s="86"/>
      <c r="AT49" s="86"/>
      <c r="AU49" s="86"/>
      <c r="AV49" s="86"/>
      <c r="AW49" s="86"/>
      <c r="AX49" s="86"/>
      <c r="AY49" s="86"/>
      <c r="AZ49" s="86"/>
      <c r="BA49">
        <v>1</v>
      </c>
      <c r="BB49" s="85" t="str">
        <f>REPLACE(INDEX(GroupVertices[Group],MATCH(Edges24[[#This Row],[Vertex 1]],GroupVertices[Vertex],0)),1,1,"")</f>
        <v>1</v>
      </c>
      <c r="BC49" s="85" t="str">
        <f>REPLACE(INDEX(GroupVertices[Group],MATCH(Edges24[[#This Row],[Vertex 2]],GroupVertices[Vertex],0)),1,1,"")</f>
        <v>1</v>
      </c>
      <c r="BD49" s="51">
        <v>0</v>
      </c>
      <c r="BE49" s="52">
        <v>0</v>
      </c>
      <c r="BF49" s="51">
        <v>0</v>
      </c>
      <c r="BG49" s="52">
        <v>0</v>
      </c>
      <c r="BH49" s="51">
        <v>0</v>
      </c>
      <c r="BI49" s="52">
        <v>0</v>
      </c>
      <c r="BJ49" s="51">
        <v>13</v>
      </c>
      <c r="BK49" s="52">
        <v>100</v>
      </c>
      <c r="BL49" s="51">
        <v>13</v>
      </c>
    </row>
    <row r="50" spans="1:64" ht="15">
      <c r="A50" s="84" t="s">
        <v>250</v>
      </c>
      <c r="B50" s="84" t="s">
        <v>250</v>
      </c>
      <c r="C50" s="53"/>
      <c r="D50" s="54"/>
      <c r="E50" s="65"/>
      <c r="F50" s="55"/>
      <c r="G50" s="53"/>
      <c r="H50" s="57"/>
      <c r="I50" s="56"/>
      <c r="J50" s="56"/>
      <c r="K50" s="36" t="s">
        <v>65</v>
      </c>
      <c r="L50" s="83">
        <v>50</v>
      </c>
      <c r="M50" s="83"/>
      <c r="N50" s="63"/>
      <c r="O50" s="86" t="s">
        <v>176</v>
      </c>
      <c r="P50" s="88">
        <v>43511.49099537037</v>
      </c>
      <c r="Q50" s="86" t="s">
        <v>306</v>
      </c>
      <c r="R50" s="90" t="s">
        <v>352</v>
      </c>
      <c r="S50" s="86" t="s">
        <v>378</v>
      </c>
      <c r="T50" s="86"/>
      <c r="U50" s="86"/>
      <c r="V50" s="90" t="s">
        <v>429</v>
      </c>
      <c r="W50" s="88">
        <v>43511.49099537037</v>
      </c>
      <c r="X50" s="90" t="s">
        <v>481</v>
      </c>
      <c r="Y50" s="86"/>
      <c r="Z50" s="86"/>
      <c r="AA50" s="92" t="s">
        <v>536</v>
      </c>
      <c r="AB50" s="86"/>
      <c r="AC50" s="86" t="b">
        <v>0</v>
      </c>
      <c r="AD50" s="86">
        <v>0</v>
      </c>
      <c r="AE50" s="92" t="s">
        <v>544</v>
      </c>
      <c r="AF50" s="86" t="b">
        <v>0</v>
      </c>
      <c r="AG50" s="86" t="s">
        <v>551</v>
      </c>
      <c r="AH50" s="86"/>
      <c r="AI50" s="92" t="s">
        <v>544</v>
      </c>
      <c r="AJ50" s="86" t="b">
        <v>0</v>
      </c>
      <c r="AK50" s="86">
        <v>0</v>
      </c>
      <c r="AL50" s="92" t="s">
        <v>544</v>
      </c>
      <c r="AM50" s="86" t="s">
        <v>376</v>
      </c>
      <c r="AN50" s="86" t="b">
        <v>0</v>
      </c>
      <c r="AO50" s="92" t="s">
        <v>536</v>
      </c>
      <c r="AP50" s="86" t="s">
        <v>176</v>
      </c>
      <c r="AQ50" s="86">
        <v>0</v>
      </c>
      <c r="AR50" s="86">
        <v>0</v>
      </c>
      <c r="AS50" s="86"/>
      <c r="AT50" s="86"/>
      <c r="AU50" s="86"/>
      <c r="AV50" s="86"/>
      <c r="AW50" s="86"/>
      <c r="AX50" s="86"/>
      <c r="AY50" s="86"/>
      <c r="AZ50" s="86"/>
      <c r="BA50">
        <v>1</v>
      </c>
      <c r="BB50" s="85" t="str">
        <f>REPLACE(INDEX(GroupVertices[Group],MATCH(Edges24[[#This Row],[Vertex 1]],GroupVertices[Vertex],0)),1,1,"")</f>
        <v>1</v>
      </c>
      <c r="BC50" s="85" t="str">
        <f>REPLACE(INDEX(GroupVertices[Group],MATCH(Edges24[[#This Row],[Vertex 2]],GroupVertices[Vertex],0)),1,1,"")</f>
        <v>1</v>
      </c>
      <c r="BD50" s="51">
        <v>0</v>
      </c>
      <c r="BE50" s="52">
        <v>0</v>
      </c>
      <c r="BF50" s="51">
        <v>0</v>
      </c>
      <c r="BG50" s="52">
        <v>0</v>
      </c>
      <c r="BH50" s="51">
        <v>0</v>
      </c>
      <c r="BI50" s="52">
        <v>0</v>
      </c>
      <c r="BJ50" s="51">
        <v>16</v>
      </c>
      <c r="BK50" s="52">
        <v>100</v>
      </c>
      <c r="BL50" s="51">
        <v>16</v>
      </c>
    </row>
    <row r="51" spans="1:64" ht="15">
      <c r="A51" s="84" t="s">
        <v>222</v>
      </c>
      <c r="B51" s="84" t="s">
        <v>222</v>
      </c>
      <c r="C51" s="53"/>
      <c r="D51" s="54"/>
      <c r="E51" s="65"/>
      <c r="F51" s="55"/>
      <c r="G51" s="53"/>
      <c r="H51" s="57"/>
      <c r="I51" s="56"/>
      <c r="J51" s="56"/>
      <c r="K51" s="36" t="s">
        <v>65</v>
      </c>
      <c r="L51" s="83">
        <v>51</v>
      </c>
      <c r="M51" s="83"/>
      <c r="N51" s="63"/>
      <c r="O51" s="86" t="s">
        <v>176</v>
      </c>
      <c r="P51" s="88">
        <v>43510.31793981481</v>
      </c>
      <c r="Q51" s="86" t="s">
        <v>307</v>
      </c>
      <c r="R51" s="86"/>
      <c r="S51" s="86"/>
      <c r="T51" s="86" t="s">
        <v>384</v>
      </c>
      <c r="U51" s="90" t="s">
        <v>394</v>
      </c>
      <c r="V51" s="90" t="s">
        <v>394</v>
      </c>
      <c r="W51" s="88">
        <v>43510.31793981481</v>
      </c>
      <c r="X51" s="90" t="s">
        <v>482</v>
      </c>
      <c r="Y51" s="86"/>
      <c r="Z51" s="86"/>
      <c r="AA51" s="92" t="s">
        <v>537</v>
      </c>
      <c r="AB51" s="86"/>
      <c r="AC51" s="86" t="b">
        <v>0</v>
      </c>
      <c r="AD51" s="86">
        <v>0</v>
      </c>
      <c r="AE51" s="92" t="s">
        <v>544</v>
      </c>
      <c r="AF51" s="86" t="b">
        <v>0</v>
      </c>
      <c r="AG51" s="86" t="s">
        <v>547</v>
      </c>
      <c r="AH51" s="86"/>
      <c r="AI51" s="92" t="s">
        <v>544</v>
      </c>
      <c r="AJ51" s="86" t="b">
        <v>0</v>
      </c>
      <c r="AK51" s="86">
        <v>0</v>
      </c>
      <c r="AL51" s="92" t="s">
        <v>544</v>
      </c>
      <c r="AM51" s="86" t="s">
        <v>560</v>
      </c>
      <c r="AN51" s="86" t="b">
        <v>0</v>
      </c>
      <c r="AO51" s="92" t="s">
        <v>537</v>
      </c>
      <c r="AP51" s="86" t="s">
        <v>176</v>
      </c>
      <c r="AQ51" s="86">
        <v>0</v>
      </c>
      <c r="AR51" s="86">
        <v>0</v>
      </c>
      <c r="AS51" s="86"/>
      <c r="AT51" s="86"/>
      <c r="AU51" s="86"/>
      <c r="AV51" s="86"/>
      <c r="AW51" s="86"/>
      <c r="AX51" s="86"/>
      <c r="AY51" s="86"/>
      <c r="AZ51" s="86"/>
      <c r="BA51">
        <v>1</v>
      </c>
      <c r="BB51" s="85" t="str">
        <f>REPLACE(INDEX(GroupVertices[Group],MATCH(Edges24[[#This Row],[Vertex 1]],GroupVertices[Vertex],0)),1,1,"")</f>
        <v>2</v>
      </c>
      <c r="BC51" s="85" t="str">
        <f>REPLACE(INDEX(GroupVertices[Group],MATCH(Edges24[[#This Row],[Vertex 2]],GroupVertices[Vertex],0)),1,1,"")</f>
        <v>2</v>
      </c>
      <c r="BD51" s="51">
        <v>0</v>
      </c>
      <c r="BE51" s="52">
        <v>0</v>
      </c>
      <c r="BF51" s="51">
        <v>0</v>
      </c>
      <c r="BG51" s="52">
        <v>0</v>
      </c>
      <c r="BH51" s="51">
        <v>0</v>
      </c>
      <c r="BI51" s="52">
        <v>0</v>
      </c>
      <c r="BJ51" s="51">
        <v>10</v>
      </c>
      <c r="BK51" s="52">
        <v>100</v>
      </c>
      <c r="BL51" s="51">
        <v>10</v>
      </c>
    </row>
    <row r="52" spans="1:64" ht="15">
      <c r="A52" s="84" t="s">
        <v>251</v>
      </c>
      <c r="B52" s="84" t="s">
        <v>222</v>
      </c>
      <c r="C52" s="53"/>
      <c r="D52" s="54"/>
      <c r="E52" s="65"/>
      <c r="F52" s="55"/>
      <c r="G52" s="53"/>
      <c r="H52" s="57"/>
      <c r="I52" s="56"/>
      <c r="J52" s="56"/>
      <c r="K52" s="36" t="s">
        <v>65</v>
      </c>
      <c r="L52" s="83">
        <v>52</v>
      </c>
      <c r="M52" s="83"/>
      <c r="N52" s="63"/>
      <c r="O52" s="86" t="s">
        <v>258</v>
      </c>
      <c r="P52" s="88">
        <v>43511.507152777776</v>
      </c>
      <c r="Q52" s="86" t="s">
        <v>283</v>
      </c>
      <c r="R52" s="86"/>
      <c r="S52" s="86"/>
      <c r="T52" s="86" t="s">
        <v>384</v>
      </c>
      <c r="U52" s="90" t="s">
        <v>394</v>
      </c>
      <c r="V52" s="90" t="s">
        <v>394</v>
      </c>
      <c r="W52" s="88">
        <v>43511.507152777776</v>
      </c>
      <c r="X52" s="90" t="s">
        <v>483</v>
      </c>
      <c r="Y52" s="86"/>
      <c r="Z52" s="86"/>
      <c r="AA52" s="92" t="s">
        <v>538</v>
      </c>
      <c r="AB52" s="86"/>
      <c r="AC52" s="86" t="b">
        <v>0</v>
      </c>
      <c r="AD52" s="86">
        <v>0</v>
      </c>
      <c r="AE52" s="92" t="s">
        <v>544</v>
      </c>
      <c r="AF52" s="86" t="b">
        <v>0</v>
      </c>
      <c r="AG52" s="86" t="s">
        <v>547</v>
      </c>
      <c r="AH52" s="86"/>
      <c r="AI52" s="92" t="s">
        <v>544</v>
      </c>
      <c r="AJ52" s="86" t="b">
        <v>0</v>
      </c>
      <c r="AK52" s="86">
        <v>0</v>
      </c>
      <c r="AL52" s="92" t="s">
        <v>537</v>
      </c>
      <c r="AM52" s="86" t="s">
        <v>565</v>
      </c>
      <c r="AN52" s="86" t="b">
        <v>0</v>
      </c>
      <c r="AO52" s="92" t="s">
        <v>537</v>
      </c>
      <c r="AP52" s="86" t="s">
        <v>176</v>
      </c>
      <c r="AQ52" s="86">
        <v>0</v>
      </c>
      <c r="AR52" s="86">
        <v>0</v>
      </c>
      <c r="AS52" s="86"/>
      <c r="AT52" s="86"/>
      <c r="AU52" s="86"/>
      <c r="AV52" s="86"/>
      <c r="AW52" s="86"/>
      <c r="AX52" s="86"/>
      <c r="AY52" s="86"/>
      <c r="AZ52" s="86"/>
      <c r="BA52">
        <v>1</v>
      </c>
      <c r="BB52" s="85" t="str">
        <f>REPLACE(INDEX(GroupVertices[Group],MATCH(Edges24[[#This Row],[Vertex 1]],GroupVertices[Vertex],0)),1,1,"")</f>
        <v>2</v>
      </c>
      <c r="BC52" s="85" t="str">
        <f>REPLACE(INDEX(GroupVertices[Group],MATCH(Edges24[[#This Row],[Vertex 2]],GroupVertices[Vertex],0)),1,1,"")</f>
        <v>2</v>
      </c>
      <c r="BD52" s="51">
        <v>0</v>
      </c>
      <c r="BE52" s="52">
        <v>0</v>
      </c>
      <c r="BF52" s="51">
        <v>0</v>
      </c>
      <c r="BG52" s="52">
        <v>0</v>
      </c>
      <c r="BH52" s="51">
        <v>0</v>
      </c>
      <c r="BI52" s="52">
        <v>0</v>
      </c>
      <c r="BJ52" s="51">
        <v>12</v>
      </c>
      <c r="BK52" s="52">
        <v>100</v>
      </c>
      <c r="BL52" s="51">
        <v>12</v>
      </c>
    </row>
    <row r="53" spans="1:64" ht="15">
      <c r="A53" s="84" t="s">
        <v>252</v>
      </c>
      <c r="B53" s="84" t="s">
        <v>252</v>
      </c>
      <c r="C53" s="53"/>
      <c r="D53" s="54"/>
      <c r="E53" s="65"/>
      <c r="F53" s="55"/>
      <c r="G53" s="53"/>
      <c r="H53" s="57"/>
      <c r="I53" s="56"/>
      <c r="J53" s="56"/>
      <c r="K53" s="36" t="s">
        <v>65</v>
      </c>
      <c r="L53" s="83">
        <v>53</v>
      </c>
      <c r="M53" s="83"/>
      <c r="N53" s="63"/>
      <c r="O53" s="86" t="s">
        <v>176</v>
      </c>
      <c r="P53" s="88">
        <v>43511.53927083333</v>
      </c>
      <c r="Q53" s="86" t="s">
        <v>308</v>
      </c>
      <c r="R53" s="90" t="s">
        <v>353</v>
      </c>
      <c r="S53" s="86" t="s">
        <v>361</v>
      </c>
      <c r="T53" s="86"/>
      <c r="U53" s="86"/>
      <c r="V53" s="90" t="s">
        <v>430</v>
      </c>
      <c r="W53" s="88">
        <v>43511.53927083333</v>
      </c>
      <c r="X53" s="90" t="s">
        <v>484</v>
      </c>
      <c r="Y53" s="86"/>
      <c r="Z53" s="86"/>
      <c r="AA53" s="92" t="s">
        <v>539</v>
      </c>
      <c r="AB53" s="86"/>
      <c r="AC53" s="86" t="b">
        <v>0</v>
      </c>
      <c r="AD53" s="86">
        <v>0</v>
      </c>
      <c r="AE53" s="92" t="s">
        <v>544</v>
      </c>
      <c r="AF53" s="86" t="b">
        <v>0</v>
      </c>
      <c r="AG53" s="86" t="s">
        <v>555</v>
      </c>
      <c r="AH53" s="86"/>
      <c r="AI53" s="92" t="s">
        <v>544</v>
      </c>
      <c r="AJ53" s="86" t="b">
        <v>0</v>
      </c>
      <c r="AK53" s="86">
        <v>0</v>
      </c>
      <c r="AL53" s="92" t="s">
        <v>544</v>
      </c>
      <c r="AM53" s="86" t="s">
        <v>376</v>
      </c>
      <c r="AN53" s="86" t="b">
        <v>1</v>
      </c>
      <c r="AO53" s="92" t="s">
        <v>539</v>
      </c>
      <c r="AP53" s="86" t="s">
        <v>176</v>
      </c>
      <c r="AQ53" s="86">
        <v>0</v>
      </c>
      <c r="AR53" s="86">
        <v>0</v>
      </c>
      <c r="AS53" s="86"/>
      <c r="AT53" s="86"/>
      <c r="AU53" s="86"/>
      <c r="AV53" s="86"/>
      <c r="AW53" s="86"/>
      <c r="AX53" s="86"/>
      <c r="AY53" s="86"/>
      <c r="AZ53" s="86"/>
      <c r="BA53">
        <v>1</v>
      </c>
      <c r="BB53" s="85" t="str">
        <f>REPLACE(INDEX(GroupVertices[Group],MATCH(Edges24[[#This Row],[Vertex 1]],GroupVertices[Vertex],0)),1,1,"")</f>
        <v>1</v>
      </c>
      <c r="BC53" s="85" t="str">
        <f>REPLACE(INDEX(GroupVertices[Group],MATCH(Edges24[[#This Row],[Vertex 2]],GroupVertices[Vertex],0)),1,1,"")</f>
        <v>1</v>
      </c>
      <c r="BD53" s="51">
        <v>0</v>
      </c>
      <c r="BE53" s="52">
        <v>0</v>
      </c>
      <c r="BF53" s="51">
        <v>0</v>
      </c>
      <c r="BG53" s="52">
        <v>0</v>
      </c>
      <c r="BH53" s="51">
        <v>0</v>
      </c>
      <c r="BI53" s="52">
        <v>0</v>
      </c>
      <c r="BJ53" s="51">
        <v>15</v>
      </c>
      <c r="BK53" s="52">
        <v>100</v>
      </c>
      <c r="BL53" s="51">
        <v>15</v>
      </c>
    </row>
    <row r="54" spans="1:64" ht="15">
      <c r="A54" s="84" t="s">
        <v>253</v>
      </c>
      <c r="B54" s="84" t="s">
        <v>253</v>
      </c>
      <c r="C54" s="53"/>
      <c r="D54" s="54"/>
      <c r="E54" s="65"/>
      <c r="F54" s="55"/>
      <c r="G54" s="53"/>
      <c r="H54" s="57"/>
      <c r="I54" s="56"/>
      <c r="J54" s="56"/>
      <c r="K54" s="36" t="s">
        <v>65</v>
      </c>
      <c r="L54" s="83">
        <v>54</v>
      </c>
      <c r="M54" s="83"/>
      <c r="N54" s="63"/>
      <c r="O54" s="86" t="s">
        <v>176</v>
      </c>
      <c r="P54" s="88">
        <v>43511.58362268518</v>
      </c>
      <c r="Q54" s="86" t="s">
        <v>309</v>
      </c>
      <c r="R54" s="90" t="s">
        <v>354</v>
      </c>
      <c r="S54" s="86" t="s">
        <v>361</v>
      </c>
      <c r="T54" s="86"/>
      <c r="U54" s="86"/>
      <c r="V54" s="90" t="s">
        <v>431</v>
      </c>
      <c r="W54" s="88">
        <v>43511.58362268518</v>
      </c>
      <c r="X54" s="90" t="s">
        <v>485</v>
      </c>
      <c r="Y54" s="86"/>
      <c r="Z54" s="86"/>
      <c r="AA54" s="92" t="s">
        <v>540</v>
      </c>
      <c r="AB54" s="86"/>
      <c r="AC54" s="86" t="b">
        <v>0</v>
      </c>
      <c r="AD54" s="86">
        <v>0</v>
      </c>
      <c r="AE54" s="92" t="s">
        <v>544</v>
      </c>
      <c r="AF54" s="86" t="b">
        <v>0</v>
      </c>
      <c r="AG54" s="86" t="s">
        <v>547</v>
      </c>
      <c r="AH54" s="86"/>
      <c r="AI54" s="92" t="s">
        <v>544</v>
      </c>
      <c r="AJ54" s="86" t="b">
        <v>0</v>
      </c>
      <c r="AK54" s="86">
        <v>0</v>
      </c>
      <c r="AL54" s="92" t="s">
        <v>544</v>
      </c>
      <c r="AM54" s="86" t="s">
        <v>574</v>
      </c>
      <c r="AN54" s="86" t="b">
        <v>1</v>
      </c>
      <c r="AO54" s="92" t="s">
        <v>540</v>
      </c>
      <c r="AP54" s="86" t="s">
        <v>176</v>
      </c>
      <c r="AQ54" s="86">
        <v>0</v>
      </c>
      <c r="AR54" s="86">
        <v>0</v>
      </c>
      <c r="AS54" s="86"/>
      <c r="AT54" s="86"/>
      <c r="AU54" s="86"/>
      <c r="AV54" s="86"/>
      <c r="AW54" s="86"/>
      <c r="AX54" s="86"/>
      <c r="AY54" s="86"/>
      <c r="AZ54" s="86"/>
      <c r="BA54">
        <v>2</v>
      </c>
      <c r="BB54" s="85" t="str">
        <f>REPLACE(INDEX(GroupVertices[Group],MATCH(Edges24[[#This Row],[Vertex 1]],GroupVertices[Vertex],0)),1,1,"")</f>
        <v>1</v>
      </c>
      <c r="BC54" s="85" t="str">
        <f>REPLACE(INDEX(GroupVertices[Group],MATCH(Edges24[[#This Row],[Vertex 2]],GroupVertices[Vertex],0)),1,1,"")</f>
        <v>1</v>
      </c>
      <c r="BD54" s="51">
        <v>1</v>
      </c>
      <c r="BE54" s="52">
        <v>6.25</v>
      </c>
      <c r="BF54" s="51">
        <v>0</v>
      </c>
      <c r="BG54" s="52">
        <v>0</v>
      </c>
      <c r="BH54" s="51">
        <v>0</v>
      </c>
      <c r="BI54" s="52">
        <v>0</v>
      </c>
      <c r="BJ54" s="51">
        <v>15</v>
      </c>
      <c r="BK54" s="52">
        <v>93.75</v>
      </c>
      <c r="BL54" s="51">
        <v>16</v>
      </c>
    </row>
    <row r="55" spans="1:64" ht="15">
      <c r="A55" s="84" t="s">
        <v>253</v>
      </c>
      <c r="B55" s="84" t="s">
        <v>253</v>
      </c>
      <c r="C55" s="53"/>
      <c r="D55" s="54"/>
      <c r="E55" s="65"/>
      <c r="F55" s="55"/>
      <c r="G55" s="53"/>
      <c r="H55" s="57"/>
      <c r="I55" s="56"/>
      <c r="J55" s="56"/>
      <c r="K55" s="36" t="s">
        <v>65</v>
      </c>
      <c r="L55" s="83">
        <v>55</v>
      </c>
      <c r="M55" s="83"/>
      <c r="N55" s="63"/>
      <c r="O55" s="86" t="s">
        <v>176</v>
      </c>
      <c r="P55" s="88">
        <v>43511.707349537035</v>
      </c>
      <c r="Q55" s="86" t="s">
        <v>310</v>
      </c>
      <c r="R55" s="90" t="s">
        <v>355</v>
      </c>
      <c r="S55" s="86" t="s">
        <v>361</v>
      </c>
      <c r="T55" s="86"/>
      <c r="U55" s="86"/>
      <c r="V55" s="90" t="s">
        <v>431</v>
      </c>
      <c r="W55" s="88">
        <v>43511.707349537035</v>
      </c>
      <c r="X55" s="90" t="s">
        <v>486</v>
      </c>
      <c r="Y55" s="86"/>
      <c r="Z55" s="86"/>
      <c r="AA55" s="92" t="s">
        <v>541</v>
      </c>
      <c r="AB55" s="86"/>
      <c r="AC55" s="86" t="b">
        <v>0</v>
      </c>
      <c r="AD55" s="86">
        <v>0</v>
      </c>
      <c r="AE55" s="92" t="s">
        <v>544</v>
      </c>
      <c r="AF55" s="86" t="b">
        <v>0</v>
      </c>
      <c r="AG55" s="86" t="s">
        <v>547</v>
      </c>
      <c r="AH55" s="86"/>
      <c r="AI55" s="92" t="s">
        <v>544</v>
      </c>
      <c r="AJ55" s="86" t="b">
        <v>0</v>
      </c>
      <c r="AK55" s="86">
        <v>0</v>
      </c>
      <c r="AL55" s="92" t="s">
        <v>544</v>
      </c>
      <c r="AM55" s="86" t="s">
        <v>574</v>
      </c>
      <c r="AN55" s="86" t="b">
        <v>1</v>
      </c>
      <c r="AO55" s="92" t="s">
        <v>541</v>
      </c>
      <c r="AP55" s="86" t="s">
        <v>176</v>
      </c>
      <c r="AQ55" s="86">
        <v>0</v>
      </c>
      <c r="AR55" s="86">
        <v>0</v>
      </c>
      <c r="AS55" s="86"/>
      <c r="AT55" s="86"/>
      <c r="AU55" s="86"/>
      <c r="AV55" s="86"/>
      <c r="AW55" s="86"/>
      <c r="AX55" s="86"/>
      <c r="AY55" s="86"/>
      <c r="AZ55" s="86"/>
      <c r="BA55">
        <v>2</v>
      </c>
      <c r="BB55" s="85" t="str">
        <f>REPLACE(INDEX(GroupVertices[Group],MATCH(Edges24[[#This Row],[Vertex 1]],GroupVertices[Vertex],0)),1,1,"")</f>
        <v>1</v>
      </c>
      <c r="BC55" s="85" t="str">
        <f>REPLACE(INDEX(GroupVertices[Group],MATCH(Edges24[[#This Row],[Vertex 2]],GroupVertices[Vertex],0)),1,1,"")</f>
        <v>1</v>
      </c>
      <c r="BD55" s="51">
        <v>1</v>
      </c>
      <c r="BE55" s="52">
        <v>5.882352941176471</v>
      </c>
      <c r="BF55" s="51">
        <v>0</v>
      </c>
      <c r="BG55" s="52">
        <v>0</v>
      </c>
      <c r="BH55" s="51">
        <v>0</v>
      </c>
      <c r="BI55" s="52">
        <v>0</v>
      </c>
      <c r="BJ55" s="51">
        <v>16</v>
      </c>
      <c r="BK55" s="52">
        <v>94.11764705882354</v>
      </c>
      <c r="BL55" s="51">
        <v>17</v>
      </c>
    </row>
    <row r="56" spans="1:64" ht="15">
      <c r="A56" s="84" t="s">
        <v>254</v>
      </c>
      <c r="B56" s="84" t="s">
        <v>254</v>
      </c>
      <c r="C56" s="53"/>
      <c r="D56" s="54"/>
      <c r="E56" s="65"/>
      <c r="F56" s="55"/>
      <c r="G56" s="53"/>
      <c r="H56" s="57"/>
      <c r="I56" s="56"/>
      <c r="J56" s="56"/>
      <c r="K56" s="36" t="s">
        <v>65</v>
      </c>
      <c r="L56" s="83">
        <v>56</v>
      </c>
      <c r="M56" s="83"/>
      <c r="N56" s="63"/>
      <c r="O56" s="86" t="s">
        <v>176</v>
      </c>
      <c r="P56" s="88">
        <v>43511.77476851852</v>
      </c>
      <c r="Q56" s="86" t="s">
        <v>311</v>
      </c>
      <c r="R56" s="90" t="s">
        <v>356</v>
      </c>
      <c r="S56" s="86" t="s">
        <v>379</v>
      </c>
      <c r="T56" s="86" t="s">
        <v>387</v>
      </c>
      <c r="U56" s="86"/>
      <c r="V56" s="90" t="s">
        <v>432</v>
      </c>
      <c r="W56" s="88">
        <v>43511.77476851852</v>
      </c>
      <c r="X56" s="90" t="s">
        <v>487</v>
      </c>
      <c r="Y56" s="86"/>
      <c r="Z56" s="86"/>
      <c r="AA56" s="92" t="s">
        <v>542</v>
      </c>
      <c r="AB56" s="86"/>
      <c r="AC56" s="86" t="b">
        <v>0</v>
      </c>
      <c r="AD56" s="86">
        <v>0</v>
      </c>
      <c r="AE56" s="92" t="s">
        <v>544</v>
      </c>
      <c r="AF56" s="86" t="b">
        <v>0</v>
      </c>
      <c r="AG56" s="86" t="s">
        <v>547</v>
      </c>
      <c r="AH56" s="86"/>
      <c r="AI56" s="92" t="s">
        <v>544</v>
      </c>
      <c r="AJ56" s="86" t="b">
        <v>0</v>
      </c>
      <c r="AK56" s="86">
        <v>1</v>
      </c>
      <c r="AL56" s="92" t="s">
        <v>544</v>
      </c>
      <c r="AM56" s="86" t="s">
        <v>572</v>
      </c>
      <c r="AN56" s="86" t="b">
        <v>0</v>
      </c>
      <c r="AO56" s="92" t="s">
        <v>542</v>
      </c>
      <c r="AP56" s="86" t="s">
        <v>176</v>
      </c>
      <c r="AQ56" s="86">
        <v>0</v>
      </c>
      <c r="AR56" s="86">
        <v>0</v>
      </c>
      <c r="AS56" s="86"/>
      <c r="AT56" s="86"/>
      <c r="AU56" s="86"/>
      <c r="AV56" s="86"/>
      <c r="AW56" s="86"/>
      <c r="AX56" s="86"/>
      <c r="AY56" s="86"/>
      <c r="AZ56" s="86"/>
      <c r="BA56">
        <v>1</v>
      </c>
      <c r="BB56" s="85" t="str">
        <f>REPLACE(INDEX(GroupVertices[Group],MATCH(Edges24[[#This Row],[Vertex 1]],GroupVertices[Vertex],0)),1,1,"")</f>
        <v>4</v>
      </c>
      <c r="BC56" s="85" t="str">
        <f>REPLACE(INDEX(GroupVertices[Group],MATCH(Edges24[[#This Row],[Vertex 2]],GroupVertices[Vertex],0)),1,1,"")</f>
        <v>4</v>
      </c>
      <c r="BD56" s="51">
        <v>0</v>
      </c>
      <c r="BE56" s="52">
        <v>0</v>
      </c>
      <c r="BF56" s="51">
        <v>0</v>
      </c>
      <c r="BG56" s="52">
        <v>0</v>
      </c>
      <c r="BH56" s="51">
        <v>0</v>
      </c>
      <c r="BI56" s="52">
        <v>0</v>
      </c>
      <c r="BJ56" s="51">
        <v>16</v>
      </c>
      <c r="BK56" s="52">
        <v>100</v>
      </c>
      <c r="BL56" s="51">
        <v>16</v>
      </c>
    </row>
    <row r="57" spans="1:64" ht="15">
      <c r="A57" s="84" t="s">
        <v>255</v>
      </c>
      <c r="B57" s="84" t="s">
        <v>254</v>
      </c>
      <c r="C57" s="53"/>
      <c r="D57" s="54"/>
      <c r="E57" s="65"/>
      <c r="F57" s="55"/>
      <c r="G57" s="53"/>
      <c r="H57" s="57"/>
      <c r="I57" s="56"/>
      <c r="J57" s="56"/>
      <c r="K57" s="36" t="s">
        <v>65</v>
      </c>
      <c r="L57" s="83">
        <v>57</v>
      </c>
      <c r="M57" s="83"/>
      <c r="N57" s="63"/>
      <c r="O57" s="86" t="s">
        <v>258</v>
      </c>
      <c r="P57" s="88">
        <v>43511.77701388889</v>
      </c>
      <c r="Q57" s="86" t="s">
        <v>312</v>
      </c>
      <c r="R57" s="86"/>
      <c r="S57" s="86"/>
      <c r="T57" s="86"/>
      <c r="U57" s="86"/>
      <c r="V57" s="90" t="s">
        <v>433</v>
      </c>
      <c r="W57" s="88">
        <v>43511.77701388889</v>
      </c>
      <c r="X57" s="90" t="s">
        <v>488</v>
      </c>
      <c r="Y57" s="86"/>
      <c r="Z57" s="86"/>
      <c r="AA57" s="92" t="s">
        <v>543</v>
      </c>
      <c r="AB57" s="86"/>
      <c r="AC57" s="86" t="b">
        <v>0</v>
      </c>
      <c r="AD57" s="86">
        <v>0</v>
      </c>
      <c r="AE57" s="92" t="s">
        <v>544</v>
      </c>
      <c r="AF57" s="86" t="b">
        <v>0</v>
      </c>
      <c r="AG57" s="86" t="s">
        <v>547</v>
      </c>
      <c r="AH57" s="86"/>
      <c r="AI57" s="92" t="s">
        <v>544</v>
      </c>
      <c r="AJ57" s="86" t="b">
        <v>0</v>
      </c>
      <c r="AK57" s="86">
        <v>0</v>
      </c>
      <c r="AL57" s="92" t="s">
        <v>542</v>
      </c>
      <c r="AM57" s="86" t="s">
        <v>575</v>
      </c>
      <c r="AN57" s="86" t="b">
        <v>0</v>
      </c>
      <c r="AO57" s="92" t="s">
        <v>542</v>
      </c>
      <c r="AP57" s="86" t="s">
        <v>176</v>
      </c>
      <c r="AQ57" s="86">
        <v>0</v>
      </c>
      <c r="AR57" s="86">
        <v>0</v>
      </c>
      <c r="AS57" s="86"/>
      <c r="AT57" s="86"/>
      <c r="AU57" s="86"/>
      <c r="AV57" s="86"/>
      <c r="AW57" s="86"/>
      <c r="AX57" s="86"/>
      <c r="AY57" s="86"/>
      <c r="AZ57" s="86"/>
      <c r="BA57">
        <v>1</v>
      </c>
      <c r="BB57" s="85" t="str">
        <f>REPLACE(INDEX(GroupVertices[Group],MATCH(Edges24[[#This Row],[Vertex 1]],GroupVertices[Vertex],0)),1,1,"")</f>
        <v>4</v>
      </c>
      <c r="BC57" s="85" t="str">
        <f>REPLACE(INDEX(GroupVertices[Group],MATCH(Edges24[[#This Row],[Vertex 2]],GroupVertices[Vertex],0)),1,1,"")</f>
        <v>4</v>
      </c>
      <c r="BD57" s="51">
        <v>0</v>
      </c>
      <c r="BE57" s="52">
        <v>0</v>
      </c>
      <c r="BF57" s="51">
        <v>0</v>
      </c>
      <c r="BG57" s="52">
        <v>0</v>
      </c>
      <c r="BH57" s="51">
        <v>0</v>
      </c>
      <c r="BI57" s="52">
        <v>0</v>
      </c>
      <c r="BJ57" s="51">
        <v>17</v>
      </c>
      <c r="BK57" s="52">
        <v>100</v>
      </c>
      <c r="BL57" s="51">
        <v>17</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hyperlinks>
    <hyperlink ref="R3" r:id="rId1" display="https://dealermarket.net/terminal-posiflex-mt-4308wr-todoterreno/"/>
    <hyperlink ref="R4" r:id="rId2" display="https://expotecno.net/terminal-posiflex-mt-4308wr-todoterreno/"/>
    <hyperlink ref="R5" r:id="rId3" display="https://www.newswiretoday.com/news/169239/"/>
    <hyperlink ref="R6" r:id="rId4" display="http://sharpiran.org/shop/equipment-stores/accessories-sale/barcode-reader/posiflex-ls3000/"/>
    <hyperlink ref="R7" r:id="rId5" display="https://twitter.com/i/web/status/1094778134958886912"/>
    <hyperlink ref="R9" r:id="rId6" display="https://dbs4pos.com/roadshows"/>
    <hyperlink ref="R11" r:id="rId7" display="https://www.justransact.com/product/posiflex-bp02-mobile-printers"/>
    <hyperlink ref="R12" r:id="rId8" display="https://bit.ly/2Sggc4j?utm_medium=social&amp;utm_source=twitter&amp;utm_campaign=postfity&amp;utm_content=postfity49e29"/>
    <hyperlink ref="R13" r:id="rId9" display="https://bit.ly/2TA3N7S?utm_medium=social&amp;utm_source=twitter&amp;utm_campaign=postfity&amp;utm_content=postfityf9be5"/>
    <hyperlink ref="R14" r:id="rId10" display="https://twitter.com/i/web/status/1094125064012877824"/>
    <hyperlink ref="R15" r:id="rId11" display="https://twitter.com/i/web/status/1095910639887884293"/>
    <hyperlink ref="R16" r:id="rId12" display="http://digitalconqurer.com/news/posiflex-launches-new-tk-series-interactive-kiosks/?utm_source=dlvr.it&amp;utm_medium=twitter"/>
    <hyperlink ref="R17" r:id="rId13" display="http://digitalconqurer.com/news/posiflex-launches-new-tk-series-interactive-kiosks/?utm_source=dlvr.it&amp;utm_medium=twitter"/>
    <hyperlink ref="R18" r:id="rId14" display="https://www.facebook.com/flexilite/posts/10156570607872482"/>
    <hyperlink ref="R20" r:id="rId15" display="https://www.cougsincyber.org/2018/03/08/posiflex-spotlights-stylish-new-line-of-touch-screen-terminals-kiosk-solutions-at-retailtech-japan-2018/"/>
    <hyperlink ref="R22" r:id="rId16" display="https://twitter.com/i/web/status/1094027275433984000"/>
    <hyperlink ref="R24" r:id="rId17" display="http://feeds.feedburner.com/~r/casio_News/~3/uuvF955h4_k/?utm_source=feedburner&amp;utm_medium=twitter&amp;utm_campaign=casio_News"/>
    <hyperlink ref="R25" r:id="rId18" display="http://feeds.feedburner.com/~r/thebrokersite/Broadcasts/~3/XGAXQIDB85c/showbc2.php?utm_source=feedburner&amp;utm_medium=twitter&amp;utm_campaign=TBS_Broadcast"/>
    <hyperlink ref="R26" r:id="rId19" display="https://www.linkedin.com/pulse/posiflex-fanless-system-ks-7315-nerdcore-computers/?published=t"/>
    <hyperlink ref="R28" r:id="rId20" display="https://twitter.com/i/web/status/1096289290613673984"/>
    <hyperlink ref="R29" r:id="rId21" display="https://twitter.com/i/web/status/1096318588435099648"/>
    <hyperlink ref="R30" r:id="rId22" display="http://www.newswire.co.kr/newsRead.php?no=882372"/>
    <hyperlink ref="R31" r:id="rId23" display="http://doingbusiness.ca/feed-items/posiflex-showcases-new-interactive-self-service-kiosks-and-iot-retail-product-innovations-at-eurocis-2019/"/>
    <hyperlink ref="R32" r:id="rId24" display="https://twitter.com/i/web/status/1096320466476617728"/>
    <hyperlink ref="R33" r:id="rId25" display="https://twitter.com/i/web/status/1096320467080699904"/>
    <hyperlink ref="R34" r:id="rId26" display="https://twitter.com/i/web/status/1096320467542016002"/>
    <hyperlink ref="R35" r:id="rId27" display="https://twitter.com/i/web/status/1096320467558793216"/>
    <hyperlink ref="R36" r:id="rId28" display="https://twitter.com/i/web/status/1096320468015996928"/>
    <hyperlink ref="R37" r:id="rId29" display="https://twitter.com/i/web/status/1096322746412421120"/>
    <hyperlink ref="R38" r:id="rId30" display="https://twitter.com/i/web/status/1096332947735498752"/>
    <hyperlink ref="R39" r:id="rId31" display="https://twitter.com/i/web/status/1096336621014790144"/>
    <hyperlink ref="R40" r:id="rId32" display="https://tradersocialnetwork.com/stock-news-feed/posiflex-showcases-new-interactive-self-service-kiosks-and-iot-retail-product-innovations-at-eurocis-2019/?utm_source=dlvr.it&amp;utm_medium=twitter"/>
    <hyperlink ref="R41" r:id="rId33" display="http://feeds.feedburner.com/~r/financialpost/Veai/~3/ZT9qD2TvGBk/posiflex-showcases-new-interactive-self-service-kiosks-and-iot-retail-product-innovations-at-eurocis-2019?utm_source=feedburner&amp;utm_medium=twitter&amp;utm_campaign=sklarwilton"/>
    <hyperlink ref="R42" r:id="rId34" display="https://apnews.com/7851a29a27d54f04a2ac4d58fec4b7d6"/>
    <hyperlink ref="R43" r:id="rId35" display="https://twitter.com/i/web/status/1096346748577030145"/>
    <hyperlink ref="R44" r:id="rId36" display="https://www.google.com/url?rct=j&amp;sa=t&amp;url=https%3A%2F%2Fwww.apnews.com%2F7851a29a27d54f04a2ac4d58fec4b7d6&amp;ct=ga&amp;cd=CAIyGmE5YjUyYmNkZjQ4MjFmOWQ6Y29tOmVuOlVT&amp;usg=AFQjCNFG9fe_rkbE64_qs7-UYdxFf6nu7A&amp;utm_source=dlvr.it&amp;utm_medium=twitter"/>
    <hyperlink ref="R45" r:id="rId37" display="https://twitter.com/i/web/status/1096348462961037313"/>
    <hyperlink ref="R46" r:id="rId38" display="http://snip.ly/0lp10g?utm_content=buffer19b05&amp;utm_medium=social&amp;utm_source=twitter.com&amp;utm_campaign=buffer"/>
    <hyperlink ref="R47" r:id="rId39" display="https://apnews.com/7851a29a27d54f04a2ac4d58fec4b7d6"/>
    <hyperlink ref="R48" r:id="rId40" display="http://dlvr.it/Qyy2Rm"/>
    <hyperlink ref="R49" r:id="rId41" display="https://bahraintoday.info/posiflex-showcases-new-interactive-self-service-kiosks-and-iot-retail-product-innovations-at/"/>
    <hyperlink ref="R50" r:id="rId42" display="https://www.infomoney.com.br/negocios/noticias-corporativas/noticia/7930313/posiflex-apresenta-novos-quiosques-interativos-autoatendimento-inovacoes-produtos-iot-eurocis?utm_source=dlvr.it&amp;utm_medium=twitter"/>
    <hyperlink ref="R53" r:id="rId43" display="https://twitter.com/i/web/status/1096392820934336518"/>
    <hyperlink ref="R54" r:id="rId44" display="https://twitter.com/i/web/status/1096408893088038912"/>
    <hyperlink ref="R55" r:id="rId45" display="https://twitter.com/i/web/status/1096453730248077312"/>
    <hyperlink ref="R56" r:id="rId46" display="https://www.businesswire.com/news/home/20190215005008/en/Posiflex-showcases-new-Interactive-Self-Service-Kiosks-IoT"/>
    <hyperlink ref="U3" r:id="rId47" display="https://pbs.twimg.com/media/Dyy6W9TXgAEUDy8.jpg"/>
    <hyperlink ref="U4" r:id="rId48" display="https://pbs.twimg.com/media/Dyy7pECX4AAgZpR.jpg"/>
    <hyperlink ref="U9" r:id="rId49" display="https://pbs.twimg.com/media/DzJYF_2X4AUOs_A.png"/>
    <hyperlink ref="U11" r:id="rId50" display="https://pbs.twimg.com/media/DyiojziVAAAUW9R.jpg"/>
    <hyperlink ref="U12" r:id="rId51" display="https://pbs.twimg.com/media/DyuRZxjW0AA1-SP.jpg"/>
    <hyperlink ref="U13" r:id="rId52" display="https://pbs.twimg.com/media/DyyNWVsVsAA37fy.jpg"/>
    <hyperlink ref="U27" r:id="rId53" display="https://pbs.twimg.com/media/DzWY5n8X4AAiDwV.jpg"/>
    <hyperlink ref="U51" r:id="rId54" display="https://pbs.twimg.com/media/DzWY5n8X4AAiDwV.jpg"/>
    <hyperlink ref="U52" r:id="rId55" display="https://pbs.twimg.com/media/DzWY5n8X4AAiDwV.jpg"/>
    <hyperlink ref="V3" r:id="rId56" display="https://pbs.twimg.com/media/Dyy6W9TXgAEUDy8.jpg"/>
    <hyperlink ref="V4" r:id="rId57" display="https://pbs.twimg.com/media/Dyy7pECX4AAgZpR.jpg"/>
    <hyperlink ref="V5" r:id="rId58" display="http://pbs.twimg.com/profile_images/1080968551811276800/F6O0EGtT_normal.jpg"/>
    <hyperlink ref="V6" r:id="rId59" display="http://pbs.twimg.com/profile_images/849271683785474048/lefMDNnD_normal.jpg"/>
    <hyperlink ref="V7" r:id="rId60" display="http://pbs.twimg.com/profile_images/1063040069349634048/m6x_-t1z_normal.jpg"/>
    <hyperlink ref="V8" r:id="rId61" display="http://pbs.twimg.com/profile_images/623559525824655360/0YaPs8l3_normal.jpg"/>
    <hyperlink ref="V9" r:id="rId62" display="https://pbs.twimg.com/media/DzJYF_2X4AUOs_A.png"/>
    <hyperlink ref="V10" r:id="rId63" display="http://pbs.twimg.com/profile_images/1029149708651036673/jFEqtS7C_normal.jpg"/>
    <hyperlink ref="V11" r:id="rId64" display="https://pbs.twimg.com/media/DyiojziVAAAUW9R.jpg"/>
    <hyperlink ref="V12" r:id="rId65" display="https://pbs.twimg.com/media/DyuRZxjW0AA1-SP.jpg"/>
    <hyperlink ref="V13" r:id="rId66" display="https://pbs.twimg.com/media/DyyNWVsVsAA37fy.jpg"/>
    <hyperlink ref="V14" r:id="rId67" display="http://pbs.twimg.com/profile_images/737573574655934468/18MZMkHQ_normal.jpg"/>
    <hyperlink ref="V15" r:id="rId68" display="http://pbs.twimg.com/profile_images/737573574655934468/18MZMkHQ_normal.jpg"/>
    <hyperlink ref="V16" r:id="rId69" display="http://pbs.twimg.com/profile_images/973185573811781632/MveUUiIr_normal.jpg"/>
    <hyperlink ref="V17" r:id="rId70" display="http://pbs.twimg.com/profile_images/994585179984363520/chu3lLrJ_normal.jpg"/>
    <hyperlink ref="V18" r:id="rId71" display="http://abs.twimg.com/sticky/default_profile_images/default_profile_4_normal.png"/>
    <hyperlink ref="V19" r:id="rId72" display="http://pbs.twimg.com/profile_images/994585179984363520/chu3lLrJ_normal.jpg"/>
    <hyperlink ref="V20" r:id="rId73" display="http://pbs.twimg.com/profile_images/923321926914777088/2xSc_4Rq_normal.jpg"/>
    <hyperlink ref="V21" r:id="rId74" display="http://pbs.twimg.com/profile_images/994585179984363520/chu3lLrJ_normal.jpg"/>
    <hyperlink ref="V22" r:id="rId75" display="http://pbs.twimg.com/profile_images/468508395993964544/Uy1Y5S3N_normal.jpeg"/>
    <hyperlink ref="V23" r:id="rId76" display="http://pbs.twimg.com/profile_images/994585179984363520/chu3lLrJ_normal.jpg"/>
    <hyperlink ref="V24" r:id="rId77" display="http://pbs.twimg.com/profile_images/1430332747/logo_01_normal.JPG"/>
    <hyperlink ref="V25" r:id="rId78" display="http://pbs.twimg.com/profile_images/546403075/TBS-YT-Logo_normal.png"/>
    <hyperlink ref="V26" r:id="rId79" display="http://pbs.twimg.com/profile_images/688953169263509504/xCCp6pNC_normal.jpg"/>
    <hyperlink ref="V27" r:id="rId80" display="https://pbs.twimg.com/media/DzWY5n8X4AAiDwV.jpg"/>
    <hyperlink ref="V28" r:id="rId81" display="http://abs.twimg.com/sticky/default_profile_images/default_profile_normal.png"/>
    <hyperlink ref="V29" r:id="rId82" display="http://pbs.twimg.com/profile_images/976299917466525697/aCKMXTPQ_normal.jpg"/>
    <hyperlink ref="V30" r:id="rId83" display="http://pbs.twimg.com/profile_images/911016815630757888/c2nPYR22_normal.jpg"/>
    <hyperlink ref="V31" r:id="rId84" display="http://pbs.twimg.com/profile_images/943237504697737216/d4rRtfQJ_normal.jpg"/>
    <hyperlink ref="V32" r:id="rId85" display="http://pbs.twimg.com/profile_images/743939012163842048/KtDybHLL_normal.jpg"/>
    <hyperlink ref="V33" r:id="rId86" display="http://pbs.twimg.com/profile_images/743938610508898305/f7TF2K5k_normal.jpg"/>
    <hyperlink ref="V34" r:id="rId87" display="http://pbs.twimg.com/profile_images/743007144635682816/nsjZDgl8_normal.jpg"/>
    <hyperlink ref="V35" r:id="rId88" display="http://pbs.twimg.com/profile_images/743934747085201409/4BK5oEEr_normal.jpg"/>
    <hyperlink ref="V36" r:id="rId89" display="http://pbs.twimg.com/profile_images/743935327648120832/HJeyWjgi_normal.jpg"/>
    <hyperlink ref="V37" r:id="rId90" display="http://pbs.twimg.com/profile_images/673162669654962176/22n23zYV_normal.png"/>
    <hyperlink ref="V38" r:id="rId91" display="http://pbs.twimg.com/profile_images/604304014382096384/dpxulhRS_normal.jpg"/>
    <hyperlink ref="V39" r:id="rId92" display="http://pbs.twimg.com/profile_images/604304014382096384/dpxulhRS_normal.jpg"/>
    <hyperlink ref="V40" r:id="rId93" display="http://pbs.twimg.com/profile_images/1089979474823790598/SBXMPXJt_normal.jpg"/>
    <hyperlink ref="V41" r:id="rId94" display="http://pbs.twimg.com/profile_images/568793405971386368/8MPfOqFv_normal.jpeg"/>
    <hyperlink ref="V42" r:id="rId95" display="http://pbs.twimg.com/profile_images/1064454124585041921/ycvYnSec_normal.jpg"/>
    <hyperlink ref="V43" r:id="rId96" display="http://pbs.twimg.com/profile_images/870009853418143745/f62HhWaT_normal.jpg"/>
    <hyperlink ref="V44" r:id="rId97" display="http://pbs.twimg.com/profile_images/565609756035801088/24K-VVXx_normal.png"/>
    <hyperlink ref="V45" r:id="rId98" display="http://pbs.twimg.com/profile_images/609445159009284097/cpDUe7vo_normal.png"/>
    <hyperlink ref="V46" r:id="rId99" display="http://pbs.twimg.com/profile_images/1240864914/tigo-id4_normal.jpg"/>
    <hyperlink ref="V47" r:id="rId100" display="http://pbs.twimg.com/profile_images/1240864914/tigo-id4_normal.jpg"/>
    <hyperlink ref="V48" r:id="rId101" display="http://pbs.twimg.com/profile_images/858411401160699904/TYaD3HKW_normal.jpg"/>
    <hyperlink ref="V49" r:id="rId102" display="http://pbs.twimg.com/profile_images/1009471524997337089/HE13qXpg_normal.jpg"/>
    <hyperlink ref="V50" r:id="rId103" display="http://pbs.twimg.com/profile_images/994025030756466688/WTN4lkUh_normal.jpg"/>
    <hyperlink ref="V51" r:id="rId104" display="https://pbs.twimg.com/media/DzWY5n8X4AAiDwV.jpg"/>
    <hyperlink ref="V52" r:id="rId105" display="https://pbs.twimg.com/media/DzWY5n8X4AAiDwV.jpg"/>
    <hyperlink ref="V53" r:id="rId106" display="http://pbs.twimg.com/profile_images/743930205115277312/tbbI7rw5_normal.jpg"/>
    <hyperlink ref="V54" r:id="rId107" display="http://pbs.twimg.com/profile_images/728558100760940545/1e0kdPC7_normal.jpg"/>
    <hyperlink ref="V55" r:id="rId108" display="http://pbs.twimg.com/profile_images/728558100760940545/1e0kdPC7_normal.jpg"/>
    <hyperlink ref="V56" r:id="rId109" display="http://pbs.twimg.com/profile_images/879052423570042882/hI79DEGp_normal.jpg"/>
    <hyperlink ref="V57" r:id="rId110" display="http://pbs.twimg.com/profile_images/827005448662372353/CR5bb3U0_normal.jpg"/>
    <hyperlink ref="X3" r:id="rId111" display="https://twitter.com/#!/tpvmarket_sp/status/1093453792597733377"/>
    <hyperlink ref="X4" r:id="rId112" display="https://twitter.com/#!/expotecno_sp/status/1093455148259704833"/>
    <hyperlink ref="X5" r:id="rId113" display="https://twitter.com/#!/newswiretoday/status/1093908265707044865"/>
    <hyperlink ref="X6" r:id="rId114" display="https://twitter.com/#!/sharpiran_org/status/1094498643141246976"/>
    <hyperlink ref="X7" r:id="rId115" display="https://twitter.com/#!/it360newscom/status/1094778134958886912"/>
    <hyperlink ref="X8" r:id="rId116" display="https://twitter.com/#!/clearwaveinc/status/1094962562565844992"/>
    <hyperlink ref="X9" r:id="rId117" display="https://twitter.com/#!/dbs4pos/status/1095034521391644674"/>
    <hyperlink ref="X10" r:id="rId118" display="https://twitter.com/#!/bob9_drisc/status/1095048683220013056"/>
    <hyperlink ref="X11" r:id="rId119" display="https://twitter.com/#!/justransact/status/1092308261976518656"/>
    <hyperlink ref="X12" r:id="rId120" display="https://twitter.com/#!/justransact/status/1093127208766459904"/>
    <hyperlink ref="X13" r:id="rId121" display="https://twitter.com/#!/justransact/status/1093404227005747210"/>
    <hyperlink ref="X14" r:id="rId122" display="https://twitter.com/#!/justransact/status/1094125064012877824"/>
    <hyperlink ref="X15" r:id="rId123" display="https://twitter.com/#!/justransact/status/1095910639887884293"/>
    <hyperlink ref="X16" r:id="rId124" display="https://twitter.com/#!/zubinrathod/status/1047394583351517184"/>
    <hyperlink ref="X17" r:id="rId125" display="https://twitter.com/#!/afrosoko/status/1093204337990533123"/>
    <hyperlink ref="X18" r:id="rId126" display="https://twitter.com/#!/gavin_lew/status/1040782293567262722"/>
    <hyperlink ref="X19" r:id="rId127" display="https://twitter.com/#!/afrosoko/status/1093204358714540032"/>
    <hyperlink ref="X20" r:id="rId128" display="https://twitter.com/#!/cougsincyber/status/971923721421176832"/>
    <hyperlink ref="X21" r:id="rId129" display="https://twitter.com/#!/afrosoko/status/1093204379501580288"/>
    <hyperlink ref="X22" r:id="rId130" display="https://twitter.com/#!/posiflexusa/status/1094027275433984000"/>
    <hyperlink ref="X23" r:id="rId131" display="https://twitter.com/#!/afrosoko/status/1094486308217593857"/>
    <hyperlink ref="X24" r:id="rId132" display="https://twitter.com/#!/casio_news/status/1096048899343638528"/>
    <hyperlink ref="X25" r:id="rId133" display="https://twitter.com/#!/tbs_broadcast/status/1096077491372990464"/>
    <hyperlink ref="X26" r:id="rId134" display="https://twitter.com/#!/nerdcorepairs/status/1096181731848122368"/>
    <hyperlink ref="X27" r:id="rId135" display="https://twitter.com/#!/gach/status/1096256773403619328"/>
    <hyperlink ref="X28" r:id="rId136" display="https://twitter.com/#!/bluconect/status/1096289290613673984"/>
    <hyperlink ref="X29" r:id="rId137" display="https://twitter.com/#!/newsfrombw/status/1096318588435099648"/>
    <hyperlink ref="X30" r:id="rId138" display="https://twitter.com/#!/koreanewswire/status/1096318953226260481"/>
    <hyperlink ref="X31" r:id="rId139" display="https://twitter.com/#!/doingbusinessca/status/1096319739306098688"/>
    <hyperlink ref="X32" r:id="rId140" display="https://twitter.com/#!/bw_espanol/status/1096320466476617728"/>
    <hyperlink ref="X33" r:id="rId141" display="https://twitter.com/#!/bw_portuguese/status/1096320467080699904"/>
    <hyperlink ref="X34" r:id="rId142" display="https://twitter.com/#!/bw_french/status/1096320467542016002"/>
    <hyperlink ref="X35" r:id="rId143" display="https://twitter.com/#!/bwgerman/status/1096320467558793216"/>
    <hyperlink ref="X36" r:id="rId144" display="https://twitter.com/#!/bw_italian/status/1096320468015996928"/>
    <hyperlink ref="X37" r:id="rId145" display="https://twitter.com/#!/latestcanada/status/1096322746412421120"/>
    <hyperlink ref="X38" r:id="rId146" display="https://twitter.com/#!/dario_p89/status/1096332947735498752"/>
    <hyperlink ref="X39" r:id="rId147" display="https://twitter.com/#!/dario_p89/status/1096336621014790144"/>
    <hyperlink ref="X40" r:id="rId148" display="https://twitter.com/#!/tradersocialne1/status/1096338347121729536"/>
    <hyperlink ref="X41" r:id="rId149" display="https://twitter.com/#!/sklarwilton/status/1096345999587594240"/>
    <hyperlink ref="X42" r:id="rId150" display="https://twitter.com/#!/cryptoify/status/1096346118282186752"/>
    <hyperlink ref="X43" r:id="rId151" display="https://twitter.com/#!/enggmrahman/status/1096346748577030145"/>
    <hyperlink ref="X44" r:id="rId152" display="https://twitter.com/#!/hardtechtv/status/1096347400665329664"/>
    <hyperlink ref="X45" r:id="rId153" display="https://twitter.com/#!/startupmath/status/1096348462961037313"/>
    <hyperlink ref="X46" r:id="rId154" display="https://twitter.com/#!/smontigaud/status/1094977113189433345"/>
    <hyperlink ref="X47" r:id="rId155" display="https://twitter.com/#!/smontigaud/status/1096352316784078848"/>
    <hyperlink ref="X48" r:id="rId156" display="https://twitter.com/#!/kaytics/status/1096353183872368640"/>
    <hyperlink ref="X49" r:id="rId157" display="https://twitter.com/#!/bahrainnewsnet/status/1096365710656253952"/>
    <hyperlink ref="X50" r:id="rId158" display="https://twitter.com/#!/arnaldoauad/status/1096375328841203712"/>
    <hyperlink ref="X51" r:id="rId159" display="https://twitter.com/#!/afrosoko/status/1095950227503222785"/>
    <hyperlink ref="X52" r:id="rId160" display="https://twitter.com/#!/wadeonaloz/status/1096381182558773249"/>
    <hyperlink ref="X53" r:id="rId161" display="https://twitter.com/#!/bw_dutch/status/1096392820934336518"/>
    <hyperlink ref="X54" r:id="rId162" display="https://twitter.com/#!/synergogroup/status/1096408893088038912"/>
    <hyperlink ref="X55" r:id="rId163" display="https://twitter.com/#!/synergogroup/status/1096453730248077312"/>
    <hyperlink ref="X56" r:id="rId164" display="https://twitter.com/#!/pulsepublish/status/1096478162672906240"/>
    <hyperlink ref="X57" r:id="rId165" display="https://twitter.com/#!/malaikaamina/status/1096478978427236352"/>
  </hyperlinks>
  <printOptions/>
  <pageMargins left="0.7" right="0.7" top="0.75" bottom="0.75" header="0.3" footer="0.3"/>
  <pageSetup horizontalDpi="600" verticalDpi="600" orientation="portrait" r:id="rId169"/>
  <legacyDrawing r:id="rId167"/>
  <tableParts>
    <tablePart r:id="rId16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1303</v>
      </c>
      <c r="B1" s="13" t="s">
        <v>34</v>
      </c>
    </row>
    <row r="2" spans="1:2" ht="15">
      <c r="A2" s="124" t="s">
        <v>222</v>
      </c>
      <c r="B2" s="85">
        <v>30</v>
      </c>
    </row>
    <row r="3" spans="1:2" ht="15">
      <c r="A3" s="124" t="s">
        <v>256</v>
      </c>
      <c r="B3" s="85">
        <v>2</v>
      </c>
    </row>
    <row r="4" spans="1:2" ht="15">
      <c r="A4" s="124" t="s">
        <v>242</v>
      </c>
      <c r="B4" s="85">
        <v>0</v>
      </c>
    </row>
    <row r="5" spans="1:2" ht="15">
      <c r="A5" s="124" t="s">
        <v>241</v>
      </c>
      <c r="B5" s="85">
        <v>0</v>
      </c>
    </row>
    <row r="6" spans="1:2" ht="15">
      <c r="A6" s="124" t="s">
        <v>257</v>
      </c>
      <c r="B6" s="85">
        <v>0</v>
      </c>
    </row>
    <row r="7" spans="1:2" ht="15">
      <c r="A7" s="124" t="s">
        <v>244</v>
      </c>
      <c r="B7" s="85">
        <v>0</v>
      </c>
    </row>
    <row r="8" spans="1:2" ht="15">
      <c r="A8" s="124" t="s">
        <v>243</v>
      </c>
      <c r="B8" s="85">
        <v>0</v>
      </c>
    </row>
    <row r="9" spans="1:2" ht="15">
      <c r="A9" s="124" t="s">
        <v>240</v>
      </c>
      <c r="B9" s="85">
        <v>0</v>
      </c>
    </row>
    <row r="10" spans="1:2" ht="15">
      <c r="A10" s="124" t="s">
        <v>236</v>
      </c>
      <c r="B10" s="85">
        <v>0</v>
      </c>
    </row>
    <row r="11" spans="1:2" ht="15">
      <c r="A11" s="124" t="s">
        <v>235</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1305</v>
      </c>
      <c r="B25" t="s">
        <v>1304</v>
      </c>
    </row>
    <row r="26" spans="1:2" ht="15">
      <c r="A26" s="136" t="s">
        <v>1307</v>
      </c>
      <c r="B26" s="3"/>
    </row>
    <row r="27" spans="1:2" ht="15">
      <c r="A27" s="137" t="s">
        <v>1308</v>
      </c>
      <c r="B27" s="3"/>
    </row>
    <row r="28" spans="1:2" ht="15">
      <c r="A28" s="138" t="s">
        <v>1309</v>
      </c>
      <c r="B28" s="3"/>
    </row>
    <row r="29" spans="1:2" ht="15">
      <c r="A29" s="139" t="s">
        <v>1310</v>
      </c>
      <c r="B29" s="3">
        <v>1</v>
      </c>
    </row>
    <row r="30" spans="1:2" ht="15">
      <c r="A30" s="137" t="s">
        <v>1311</v>
      </c>
      <c r="B30" s="3"/>
    </row>
    <row r="31" spans="1:2" ht="15">
      <c r="A31" s="138" t="s">
        <v>1312</v>
      </c>
      <c r="B31" s="3"/>
    </row>
    <row r="32" spans="1:2" ht="15">
      <c r="A32" s="139" t="s">
        <v>1313</v>
      </c>
      <c r="B32" s="3">
        <v>1</v>
      </c>
    </row>
    <row r="33" spans="1:2" ht="15">
      <c r="A33" s="137" t="s">
        <v>1314</v>
      </c>
      <c r="B33" s="3"/>
    </row>
    <row r="34" spans="1:2" ht="15">
      <c r="A34" s="138" t="s">
        <v>1315</v>
      </c>
      <c r="B34" s="3"/>
    </row>
    <row r="35" spans="1:2" ht="15">
      <c r="A35" s="139" t="s">
        <v>1316</v>
      </c>
      <c r="B35" s="3">
        <v>1</v>
      </c>
    </row>
    <row r="36" spans="1:2" ht="15">
      <c r="A36" s="136" t="s">
        <v>1050</v>
      </c>
      <c r="B36" s="3"/>
    </row>
    <row r="37" spans="1:2" ht="15">
      <c r="A37" s="137" t="s">
        <v>1317</v>
      </c>
      <c r="B37" s="3"/>
    </row>
    <row r="38" spans="1:2" ht="15">
      <c r="A38" s="138" t="s">
        <v>1318</v>
      </c>
      <c r="B38" s="3"/>
    </row>
    <row r="39" spans="1:2" ht="15">
      <c r="A39" s="139" t="s">
        <v>1319</v>
      </c>
      <c r="B39" s="3">
        <v>1</v>
      </c>
    </row>
    <row r="40" spans="1:2" ht="15">
      <c r="A40" s="138" t="s">
        <v>1320</v>
      </c>
      <c r="B40" s="3"/>
    </row>
    <row r="41" spans="1:2" ht="15">
      <c r="A41" s="139" t="s">
        <v>1321</v>
      </c>
      <c r="B41" s="3">
        <v>1</v>
      </c>
    </row>
    <row r="42" spans="1:2" ht="15">
      <c r="A42" s="139" t="s">
        <v>1322</v>
      </c>
      <c r="B42" s="3">
        <v>3</v>
      </c>
    </row>
    <row r="43" spans="1:2" ht="15">
      <c r="A43" s="138" t="s">
        <v>1323</v>
      </c>
      <c r="B43" s="3"/>
    </row>
    <row r="44" spans="1:2" ht="15">
      <c r="A44" s="139" t="s">
        <v>1316</v>
      </c>
      <c r="B44" s="3">
        <v>1</v>
      </c>
    </row>
    <row r="45" spans="1:2" ht="15">
      <c r="A45" s="139" t="s">
        <v>1324</v>
      </c>
      <c r="B45" s="3">
        <v>2</v>
      </c>
    </row>
    <row r="46" spans="1:2" ht="15">
      <c r="A46" s="138" t="s">
        <v>1325</v>
      </c>
      <c r="B46" s="3"/>
    </row>
    <row r="47" spans="1:2" ht="15">
      <c r="A47" s="139" t="s">
        <v>1326</v>
      </c>
      <c r="B47" s="3">
        <v>1</v>
      </c>
    </row>
    <row r="48" spans="1:2" ht="15">
      <c r="A48" s="138" t="s">
        <v>1327</v>
      </c>
      <c r="B48" s="3"/>
    </row>
    <row r="49" spans="1:2" ht="15">
      <c r="A49" s="139" t="s">
        <v>1328</v>
      </c>
      <c r="B49" s="3">
        <v>1</v>
      </c>
    </row>
    <row r="50" spans="1:2" ht="15">
      <c r="A50" s="139" t="s">
        <v>1319</v>
      </c>
      <c r="B50" s="3">
        <v>1</v>
      </c>
    </row>
    <row r="51" spans="1:2" ht="15">
      <c r="A51" s="138" t="s">
        <v>1329</v>
      </c>
      <c r="B51" s="3"/>
    </row>
    <row r="52" spans="1:2" ht="15">
      <c r="A52" s="139" t="s">
        <v>1319</v>
      </c>
      <c r="B52" s="3">
        <v>1</v>
      </c>
    </row>
    <row r="53" spans="1:2" ht="15">
      <c r="A53" s="139" t="s">
        <v>1316</v>
      </c>
      <c r="B53" s="3">
        <v>1</v>
      </c>
    </row>
    <row r="54" spans="1:2" ht="15">
      <c r="A54" s="138" t="s">
        <v>1330</v>
      </c>
      <c r="B54" s="3"/>
    </row>
    <row r="55" spans="1:2" ht="15">
      <c r="A55" s="139" t="s">
        <v>1313</v>
      </c>
      <c r="B55" s="3">
        <v>1</v>
      </c>
    </row>
    <row r="56" spans="1:2" ht="15">
      <c r="A56" s="139" t="s">
        <v>1331</v>
      </c>
      <c r="B56" s="3">
        <v>1</v>
      </c>
    </row>
    <row r="57" spans="1:2" ht="15">
      <c r="A57" s="139" t="s">
        <v>1332</v>
      </c>
      <c r="B57" s="3">
        <v>1</v>
      </c>
    </row>
    <row r="58" spans="1:2" ht="15">
      <c r="A58" s="139" t="s">
        <v>1333</v>
      </c>
      <c r="B58" s="3">
        <v>1</v>
      </c>
    </row>
    <row r="59" spans="1:2" ht="15">
      <c r="A59" s="139" t="s">
        <v>1334</v>
      </c>
      <c r="B59" s="3">
        <v>1</v>
      </c>
    </row>
    <row r="60" spans="1:2" ht="15">
      <c r="A60" s="138" t="s">
        <v>1335</v>
      </c>
      <c r="B60" s="3"/>
    </row>
    <row r="61" spans="1:2" ht="15">
      <c r="A61" s="139" t="s">
        <v>1336</v>
      </c>
      <c r="B61" s="3">
        <v>1</v>
      </c>
    </row>
    <row r="62" spans="1:2" ht="15">
      <c r="A62" s="139" t="s">
        <v>1316</v>
      </c>
      <c r="B62" s="3">
        <v>1</v>
      </c>
    </row>
    <row r="63" spans="1:2" ht="15">
      <c r="A63" s="139" t="s">
        <v>1331</v>
      </c>
      <c r="B63" s="3">
        <v>1</v>
      </c>
    </row>
    <row r="64" spans="1:2" ht="15">
      <c r="A64" s="139" t="s">
        <v>1326</v>
      </c>
      <c r="B64" s="3">
        <v>1</v>
      </c>
    </row>
    <row r="65" spans="1:2" ht="15">
      <c r="A65" s="139" t="s">
        <v>1337</v>
      </c>
      <c r="B65" s="3">
        <v>1</v>
      </c>
    </row>
    <row r="66" spans="1:2" ht="15">
      <c r="A66" s="138" t="s">
        <v>1338</v>
      </c>
      <c r="B66" s="3"/>
    </row>
    <row r="67" spans="1:2" ht="15">
      <c r="A67" s="139" t="s">
        <v>1339</v>
      </c>
      <c r="B67" s="3">
        <v>1</v>
      </c>
    </row>
    <row r="68" spans="1:2" ht="15">
      <c r="A68" s="139" t="s">
        <v>1319</v>
      </c>
      <c r="B68" s="3">
        <v>1</v>
      </c>
    </row>
    <row r="69" spans="1:2" ht="15">
      <c r="A69" s="139" t="s">
        <v>1340</v>
      </c>
      <c r="B69" s="3">
        <v>10</v>
      </c>
    </row>
    <row r="70" spans="1:2" ht="15">
      <c r="A70" s="139" t="s">
        <v>1341</v>
      </c>
      <c r="B70" s="3">
        <v>6</v>
      </c>
    </row>
    <row r="71" spans="1:2" ht="15">
      <c r="A71" s="139" t="s">
        <v>1324</v>
      </c>
      <c r="B71" s="3">
        <v>3</v>
      </c>
    </row>
    <row r="72" spans="1:2" ht="15">
      <c r="A72" s="139" t="s">
        <v>1342</v>
      </c>
      <c r="B72" s="3">
        <v>2</v>
      </c>
    </row>
    <row r="73" spans="1:2" ht="15">
      <c r="A73" s="139" t="s">
        <v>1321</v>
      </c>
      <c r="B73" s="3">
        <v>2</v>
      </c>
    </row>
    <row r="74" spans="1:2" ht="15">
      <c r="A74" s="139" t="s">
        <v>1331</v>
      </c>
      <c r="B74" s="3">
        <v>1</v>
      </c>
    </row>
    <row r="75" spans="1:2" ht="15">
      <c r="A75" s="139" t="s">
        <v>1326</v>
      </c>
      <c r="B75" s="3">
        <v>1</v>
      </c>
    </row>
    <row r="76" spans="1:2" ht="15">
      <c r="A76" s="139" t="s">
        <v>1333</v>
      </c>
      <c r="B76" s="3">
        <v>2</v>
      </c>
    </row>
    <row r="77" spans="1:2" ht="15">
      <c r="A77" s="136" t="s">
        <v>1306</v>
      </c>
      <c r="B77"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577</v>
      </c>
      <c r="AE2" s="13" t="s">
        <v>578</v>
      </c>
      <c r="AF2" s="13" t="s">
        <v>579</v>
      </c>
      <c r="AG2" s="13" t="s">
        <v>580</v>
      </c>
      <c r="AH2" s="13" t="s">
        <v>581</v>
      </c>
      <c r="AI2" s="13" t="s">
        <v>582</v>
      </c>
      <c r="AJ2" s="13" t="s">
        <v>583</v>
      </c>
      <c r="AK2" s="13" t="s">
        <v>584</v>
      </c>
      <c r="AL2" s="13" t="s">
        <v>585</v>
      </c>
      <c r="AM2" s="13" t="s">
        <v>586</v>
      </c>
      <c r="AN2" s="13" t="s">
        <v>587</v>
      </c>
      <c r="AO2" s="13" t="s">
        <v>588</v>
      </c>
      <c r="AP2" s="13" t="s">
        <v>589</v>
      </c>
      <c r="AQ2" s="13" t="s">
        <v>590</v>
      </c>
      <c r="AR2" s="13" t="s">
        <v>591</v>
      </c>
      <c r="AS2" s="13" t="s">
        <v>192</v>
      </c>
      <c r="AT2" s="13" t="s">
        <v>592</v>
      </c>
      <c r="AU2" s="13" t="s">
        <v>593</v>
      </c>
      <c r="AV2" s="13" t="s">
        <v>594</v>
      </c>
      <c r="AW2" s="13" t="s">
        <v>595</v>
      </c>
      <c r="AX2" s="13" t="s">
        <v>596</v>
      </c>
      <c r="AY2" s="13" t="s">
        <v>597</v>
      </c>
      <c r="AZ2" s="13" t="s">
        <v>951</v>
      </c>
      <c r="BA2" s="130" t="s">
        <v>1135</v>
      </c>
      <c r="BB2" s="130" t="s">
        <v>1140</v>
      </c>
      <c r="BC2" s="130" t="s">
        <v>1141</v>
      </c>
      <c r="BD2" s="130" t="s">
        <v>1144</v>
      </c>
      <c r="BE2" s="130" t="s">
        <v>1145</v>
      </c>
      <c r="BF2" s="130" t="s">
        <v>1148</v>
      </c>
      <c r="BG2" s="130" t="s">
        <v>1149</v>
      </c>
      <c r="BH2" s="130" t="s">
        <v>1183</v>
      </c>
      <c r="BI2" s="130" t="s">
        <v>1188</v>
      </c>
      <c r="BJ2" s="130" t="s">
        <v>1218</v>
      </c>
      <c r="BK2" s="130" t="s">
        <v>1291</v>
      </c>
      <c r="BL2" s="130" t="s">
        <v>1292</v>
      </c>
      <c r="BM2" s="130" t="s">
        <v>1293</v>
      </c>
      <c r="BN2" s="130" t="s">
        <v>1294</v>
      </c>
      <c r="BO2" s="130" t="s">
        <v>1295</v>
      </c>
      <c r="BP2" s="130" t="s">
        <v>1296</v>
      </c>
      <c r="BQ2" s="130" t="s">
        <v>1297</v>
      </c>
      <c r="BR2" s="130" t="s">
        <v>1298</v>
      </c>
      <c r="BS2" s="130" t="s">
        <v>1300</v>
      </c>
      <c r="BT2" s="3"/>
      <c r="BU2" s="3"/>
    </row>
    <row r="3" spans="1:73" ht="15" customHeight="1">
      <c r="A3" s="50" t="s">
        <v>212</v>
      </c>
      <c r="B3" s="53"/>
      <c r="C3" s="53" t="s">
        <v>64</v>
      </c>
      <c r="D3" s="54">
        <v>171.64898813677598</v>
      </c>
      <c r="E3" s="55"/>
      <c r="F3" s="112" t="s">
        <v>800</v>
      </c>
      <c r="G3" s="53"/>
      <c r="H3" s="57" t="s">
        <v>212</v>
      </c>
      <c r="I3" s="56"/>
      <c r="J3" s="56"/>
      <c r="K3" s="114" t="s">
        <v>854</v>
      </c>
      <c r="L3" s="59">
        <v>1</v>
      </c>
      <c r="M3" s="60">
        <v>7013.59326171875</v>
      </c>
      <c r="N3" s="60">
        <v>4696.58935546875</v>
      </c>
      <c r="O3" s="58"/>
      <c r="P3" s="61"/>
      <c r="Q3" s="61"/>
      <c r="R3" s="51"/>
      <c r="S3" s="51">
        <v>0</v>
      </c>
      <c r="T3" s="51">
        <v>1</v>
      </c>
      <c r="U3" s="52">
        <v>0</v>
      </c>
      <c r="V3" s="52">
        <v>0.333333</v>
      </c>
      <c r="W3" s="52">
        <v>0</v>
      </c>
      <c r="X3" s="52">
        <v>0.770262</v>
      </c>
      <c r="Y3" s="52">
        <v>0</v>
      </c>
      <c r="Z3" s="52">
        <v>0</v>
      </c>
      <c r="AA3" s="62">
        <v>3</v>
      </c>
      <c r="AB3" s="62"/>
      <c r="AC3" s="63"/>
      <c r="AD3" s="85" t="s">
        <v>212</v>
      </c>
      <c r="AE3" s="85">
        <v>174</v>
      </c>
      <c r="AF3" s="85">
        <v>34</v>
      </c>
      <c r="AG3" s="85">
        <v>211</v>
      </c>
      <c r="AH3" s="85">
        <v>32</v>
      </c>
      <c r="AI3" s="85"/>
      <c r="AJ3" s="85" t="s">
        <v>641</v>
      </c>
      <c r="AK3" s="85" t="s">
        <v>684</v>
      </c>
      <c r="AL3" s="89" t="s">
        <v>713</v>
      </c>
      <c r="AM3" s="85"/>
      <c r="AN3" s="87">
        <v>42733.720347222225</v>
      </c>
      <c r="AO3" s="89" t="s">
        <v>749</v>
      </c>
      <c r="AP3" s="85" t="b">
        <v>1</v>
      </c>
      <c r="AQ3" s="85" t="b">
        <v>0</v>
      </c>
      <c r="AR3" s="85" t="b">
        <v>0</v>
      </c>
      <c r="AS3" s="85" t="s">
        <v>546</v>
      </c>
      <c r="AT3" s="85">
        <v>2</v>
      </c>
      <c r="AU3" s="85"/>
      <c r="AV3" s="85" t="b">
        <v>0</v>
      </c>
      <c r="AW3" s="85" t="s">
        <v>807</v>
      </c>
      <c r="AX3" s="89" t="s">
        <v>808</v>
      </c>
      <c r="AY3" s="85" t="s">
        <v>66</v>
      </c>
      <c r="AZ3" s="85" t="str">
        <f>REPLACE(INDEX(GroupVertices[Group],MATCH(Vertices[[#This Row],[Vertex]],GroupVertices[Vertex],0)),1,1,"")</f>
        <v>3</v>
      </c>
      <c r="BA3" s="51" t="s">
        <v>313</v>
      </c>
      <c r="BB3" s="51" t="s">
        <v>313</v>
      </c>
      <c r="BC3" s="51" t="s">
        <v>357</v>
      </c>
      <c r="BD3" s="51" t="s">
        <v>357</v>
      </c>
      <c r="BE3" s="51" t="s">
        <v>1146</v>
      </c>
      <c r="BF3" s="51" t="s">
        <v>1146</v>
      </c>
      <c r="BG3" s="131" t="s">
        <v>1150</v>
      </c>
      <c r="BH3" s="131" t="s">
        <v>1150</v>
      </c>
      <c r="BI3" s="131" t="s">
        <v>1189</v>
      </c>
      <c r="BJ3" s="131" t="s">
        <v>1189</v>
      </c>
      <c r="BK3" s="131">
        <v>0</v>
      </c>
      <c r="BL3" s="134">
        <v>0</v>
      </c>
      <c r="BM3" s="131">
        <v>0</v>
      </c>
      <c r="BN3" s="134">
        <v>0</v>
      </c>
      <c r="BO3" s="131">
        <v>0</v>
      </c>
      <c r="BP3" s="134">
        <v>0</v>
      </c>
      <c r="BQ3" s="131">
        <v>20</v>
      </c>
      <c r="BR3" s="134">
        <v>100</v>
      </c>
      <c r="BS3" s="131">
        <v>20</v>
      </c>
      <c r="BT3" s="3"/>
      <c r="BU3" s="3"/>
    </row>
    <row r="4" spans="1:76" ht="15">
      <c r="A4" s="14" t="s">
        <v>256</v>
      </c>
      <c r="B4" s="15"/>
      <c r="C4" s="15" t="s">
        <v>64</v>
      </c>
      <c r="D4" s="93">
        <v>220.18632240055825</v>
      </c>
      <c r="E4" s="81"/>
      <c r="F4" s="112" t="s">
        <v>801</v>
      </c>
      <c r="G4" s="15"/>
      <c r="H4" s="16" t="s">
        <v>256</v>
      </c>
      <c r="I4" s="66"/>
      <c r="J4" s="66"/>
      <c r="K4" s="114" t="s">
        <v>855</v>
      </c>
      <c r="L4" s="94">
        <v>667.5333333333333</v>
      </c>
      <c r="M4" s="95">
        <v>7013.59326171875</v>
      </c>
      <c r="N4" s="95">
        <v>3243.793212890625</v>
      </c>
      <c r="O4" s="77"/>
      <c r="P4" s="96"/>
      <c r="Q4" s="96"/>
      <c r="R4" s="97"/>
      <c r="S4" s="51">
        <v>2</v>
      </c>
      <c r="T4" s="51">
        <v>0</v>
      </c>
      <c r="U4" s="52">
        <v>2</v>
      </c>
      <c r="V4" s="52">
        <v>0.5</v>
      </c>
      <c r="W4" s="52">
        <v>0</v>
      </c>
      <c r="X4" s="52">
        <v>1.459443</v>
      </c>
      <c r="Y4" s="52">
        <v>0</v>
      </c>
      <c r="Z4" s="52">
        <v>0</v>
      </c>
      <c r="AA4" s="82">
        <v>4</v>
      </c>
      <c r="AB4" s="82"/>
      <c r="AC4" s="98"/>
      <c r="AD4" s="85" t="s">
        <v>598</v>
      </c>
      <c r="AE4" s="85">
        <v>34</v>
      </c>
      <c r="AF4" s="85">
        <v>200</v>
      </c>
      <c r="AG4" s="85">
        <v>157</v>
      </c>
      <c r="AH4" s="85">
        <v>5</v>
      </c>
      <c r="AI4" s="85"/>
      <c r="AJ4" s="85" t="s">
        <v>642</v>
      </c>
      <c r="AK4" s="85" t="s">
        <v>685</v>
      </c>
      <c r="AL4" s="89" t="s">
        <v>714</v>
      </c>
      <c r="AM4" s="85"/>
      <c r="AN4" s="87">
        <v>40956.463738425926</v>
      </c>
      <c r="AO4" s="89" t="s">
        <v>750</v>
      </c>
      <c r="AP4" s="85" t="b">
        <v>0</v>
      </c>
      <c r="AQ4" s="85" t="b">
        <v>0</v>
      </c>
      <c r="AR4" s="85" t="b">
        <v>0</v>
      </c>
      <c r="AS4" s="85" t="s">
        <v>546</v>
      </c>
      <c r="AT4" s="85">
        <v>4</v>
      </c>
      <c r="AU4" s="89" t="s">
        <v>792</v>
      </c>
      <c r="AV4" s="85" t="b">
        <v>0</v>
      </c>
      <c r="AW4" s="85" t="s">
        <v>807</v>
      </c>
      <c r="AX4" s="89" t="s">
        <v>809</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169.89462665736218</v>
      </c>
      <c r="E5" s="81"/>
      <c r="F5" s="112" t="s">
        <v>802</v>
      </c>
      <c r="G5" s="15"/>
      <c r="H5" s="16" t="s">
        <v>213</v>
      </c>
      <c r="I5" s="66"/>
      <c r="J5" s="66"/>
      <c r="K5" s="114" t="s">
        <v>856</v>
      </c>
      <c r="L5" s="94">
        <v>1</v>
      </c>
      <c r="M5" s="95">
        <v>7864.7109375</v>
      </c>
      <c r="N5" s="95">
        <v>4696.58935546875</v>
      </c>
      <c r="O5" s="77"/>
      <c r="P5" s="96"/>
      <c r="Q5" s="96"/>
      <c r="R5" s="97"/>
      <c r="S5" s="51">
        <v>0</v>
      </c>
      <c r="T5" s="51">
        <v>1</v>
      </c>
      <c r="U5" s="52">
        <v>0</v>
      </c>
      <c r="V5" s="52">
        <v>0.333333</v>
      </c>
      <c r="W5" s="52">
        <v>0</v>
      </c>
      <c r="X5" s="52">
        <v>0.770262</v>
      </c>
      <c r="Y5" s="52">
        <v>0</v>
      </c>
      <c r="Z5" s="52">
        <v>0</v>
      </c>
      <c r="AA5" s="82">
        <v>5</v>
      </c>
      <c r="AB5" s="82"/>
      <c r="AC5" s="98"/>
      <c r="AD5" s="85" t="s">
        <v>599</v>
      </c>
      <c r="AE5" s="85">
        <v>129</v>
      </c>
      <c r="AF5" s="85">
        <v>28</v>
      </c>
      <c r="AG5" s="85">
        <v>207</v>
      </c>
      <c r="AH5" s="85">
        <v>27</v>
      </c>
      <c r="AI5" s="85"/>
      <c r="AJ5" s="85" t="s">
        <v>643</v>
      </c>
      <c r="AK5" s="85" t="s">
        <v>686</v>
      </c>
      <c r="AL5" s="89" t="s">
        <v>715</v>
      </c>
      <c r="AM5" s="85"/>
      <c r="AN5" s="87">
        <v>42267.457650462966</v>
      </c>
      <c r="AO5" s="89" t="s">
        <v>751</v>
      </c>
      <c r="AP5" s="85" t="b">
        <v>1</v>
      </c>
      <c r="AQ5" s="85" t="b">
        <v>0</v>
      </c>
      <c r="AR5" s="85" t="b">
        <v>0</v>
      </c>
      <c r="AS5" s="85" t="s">
        <v>546</v>
      </c>
      <c r="AT5" s="85">
        <v>0</v>
      </c>
      <c r="AU5" s="89" t="s">
        <v>793</v>
      </c>
      <c r="AV5" s="85" t="b">
        <v>0</v>
      </c>
      <c r="AW5" s="85" t="s">
        <v>807</v>
      </c>
      <c r="AX5" s="89" t="s">
        <v>810</v>
      </c>
      <c r="AY5" s="85" t="s">
        <v>66</v>
      </c>
      <c r="AZ5" s="85" t="str">
        <f>REPLACE(INDEX(GroupVertices[Group],MATCH(Vertices[[#This Row],[Vertex]],GroupVertices[Vertex],0)),1,1,"")</f>
        <v>3</v>
      </c>
      <c r="BA5" s="51" t="s">
        <v>314</v>
      </c>
      <c r="BB5" s="51" t="s">
        <v>314</v>
      </c>
      <c r="BC5" s="51" t="s">
        <v>358</v>
      </c>
      <c r="BD5" s="51" t="s">
        <v>358</v>
      </c>
      <c r="BE5" s="51" t="s">
        <v>1147</v>
      </c>
      <c r="BF5" s="51" t="s">
        <v>1147</v>
      </c>
      <c r="BG5" s="131" t="s">
        <v>1151</v>
      </c>
      <c r="BH5" s="131" t="s">
        <v>1151</v>
      </c>
      <c r="BI5" s="131" t="s">
        <v>1190</v>
      </c>
      <c r="BJ5" s="131" t="s">
        <v>1190</v>
      </c>
      <c r="BK5" s="131">
        <v>0</v>
      </c>
      <c r="BL5" s="134">
        <v>0</v>
      </c>
      <c r="BM5" s="131">
        <v>0</v>
      </c>
      <c r="BN5" s="134">
        <v>0</v>
      </c>
      <c r="BO5" s="131">
        <v>0</v>
      </c>
      <c r="BP5" s="134">
        <v>0</v>
      </c>
      <c r="BQ5" s="131">
        <v>22</v>
      </c>
      <c r="BR5" s="134">
        <v>100</v>
      </c>
      <c r="BS5" s="131">
        <v>22</v>
      </c>
      <c r="BT5" s="2"/>
      <c r="BU5" s="3"/>
      <c r="BV5" s="3"/>
      <c r="BW5" s="3"/>
      <c r="BX5" s="3"/>
    </row>
    <row r="6" spans="1:76" ht="15">
      <c r="A6" s="14" t="s">
        <v>214</v>
      </c>
      <c r="B6" s="15"/>
      <c r="C6" s="15" t="s">
        <v>64</v>
      </c>
      <c r="D6" s="93">
        <v>648.542916957432</v>
      </c>
      <c r="E6" s="81"/>
      <c r="F6" s="112" t="s">
        <v>395</v>
      </c>
      <c r="G6" s="15"/>
      <c r="H6" s="16" t="s">
        <v>214</v>
      </c>
      <c r="I6" s="66"/>
      <c r="J6" s="66"/>
      <c r="K6" s="114" t="s">
        <v>857</v>
      </c>
      <c r="L6" s="94">
        <v>1</v>
      </c>
      <c r="M6" s="95">
        <v>1744.4649658203125</v>
      </c>
      <c r="N6" s="95">
        <v>3140.8623046875</v>
      </c>
      <c r="O6" s="77"/>
      <c r="P6" s="96"/>
      <c r="Q6" s="96"/>
      <c r="R6" s="97"/>
      <c r="S6" s="51">
        <v>1</v>
      </c>
      <c r="T6" s="51">
        <v>1</v>
      </c>
      <c r="U6" s="52">
        <v>0</v>
      </c>
      <c r="V6" s="52">
        <v>0</v>
      </c>
      <c r="W6" s="52">
        <v>0</v>
      </c>
      <c r="X6" s="52">
        <v>0.999989</v>
      </c>
      <c r="Y6" s="52">
        <v>0</v>
      </c>
      <c r="Z6" s="52" t="s">
        <v>1302</v>
      </c>
      <c r="AA6" s="82">
        <v>6</v>
      </c>
      <c r="AB6" s="82"/>
      <c r="AC6" s="98"/>
      <c r="AD6" s="85" t="s">
        <v>600</v>
      </c>
      <c r="AE6" s="85">
        <v>0</v>
      </c>
      <c r="AF6" s="85">
        <v>1665</v>
      </c>
      <c r="AG6" s="85">
        <v>15723</v>
      </c>
      <c r="AH6" s="85">
        <v>0</v>
      </c>
      <c r="AI6" s="85"/>
      <c r="AJ6" s="85" t="s">
        <v>644</v>
      </c>
      <c r="AK6" s="85" t="s">
        <v>687</v>
      </c>
      <c r="AL6" s="89" t="s">
        <v>716</v>
      </c>
      <c r="AM6" s="85"/>
      <c r="AN6" s="87">
        <v>41039.905706018515</v>
      </c>
      <c r="AO6" s="89" t="s">
        <v>752</v>
      </c>
      <c r="AP6" s="85" t="b">
        <v>0</v>
      </c>
      <c r="AQ6" s="85" t="b">
        <v>0</v>
      </c>
      <c r="AR6" s="85" t="b">
        <v>0</v>
      </c>
      <c r="AS6" s="85" t="s">
        <v>547</v>
      </c>
      <c r="AT6" s="85">
        <v>71</v>
      </c>
      <c r="AU6" s="89" t="s">
        <v>793</v>
      </c>
      <c r="AV6" s="85" t="b">
        <v>0</v>
      </c>
      <c r="AW6" s="85" t="s">
        <v>807</v>
      </c>
      <c r="AX6" s="89" t="s">
        <v>811</v>
      </c>
      <c r="AY6" s="85" t="s">
        <v>66</v>
      </c>
      <c r="AZ6" s="85" t="str">
        <f>REPLACE(INDEX(GroupVertices[Group],MATCH(Vertices[[#This Row],[Vertex]],GroupVertices[Vertex],0)),1,1,"")</f>
        <v>1</v>
      </c>
      <c r="BA6" s="51" t="s">
        <v>315</v>
      </c>
      <c r="BB6" s="51" t="s">
        <v>315</v>
      </c>
      <c r="BC6" s="51" t="s">
        <v>359</v>
      </c>
      <c r="BD6" s="51" t="s">
        <v>359</v>
      </c>
      <c r="BE6" s="51" t="s">
        <v>382</v>
      </c>
      <c r="BF6" s="51" t="s">
        <v>382</v>
      </c>
      <c r="BG6" s="131" t="s">
        <v>1152</v>
      </c>
      <c r="BH6" s="131" t="s">
        <v>1152</v>
      </c>
      <c r="BI6" s="131" t="s">
        <v>1191</v>
      </c>
      <c r="BJ6" s="131" t="s">
        <v>1191</v>
      </c>
      <c r="BK6" s="131">
        <v>0</v>
      </c>
      <c r="BL6" s="134">
        <v>0</v>
      </c>
      <c r="BM6" s="131">
        <v>0</v>
      </c>
      <c r="BN6" s="134">
        <v>0</v>
      </c>
      <c r="BO6" s="131">
        <v>0</v>
      </c>
      <c r="BP6" s="134">
        <v>0</v>
      </c>
      <c r="BQ6" s="131">
        <v>26</v>
      </c>
      <c r="BR6" s="134">
        <v>100</v>
      </c>
      <c r="BS6" s="131">
        <v>26</v>
      </c>
      <c r="BT6" s="2"/>
      <c r="BU6" s="3"/>
      <c r="BV6" s="3"/>
      <c r="BW6" s="3"/>
      <c r="BX6" s="3"/>
    </row>
    <row r="7" spans="1:76" ht="15">
      <c r="A7" s="14" t="s">
        <v>215</v>
      </c>
      <c r="B7" s="15"/>
      <c r="C7" s="15" t="s">
        <v>64</v>
      </c>
      <c r="D7" s="93">
        <v>169.60223307745989</v>
      </c>
      <c r="E7" s="81"/>
      <c r="F7" s="112" t="s">
        <v>396</v>
      </c>
      <c r="G7" s="15"/>
      <c r="H7" s="16" t="s">
        <v>215</v>
      </c>
      <c r="I7" s="66"/>
      <c r="J7" s="66"/>
      <c r="K7" s="114" t="s">
        <v>858</v>
      </c>
      <c r="L7" s="94">
        <v>1</v>
      </c>
      <c r="M7" s="95">
        <v>2777.5</v>
      </c>
      <c r="N7" s="95">
        <v>3140.8623046875</v>
      </c>
      <c r="O7" s="77"/>
      <c r="P7" s="96"/>
      <c r="Q7" s="96"/>
      <c r="R7" s="97"/>
      <c r="S7" s="51">
        <v>1</v>
      </c>
      <c r="T7" s="51">
        <v>1</v>
      </c>
      <c r="U7" s="52">
        <v>0</v>
      </c>
      <c r="V7" s="52">
        <v>0</v>
      </c>
      <c r="W7" s="52">
        <v>0</v>
      </c>
      <c r="X7" s="52">
        <v>0.999989</v>
      </c>
      <c r="Y7" s="52">
        <v>0</v>
      </c>
      <c r="Z7" s="52" t="s">
        <v>1302</v>
      </c>
      <c r="AA7" s="82">
        <v>7</v>
      </c>
      <c r="AB7" s="82"/>
      <c r="AC7" s="98"/>
      <c r="AD7" s="85" t="s">
        <v>601</v>
      </c>
      <c r="AE7" s="85">
        <v>7</v>
      </c>
      <c r="AF7" s="85">
        <v>27</v>
      </c>
      <c r="AG7" s="85">
        <v>1652</v>
      </c>
      <c r="AH7" s="85">
        <v>115</v>
      </c>
      <c r="AI7" s="85"/>
      <c r="AJ7" s="85"/>
      <c r="AK7" s="85"/>
      <c r="AL7" s="89" t="s">
        <v>717</v>
      </c>
      <c r="AM7" s="85"/>
      <c r="AN7" s="87">
        <v>42829.55388888889</v>
      </c>
      <c r="AO7" s="89" t="s">
        <v>753</v>
      </c>
      <c r="AP7" s="85" t="b">
        <v>0</v>
      </c>
      <c r="AQ7" s="85" t="b">
        <v>0</v>
      </c>
      <c r="AR7" s="85" t="b">
        <v>0</v>
      </c>
      <c r="AS7" s="85" t="s">
        <v>547</v>
      </c>
      <c r="AT7" s="85">
        <v>0</v>
      </c>
      <c r="AU7" s="89" t="s">
        <v>793</v>
      </c>
      <c r="AV7" s="85" t="b">
        <v>0</v>
      </c>
      <c r="AW7" s="85" t="s">
        <v>807</v>
      </c>
      <c r="AX7" s="89" t="s">
        <v>812</v>
      </c>
      <c r="AY7" s="85" t="s">
        <v>66</v>
      </c>
      <c r="AZ7" s="85" t="str">
        <f>REPLACE(INDEX(GroupVertices[Group],MATCH(Vertices[[#This Row],[Vertex]],GroupVertices[Vertex],0)),1,1,"")</f>
        <v>1</v>
      </c>
      <c r="BA7" s="51" t="s">
        <v>316</v>
      </c>
      <c r="BB7" s="51" t="s">
        <v>316</v>
      </c>
      <c r="BC7" s="51" t="s">
        <v>360</v>
      </c>
      <c r="BD7" s="51" t="s">
        <v>360</v>
      </c>
      <c r="BE7" s="51"/>
      <c r="BF7" s="51"/>
      <c r="BG7" s="131" t="s">
        <v>1153</v>
      </c>
      <c r="BH7" s="131" t="s">
        <v>1153</v>
      </c>
      <c r="BI7" s="131" t="s">
        <v>1192</v>
      </c>
      <c r="BJ7" s="131" t="s">
        <v>1192</v>
      </c>
      <c r="BK7" s="131">
        <v>0</v>
      </c>
      <c r="BL7" s="134">
        <v>0</v>
      </c>
      <c r="BM7" s="131">
        <v>0</v>
      </c>
      <c r="BN7" s="134">
        <v>0</v>
      </c>
      <c r="BO7" s="131">
        <v>0</v>
      </c>
      <c r="BP7" s="134">
        <v>0</v>
      </c>
      <c r="BQ7" s="131">
        <v>11</v>
      </c>
      <c r="BR7" s="134">
        <v>100</v>
      </c>
      <c r="BS7" s="131">
        <v>11</v>
      </c>
      <c r="BT7" s="2"/>
      <c r="BU7" s="3"/>
      <c r="BV7" s="3"/>
      <c r="BW7" s="3"/>
      <c r="BX7" s="3"/>
    </row>
    <row r="8" spans="1:76" ht="15">
      <c r="A8" s="14" t="s">
        <v>216</v>
      </c>
      <c r="B8" s="15"/>
      <c r="C8" s="15" t="s">
        <v>64</v>
      </c>
      <c r="D8" s="93">
        <v>178.95882763433357</v>
      </c>
      <c r="E8" s="81"/>
      <c r="F8" s="112" t="s">
        <v>397</v>
      </c>
      <c r="G8" s="15"/>
      <c r="H8" s="16" t="s">
        <v>216</v>
      </c>
      <c r="I8" s="66"/>
      <c r="J8" s="66"/>
      <c r="K8" s="114" t="s">
        <v>859</v>
      </c>
      <c r="L8" s="94">
        <v>1</v>
      </c>
      <c r="M8" s="95">
        <v>3810.53515625</v>
      </c>
      <c r="N8" s="95">
        <v>3140.8623046875</v>
      </c>
      <c r="O8" s="77"/>
      <c r="P8" s="96"/>
      <c r="Q8" s="96"/>
      <c r="R8" s="97"/>
      <c r="S8" s="51">
        <v>1</v>
      </c>
      <c r="T8" s="51">
        <v>1</v>
      </c>
      <c r="U8" s="52">
        <v>0</v>
      </c>
      <c r="V8" s="52">
        <v>0</v>
      </c>
      <c r="W8" s="52">
        <v>0</v>
      </c>
      <c r="X8" s="52">
        <v>0.999989</v>
      </c>
      <c r="Y8" s="52">
        <v>0</v>
      </c>
      <c r="Z8" s="52" t="s">
        <v>1302</v>
      </c>
      <c r="AA8" s="82">
        <v>8</v>
      </c>
      <c r="AB8" s="82"/>
      <c r="AC8" s="98"/>
      <c r="AD8" s="85" t="s">
        <v>602</v>
      </c>
      <c r="AE8" s="85">
        <v>0</v>
      </c>
      <c r="AF8" s="85">
        <v>59</v>
      </c>
      <c r="AG8" s="85">
        <v>8497</v>
      </c>
      <c r="AH8" s="85">
        <v>2</v>
      </c>
      <c r="AI8" s="85"/>
      <c r="AJ8" s="85" t="s">
        <v>645</v>
      </c>
      <c r="AK8" s="85" t="s">
        <v>688</v>
      </c>
      <c r="AL8" s="89" t="s">
        <v>718</v>
      </c>
      <c r="AM8" s="85"/>
      <c r="AN8" s="87">
        <v>43419.50021990741</v>
      </c>
      <c r="AO8" s="85"/>
      <c r="AP8" s="85" t="b">
        <v>1</v>
      </c>
      <c r="AQ8" s="85" t="b">
        <v>0</v>
      </c>
      <c r="AR8" s="85" t="b">
        <v>0</v>
      </c>
      <c r="AS8" s="85" t="s">
        <v>547</v>
      </c>
      <c r="AT8" s="85">
        <v>0</v>
      </c>
      <c r="AU8" s="85"/>
      <c r="AV8" s="85" t="b">
        <v>0</v>
      </c>
      <c r="AW8" s="85" t="s">
        <v>807</v>
      </c>
      <c r="AX8" s="89" t="s">
        <v>813</v>
      </c>
      <c r="AY8" s="85" t="s">
        <v>66</v>
      </c>
      <c r="AZ8" s="85" t="str">
        <f>REPLACE(INDEX(GroupVertices[Group],MATCH(Vertices[[#This Row],[Vertex]],GroupVertices[Vertex],0)),1,1,"")</f>
        <v>1</v>
      </c>
      <c r="BA8" s="51" t="s">
        <v>317</v>
      </c>
      <c r="BB8" s="51" t="s">
        <v>317</v>
      </c>
      <c r="BC8" s="51" t="s">
        <v>361</v>
      </c>
      <c r="BD8" s="51" t="s">
        <v>361</v>
      </c>
      <c r="BE8" s="51"/>
      <c r="BF8" s="51"/>
      <c r="BG8" s="131" t="s">
        <v>1154</v>
      </c>
      <c r="BH8" s="131" t="s">
        <v>1154</v>
      </c>
      <c r="BI8" s="131" t="s">
        <v>1193</v>
      </c>
      <c r="BJ8" s="131" t="s">
        <v>1193</v>
      </c>
      <c r="BK8" s="131">
        <v>0</v>
      </c>
      <c r="BL8" s="134">
        <v>0</v>
      </c>
      <c r="BM8" s="131">
        <v>0</v>
      </c>
      <c r="BN8" s="134">
        <v>0</v>
      </c>
      <c r="BO8" s="131">
        <v>0</v>
      </c>
      <c r="BP8" s="134">
        <v>0</v>
      </c>
      <c r="BQ8" s="131">
        <v>19</v>
      </c>
      <c r="BR8" s="134">
        <v>100</v>
      </c>
      <c r="BS8" s="131">
        <v>19</v>
      </c>
      <c r="BT8" s="2"/>
      <c r="BU8" s="3"/>
      <c r="BV8" s="3"/>
      <c r="BW8" s="3"/>
      <c r="BX8" s="3"/>
    </row>
    <row r="9" spans="1:76" ht="15">
      <c r="A9" s="14" t="s">
        <v>217</v>
      </c>
      <c r="B9" s="15"/>
      <c r="C9" s="15" t="s">
        <v>64</v>
      </c>
      <c r="D9" s="93">
        <v>216.67759944173065</v>
      </c>
      <c r="E9" s="81"/>
      <c r="F9" s="112" t="s">
        <v>398</v>
      </c>
      <c r="G9" s="15"/>
      <c r="H9" s="16" t="s">
        <v>217</v>
      </c>
      <c r="I9" s="66"/>
      <c r="J9" s="66"/>
      <c r="K9" s="114" t="s">
        <v>860</v>
      </c>
      <c r="L9" s="94">
        <v>1</v>
      </c>
      <c r="M9" s="95">
        <v>711.4298095703125</v>
      </c>
      <c r="N9" s="95">
        <v>3140.8623046875</v>
      </c>
      <c r="O9" s="77"/>
      <c r="P9" s="96"/>
      <c r="Q9" s="96"/>
      <c r="R9" s="97"/>
      <c r="S9" s="51">
        <v>1</v>
      </c>
      <c r="T9" s="51">
        <v>1</v>
      </c>
      <c r="U9" s="52">
        <v>0</v>
      </c>
      <c r="V9" s="52">
        <v>0</v>
      </c>
      <c r="W9" s="52">
        <v>0</v>
      </c>
      <c r="X9" s="52">
        <v>0.999989</v>
      </c>
      <c r="Y9" s="52">
        <v>0</v>
      </c>
      <c r="Z9" s="52" t="s">
        <v>1302</v>
      </c>
      <c r="AA9" s="82">
        <v>9</v>
      </c>
      <c r="AB9" s="82"/>
      <c r="AC9" s="98"/>
      <c r="AD9" s="85" t="s">
        <v>603</v>
      </c>
      <c r="AE9" s="85">
        <v>420</v>
      </c>
      <c r="AF9" s="85">
        <v>188</v>
      </c>
      <c r="AG9" s="85">
        <v>544</v>
      </c>
      <c r="AH9" s="85">
        <v>75</v>
      </c>
      <c r="AI9" s="85"/>
      <c r="AJ9" s="85" t="s">
        <v>646</v>
      </c>
      <c r="AK9" s="85" t="s">
        <v>689</v>
      </c>
      <c r="AL9" s="89" t="s">
        <v>719</v>
      </c>
      <c r="AM9" s="85"/>
      <c r="AN9" s="87">
        <v>39972.84578703704</v>
      </c>
      <c r="AO9" s="89" t="s">
        <v>754</v>
      </c>
      <c r="AP9" s="85" t="b">
        <v>0</v>
      </c>
      <c r="AQ9" s="85" t="b">
        <v>0</v>
      </c>
      <c r="AR9" s="85" t="b">
        <v>0</v>
      </c>
      <c r="AS9" s="85" t="s">
        <v>547</v>
      </c>
      <c r="AT9" s="85">
        <v>17</v>
      </c>
      <c r="AU9" s="89" t="s">
        <v>793</v>
      </c>
      <c r="AV9" s="85" t="b">
        <v>0</v>
      </c>
      <c r="AW9" s="85" t="s">
        <v>807</v>
      </c>
      <c r="AX9" s="89" t="s">
        <v>814</v>
      </c>
      <c r="AY9" s="85" t="s">
        <v>66</v>
      </c>
      <c r="AZ9" s="85" t="str">
        <f>REPLACE(INDEX(GroupVertices[Group],MATCH(Vertices[[#This Row],[Vertex]],GroupVertices[Vertex],0)),1,1,"")</f>
        <v>1</v>
      </c>
      <c r="BA9" s="51"/>
      <c r="BB9" s="51"/>
      <c r="BC9" s="51"/>
      <c r="BD9" s="51"/>
      <c r="BE9" s="51" t="s">
        <v>383</v>
      </c>
      <c r="BF9" s="51" t="s">
        <v>383</v>
      </c>
      <c r="BG9" s="131" t="s">
        <v>1155</v>
      </c>
      <c r="BH9" s="131" t="s">
        <v>1155</v>
      </c>
      <c r="BI9" s="131" t="s">
        <v>1194</v>
      </c>
      <c r="BJ9" s="131" t="s">
        <v>1194</v>
      </c>
      <c r="BK9" s="131">
        <v>0</v>
      </c>
      <c r="BL9" s="134">
        <v>0</v>
      </c>
      <c r="BM9" s="131">
        <v>0</v>
      </c>
      <c r="BN9" s="134">
        <v>0</v>
      </c>
      <c r="BO9" s="131">
        <v>0</v>
      </c>
      <c r="BP9" s="134">
        <v>0</v>
      </c>
      <c r="BQ9" s="131">
        <v>16</v>
      </c>
      <c r="BR9" s="134">
        <v>100</v>
      </c>
      <c r="BS9" s="131">
        <v>16</v>
      </c>
      <c r="BT9" s="2"/>
      <c r="BU9" s="3"/>
      <c r="BV9" s="3"/>
      <c r="BW9" s="3"/>
      <c r="BX9" s="3"/>
    </row>
    <row r="10" spans="1:76" ht="15">
      <c r="A10" s="14" t="s">
        <v>218</v>
      </c>
      <c r="B10" s="15"/>
      <c r="C10" s="15" t="s">
        <v>64</v>
      </c>
      <c r="D10" s="93">
        <v>222.817864619679</v>
      </c>
      <c r="E10" s="81"/>
      <c r="F10" s="112" t="s">
        <v>803</v>
      </c>
      <c r="G10" s="15"/>
      <c r="H10" s="16" t="s">
        <v>218</v>
      </c>
      <c r="I10" s="66"/>
      <c r="J10" s="66"/>
      <c r="K10" s="114" t="s">
        <v>861</v>
      </c>
      <c r="L10" s="94">
        <v>1</v>
      </c>
      <c r="M10" s="95">
        <v>7439.15185546875</v>
      </c>
      <c r="N10" s="95">
        <v>1711.593505859375</v>
      </c>
      <c r="O10" s="77"/>
      <c r="P10" s="96"/>
      <c r="Q10" s="96"/>
      <c r="R10" s="97"/>
      <c r="S10" s="51">
        <v>2</v>
      </c>
      <c r="T10" s="51">
        <v>1</v>
      </c>
      <c r="U10" s="52">
        <v>0</v>
      </c>
      <c r="V10" s="52">
        <v>1</v>
      </c>
      <c r="W10" s="52">
        <v>0</v>
      </c>
      <c r="X10" s="52">
        <v>1.298231</v>
      </c>
      <c r="Y10" s="52">
        <v>0</v>
      </c>
      <c r="Z10" s="52">
        <v>0</v>
      </c>
      <c r="AA10" s="82">
        <v>10</v>
      </c>
      <c r="AB10" s="82"/>
      <c r="AC10" s="98"/>
      <c r="AD10" s="85" t="s">
        <v>604</v>
      </c>
      <c r="AE10" s="85">
        <v>168</v>
      </c>
      <c r="AF10" s="85">
        <v>209</v>
      </c>
      <c r="AG10" s="85">
        <v>532</v>
      </c>
      <c r="AH10" s="85">
        <v>11</v>
      </c>
      <c r="AI10" s="85"/>
      <c r="AJ10" s="85" t="s">
        <v>647</v>
      </c>
      <c r="AK10" s="85" t="s">
        <v>690</v>
      </c>
      <c r="AL10" s="89" t="s">
        <v>720</v>
      </c>
      <c r="AM10" s="85"/>
      <c r="AN10" s="87">
        <v>40122.82299768519</v>
      </c>
      <c r="AO10" s="89" t="s">
        <v>755</v>
      </c>
      <c r="AP10" s="85" t="b">
        <v>0</v>
      </c>
      <c r="AQ10" s="85" t="b">
        <v>0</v>
      </c>
      <c r="AR10" s="85" t="b">
        <v>0</v>
      </c>
      <c r="AS10" s="85" t="s">
        <v>547</v>
      </c>
      <c r="AT10" s="85">
        <v>7</v>
      </c>
      <c r="AU10" s="89" t="s">
        <v>794</v>
      </c>
      <c r="AV10" s="85" t="b">
        <v>0</v>
      </c>
      <c r="AW10" s="85" t="s">
        <v>807</v>
      </c>
      <c r="AX10" s="89" t="s">
        <v>815</v>
      </c>
      <c r="AY10" s="85" t="s">
        <v>66</v>
      </c>
      <c r="AZ10" s="85" t="str">
        <f>REPLACE(INDEX(GroupVertices[Group],MATCH(Vertices[[#This Row],[Vertex]],GroupVertices[Vertex],0)),1,1,"")</f>
        <v>6</v>
      </c>
      <c r="BA10" s="51" t="s">
        <v>318</v>
      </c>
      <c r="BB10" s="51" t="s">
        <v>318</v>
      </c>
      <c r="BC10" s="51" t="s">
        <v>362</v>
      </c>
      <c r="BD10" s="51" t="s">
        <v>362</v>
      </c>
      <c r="BE10" s="51"/>
      <c r="BF10" s="51"/>
      <c r="BG10" s="131" t="s">
        <v>1156</v>
      </c>
      <c r="BH10" s="131" t="s">
        <v>1156</v>
      </c>
      <c r="BI10" s="131" t="s">
        <v>1103</v>
      </c>
      <c r="BJ10" s="131" t="s">
        <v>1103</v>
      </c>
      <c r="BK10" s="131">
        <v>1</v>
      </c>
      <c r="BL10" s="134">
        <v>2.380952380952381</v>
      </c>
      <c r="BM10" s="131">
        <v>0</v>
      </c>
      <c r="BN10" s="134">
        <v>0</v>
      </c>
      <c r="BO10" s="131">
        <v>0</v>
      </c>
      <c r="BP10" s="134">
        <v>0</v>
      </c>
      <c r="BQ10" s="131">
        <v>41</v>
      </c>
      <c r="BR10" s="134">
        <v>97.61904761904762</v>
      </c>
      <c r="BS10" s="131">
        <v>42</v>
      </c>
      <c r="BT10" s="2"/>
      <c r="BU10" s="3"/>
      <c r="BV10" s="3"/>
      <c r="BW10" s="3"/>
      <c r="BX10" s="3"/>
    </row>
    <row r="11" spans="1:76" ht="15">
      <c r="A11" s="14" t="s">
        <v>219</v>
      </c>
      <c r="B11" s="15"/>
      <c r="C11" s="15" t="s">
        <v>64</v>
      </c>
      <c r="D11" s="93">
        <v>186.56106071179343</v>
      </c>
      <c r="E11" s="81"/>
      <c r="F11" s="112" t="s">
        <v>399</v>
      </c>
      <c r="G11" s="15"/>
      <c r="H11" s="16" t="s">
        <v>219</v>
      </c>
      <c r="I11" s="66"/>
      <c r="J11" s="66"/>
      <c r="K11" s="114" t="s">
        <v>862</v>
      </c>
      <c r="L11" s="94">
        <v>1</v>
      </c>
      <c r="M11" s="95">
        <v>7439.15185546875</v>
      </c>
      <c r="N11" s="95">
        <v>805.8017578125</v>
      </c>
      <c r="O11" s="77"/>
      <c r="P11" s="96"/>
      <c r="Q11" s="96"/>
      <c r="R11" s="97"/>
      <c r="S11" s="51">
        <v>0</v>
      </c>
      <c r="T11" s="51">
        <v>1</v>
      </c>
      <c r="U11" s="52">
        <v>0</v>
      </c>
      <c r="V11" s="52">
        <v>1</v>
      </c>
      <c r="W11" s="52">
        <v>0</v>
      </c>
      <c r="X11" s="52">
        <v>0.701747</v>
      </c>
      <c r="Y11" s="52">
        <v>0</v>
      </c>
      <c r="Z11" s="52">
        <v>0</v>
      </c>
      <c r="AA11" s="82">
        <v>11</v>
      </c>
      <c r="AB11" s="82"/>
      <c r="AC11" s="98"/>
      <c r="AD11" s="85" t="s">
        <v>605</v>
      </c>
      <c r="AE11" s="85">
        <v>595</v>
      </c>
      <c r="AF11" s="85">
        <v>85</v>
      </c>
      <c r="AG11" s="85">
        <v>2860</v>
      </c>
      <c r="AH11" s="85">
        <v>4522</v>
      </c>
      <c r="AI11" s="85"/>
      <c r="AJ11" s="85" t="s">
        <v>648</v>
      </c>
      <c r="AK11" s="85" t="s">
        <v>691</v>
      </c>
      <c r="AL11" s="89" t="s">
        <v>721</v>
      </c>
      <c r="AM11" s="85"/>
      <c r="AN11" s="87">
        <v>42065.6740625</v>
      </c>
      <c r="AO11" s="89" t="s">
        <v>756</v>
      </c>
      <c r="AP11" s="85" t="b">
        <v>1</v>
      </c>
      <c r="AQ11" s="85" t="b">
        <v>0</v>
      </c>
      <c r="AR11" s="85" t="b">
        <v>1</v>
      </c>
      <c r="AS11" s="85" t="s">
        <v>547</v>
      </c>
      <c r="AT11" s="85">
        <v>22</v>
      </c>
      <c r="AU11" s="89" t="s">
        <v>793</v>
      </c>
      <c r="AV11" s="85" t="b">
        <v>0</v>
      </c>
      <c r="AW11" s="85" t="s">
        <v>807</v>
      </c>
      <c r="AX11" s="89" t="s">
        <v>816</v>
      </c>
      <c r="AY11" s="85" t="s">
        <v>66</v>
      </c>
      <c r="AZ11" s="85" t="str">
        <f>REPLACE(INDEX(GroupVertices[Group],MATCH(Vertices[[#This Row],[Vertex]],GroupVertices[Vertex],0)),1,1,"")</f>
        <v>6</v>
      </c>
      <c r="BA11" s="51"/>
      <c r="BB11" s="51"/>
      <c r="BC11" s="51"/>
      <c r="BD11" s="51"/>
      <c r="BE11" s="51"/>
      <c r="BF11" s="51"/>
      <c r="BG11" s="131" t="s">
        <v>1157</v>
      </c>
      <c r="BH11" s="131" t="s">
        <v>1157</v>
      </c>
      <c r="BI11" s="131" t="s">
        <v>1195</v>
      </c>
      <c r="BJ11" s="131" t="s">
        <v>1195</v>
      </c>
      <c r="BK11" s="131">
        <v>1</v>
      </c>
      <c r="BL11" s="134">
        <v>3.8461538461538463</v>
      </c>
      <c r="BM11" s="131">
        <v>0</v>
      </c>
      <c r="BN11" s="134">
        <v>0</v>
      </c>
      <c r="BO11" s="131">
        <v>0</v>
      </c>
      <c r="BP11" s="134">
        <v>0</v>
      </c>
      <c r="BQ11" s="131">
        <v>25</v>
      </c>
      <c r="BR11" s="134">
        <v>96.15384615384616</v>
      </c>
      <c r="BS11" s="131">
        <v>26</v>
      </c>
      <c r="BT11" s="2"/>
      <c r="BU11" s="3"/>
      <c r="BV11" s="3"/>
      <c r="BW11" s="3"/>
      <c r="BX11" s="3"/>
    </row>
    <row r="12" spans="1:76" ht="15">
      <c r="A12" s="14" t="s">
        <v>220</v>
      </c>
      <c r="B12" s="15"/>
      <c r="C12" s="15" t="s">
        <v>64</v>
      </c>
      <c r="D12" s="93">
        <v>265.7997208653175</v>
      </c>
      <c r="E12" s="81"/>
      <c r="F12" s="112" t="s">
        <v>400</v>
      </c>
      <c r="G12" s="15"/>
      <c r="H12" s="16" t="s">
        <v>220</v>
      </c>
      <c r="I12" s="66"/>
      <c r="J12" s="66"/>
      <c r="K12" s="114" t="s">
        <v>863</v>
      </c>
      <c r="L12" s="94">
        <v>1</v>
      </c>
      <c r="M12" s="95">
        <v>3810.53515625</v>
      </c>
      <c r="N12" s="95">
        <v>4999.5</v>
      </c>
      <c r="O12" s="77"/>
      <c r="P12" s="96"/>
      <c r="Q12" s="96"/>
      <c r="R12" s="97"/>
      <c r="S12" s="51">
        <v>1</v>
      </c>
      <c r="T12" s="51">
        <v>1</v>
      </c>
      <c r="U12" s="52">
        <v>0</v>
      </c>
      <c r="V12" s="52">
        <v>0</v>
      </c>
      <c r="W12" s="52">
        <v>0</v>
      </c>
      <c r="X12" s="52">
        <v>0.999989</v>
      </c>
      <c r="Y12" s="52">
        <v>0</v>
      </c>
      <c r="Z12" s="52" t="s">
        <v>1302</v>
      </c>
      <c r="AA12" s="82">
        <v>12</v>
      </c>
      <c r="AB12" s="82"/>
      <c r="AC12" s="98"/>
      <c r="AD12" s="85" t="s">
        <v>606</v>
      </c>
      <c r="AE12" s="85">
        <v>698</v>
      </c>
      <c r="AF12" s="85">
        <v>356</v>
      </c>
      <c r="AG12" s="85">
        <v>1785</v>
      </c>
      <c r="AH12" s="85">
        <v>69</v>
      </c>
      <c r="AI12" s="85"/>
      <c r="AJ12" s="85" t="s">
        <v>649</v>
      </c>
      <c r="AK12" s="85" t="s">
        <v>692</v>
      </c>
      <c r="AL12" s="89" t="s">
        <v>722</v>
      </c>
      <c r="AM12" s="85"/>
      <c r="AN12" s="87">
        <v>41726.2755787037</v>
      </c>
      <c r="AO12" s="89" t="s">
        <v>757</v>
      </c>
      <c r="AP12" s="85" t="b">
        <v>0</v>
      </c>
      <c r="AQ12" s="85" t="b">
        <v>0</v>
      </c>
      <c r="AR12" s="85" t="b">
        <v>1</v>
      </c>
      <c r="AS12" s="85" t="s">
        <v>547</v>
      </c>
      <c r="AT12" s="85">
        <v>35</v>
      </c>
      <c r="AU12" s="89" t="s">
        <v>793</v>
      </c>
      <c r="AV12" s="85" t="b">
        <v>0</v>
      </c>
      <c r="AW12" s="85" t="s">
        <v>807</v>
      </c>
      <c r="AX12" s="89" t="s">
        <v>817</v>
      </c>
      <c r="AY12" s="85" t="s">
        <v>66</v>
      </c>
      <c r="AZ12" s="85" t="str">
        <f>REPLACE(INDEX(GroupVertices[Group],MATCH(Vertices[[#This Row],[Vertex]],GroupVertices[Vertex],0)),1,1,"")</f>
        <v>1</v>
      </c>
      <c r="BA12" s="51" t="s">
        <v>1136</v>
      </c>
      <c r="BB12" s="51" t="s">
        <v>1136</v>
      </c>
      <c r="BC12" s="51" t="s">
        <v>1142</v>
      </c>
      <c r="BD12" s="51" t="s">
        <v>1142</v>
      </c>
      <c r="BE12" s="51"/>
      <c r="BF12" s="51"/>
      <c r="BG12" s="131" t="s">
        <v>1158</v>
      </c>
      <c r="BH12" s="131" t="s">
        <v>1184</v>
      </c>
      <c r="BI12" s="131" t="s">
        <v>1196</v>
      </c>
      <c r="BJ12" s="131" t="s">
        <v>1219</v>
      </c>
      <c r="BK12" s="131">
        <v>8</v>
      </c>
      <c r="BL12" s="134">
        <v>8.88888888888889</v>
      </c>
      <c r="BM12" s="131">
        <v>0</v>
      </c>
      <c r="BN12" s="134">
        <v>0</v>
      </c>
      <c r="BO12" s="131">
        <v>0</v>
      </c>
      <c r="BP12" s="134">
        <v>0</v>
      </c>
      <c r="BQ12" s="131">
        <v>82</v>
      </c>
      <c r="BR12" s="134">
        <v>91.11111111111111</v>
      </c>
      <c r="BS12" s="131">
        <v>90</v>
      </c>
      <c r="BT12" s="2"/>
      <c r="BU12" s="3"/>
      <c r="BV12" s="3"/>
      <c r="BW12" s="3"/>
      <c r="BX12" s="3"/>
    </row>
    <row r="13" spans="1:76" ht="15">
      <c r="A13" s="14" t="s">
        <v>221</v>
      </c>
      <c r="B13" s="15"/>
      <c r="C13" s="15" t="s">
        <v>64</v>
      </c>
      <c r="D13" s="93">
        <v>223.9874389392882</v>
      </c>
      <c r="E13" s="81"/>
      <c r="F13" s="112" t="s">
        <v>401</v>
      </c>
      <c r="G13" s="15"/>
      <c r="H13" s="16" t="s">
        <v>221</v>
      </c>
      <c r="I13" s="66"/>
      <c r="J13" s="66"/>
      <c r="K13" s="114" t="s">
        <v>864</v>
      </c>
      <c r="L13" s="94">
        <v>1</v>
      </c>
      <c r="M13" s="95">
        <v>9705.11328125</v>
      </c>
      <c r="N13" s="95">
        <v>6651.28076171875</v>
      </c>
      <c r="O13" s="77"/>
      <c r="P13" s="96"/>
      <c r="Q13" s="96"/>
      <c r="R13" s="97"/>
      <c r="S13" s="51">
        <v>2</v>
      </c>
      <c r="T13" s="51">
        <v>1</v>
      </c>
      <c r="U13" s="52">
        <v>0</v>
      </c>
      <c r="V13" s="52">
        <v>0.090909</v>
      </c>
      <c r="W13" s="52">
        <v>0.129507</v>
      </c>
      <c r="X13" s="52">
        <v>0.833076</v>
      </c>
      <c r="Y13" s="52">
        <v>0</v>
      </c>
      <c r="Z13" s="52">
        <v>0</v>
      </c>
      <c r="AA13" s="82">
        <v>13</v>
      </c>
      <c r="AB13" s="82"/>
      <c r="AC13" s="98"/>
      <c r="AD13" s="85" t="s">
        <v>607</v>
      </c>
      <c r="AE13" s="85">
        <v>102</v>
      </c>
      <c r="AF13" s="85">
        <v>213</v>
      </c>
      <c r="AG13" s="85">
        <v>17399</v>
      </c>
      <c r="AH13" s="85">
        <v>5</v>
      </c>
      <c r="AI13" s="85"/>
      <c r="AJ13" s="85" t="s">
        <v>650</v>
      </c>
      <c r="AK13" s="85" t="s">
        <v>693</v>
      </c>
      <c r="AL13" s="89" t="s">
        <v>723</v>
      </c>
      <c r="AM13" s="85"/>
      <c r="AN13" s="87">
        <v>40097.40646990741</v>
      </c>
      <c r="AO13" s="89" t="s">
        <v>758</v>
      </c>
      <c r="AP13" s="85" t="b">
        <v>0</v>
      </c>
      <c r="AQ13" s="85" t="b">
        <v>0</v>
      </c>
      <c r="AR13" s="85" t="b">
        <v>1</v>
      </c>
      <c r="AS13" s="85" t="s">
        <v>547</v>
      </c>
      <c r="AT13" s="85">
        <v>20</v>
      </c>
      <c r="AU13" s="89" t="s">
        <v>792</v>
      </c>
      <c r="AV13" s="85" t="b">
        <v>0</v>
      </c>
      <c r="AW13" s="85" t="s">
        <v>807</v>
      </c>
      <c r="AX13" s="89" t="s">
        <v>818</v>
      </c>
      <c r="AY13" s="85" t="s">
        <v>66</v>
      </c>
      <c r="AZ13" s="85" t="str">
        <f>REPLACE(INDEX(GroupVertices[Group],MATCH(Vertices[[#This Row],[Vertex]],GroupVertices[Vertex],0)),1,1,"")</f>
        <v>2</v>
      </c>
      <c r="BA13" s="51" t="s">
        <v>324</v>
      </c>
      <c r="BB13" s="51" t="s">
        <v>324</v>
      </c>
      <c r="BC13" s="51" t="s">
        <v>365</v>
      </c>
      <c r="BD13" s="51" t="s">
        <v>365</v>
      </c>
      <c r="BE13" s="51"/>
      <c r="BF13" s="51"/>
      <c r="BG13" s="131" t="s">
        <v>1159</v>
      </c>
      <c r="BH13" s="131" t="s">
        <v>1159</v>
      </c>
      <c r="BI13" s="131" t="s">
        <v>1197</v>
      </c>
      <c r="BJ13" s="131" t="s">
        <v>1197</v>
      </c>
      <c r="BK13" s="131">
        <v>0</v>
      </c>
      <c r="BL13" s="134">
        <v>0</v>
      </c>
      <c r="BM13" s="131">
        <v>0</v>
      </c>
      <c r="BN13" s="134">
        <v>0</v>
      </c>
      <c r="BO13" s="131">
        <v>0</v>
      </c>
      <c r="BP13" s="134">
        <v>0</v>
      </c>
      <c r="BQ13" s="131">
        <v>7</v>
      </c>
      <c r="BR13" s="134">
        <v>100</v>
      </c>
      <c r="BS13" s="131">
        <v>7</v>
      </c>
      <c r="BT13" s="2"/>
      <c r="BU13" s="3"/>
      <c r="BV13" s="3"/>
      <c r="BW13" s="3"/>
      <c r="BX13" s="3"/>
    </row>
    <row r="14" spans="1:76" ht="15">
      <c r="A14" s="14" t="s">
        <v>222</v>
      </c>
      <c r="B14" s="15"/>
      <c r="C14" s="15" t="s">
        <v>64</v>
      </c>
      <c r="D14" s="93">
        <v>222.817864619679</v>
      </c>
      <c r="E14" s="81"/>
      <c r="F14" s="112" t="s">
        <v>402</v>
      </c>
      <c r="G14" s="15"/>
      <c r="H14" s="16" t="s">
        <v>222</v>
      </c>
      <c r="I14" s="66"/>
      <c r="J14" s="66"/>
      <c r="K14" s="114" t="s">
        <v>865</v>
      </c>
      <c r="L14" s="94">
        <v>9999</v>
      </c>
      <c r="M14" s="95">
        <v>8196.0615234375</v>
      </c>
      <c r="N14" s="95">
        <v>7710.99365234375</v>
      </c>
      <c r="O14" s="77"/>
      <c r="P14" s="96"/>
      <c r="Q14" s="96"/>
      <c r="R14" s="97"/>
      <c r="S14" s="51">
        <v>3</v>
      </c>
      <c r="T14" s="51">
        <v>5</v>
      </c>
      <c r="U14" s="52">
        <v>30</v>
      </c>
      <c r="V14" s="52">
        <v>0.166667</v>
      </c>
      <c r="W14" s="52">
        <v>0.300896</v>
      </c>
      <c r="X14" s="52">
        <v>2.709578</v>
      </c>
      <c r="Y14" s="52">
        <v>0</v>
      </c>
      <c r="Z14" s="52">
        <v>0</v>
      </c>
      <c r="AA14" s="82">
        <v>14</v>
      </c>
      <c r="AB14" s="82"/>
      <c r="AC14" s="98"/>
      <c r="AD14" s="85" t="s">
        <v>608</v>
      </c>
      <c r="AE14" s="85">
        <v>354</v>
      </c>
      <c r="AF14" s="85">
        <v>209</v>
      </c>
      <c r="AG14" s="85">
        <v>4445</v>
      </c>
      <c r="AH14" s="85">
        <v>2353</v>
      </c>
      <c r="AI14" s="85"/>
      <c r="AJ14" s="85" t="s">
        <v>651</v>
      </c>
      <c r="AK14" s="85" t="s">
        <v>694</v>
      </c>
      <c r="AL14" s="85"/>
      <c r="AM14" s="85"/>
      <c r="AN14" s="87">
        <v>41731.65105324074</v>
      </c>
      <c r="AO14" s="89" t="s">
        <v>759</v>
      </c>
      <c r="AP14" s="85" t="b">
        <v>1</v>
      </c>
      <c r="AQ14" s="85" t="b">
        <v>0</v>
      </c>
      <c r="AR14" s="85" t="b">
        <v>1</v>
      </c>
      <c r="AS14" s="85" t="s">
        <v>547</v>
      </c>
      <c r="AT14" s="85">
        <v>4</v>
      </c>
      <c r="AU14" s="89" t="s">
        <v>793</v>
      </c>
      <c r="AV14" s="85" t="b">
        <v>0</v>
      </c>
      <c r="AW14" s="85" t="s">
        <v>807</v>
      </c>
      <c r="AX14" s="89" t="s">
        <v>819</v>
      </c>
      <c r="AY14" s="85" t="s">
        <v>66</v>
      </c>
      <c r="AZ14" s="85" t="str">
        <f>REPLACE(INDEX(GroupVertices[Group],MATCH(Vertices[[#This Row],[Vertex]],GroupVertices[Vertex],0)),1,1,"")</f>
        <v>2</v>
      </c>
      <c r="BA14" s="51" t="s">
        <v>324</v>
      </c>
      <c r="BB14" s="51" t="s">
        <v>324</v>
      </c>
      <c r="BC14" s="51" t="s">
        <v>365</v>
      </c>
      <c r="BD14" s="51" t="s">
        <v>365</v>
      </c>
      <c r="BE14" s="51" t="s">
        <v>384</v>
      </c>
      <c r="BF14" s="51" t="s">
        <v>384</v>
      </c>
      <c r="BG14" s="131" t="s">
        <v>1160</v>
      </c>
      <c r="BH14" s="131" t="s">
        <v>1185</v>
      </c>
      <c r="BI14" s="131" t="s">
        <v>1198</v>
      </c>
      <c r="BJ14" s="131" t="s">
        <v>1198</v>
      </c>
      <c r="BK14" s="131">
        <v>3</v>
      </c>
      <c r="BL14" s="134">
        <v>3.5714285714285716</v>
      </c>
      <c r="BM14" s="131">
        <v>0</v>
      </c>
      <c r="BN14" s="134">
        <v>0</v>
      </c>
      <c r="BO14" s="131">
        <v>0</v>
      </c>
      <c r="BP14" s="134">
        <v>0</v>
      </c>
      <c r="BQ14" s="131">
        <v>81</v>
      </c>
      <c r="BR14" s="134">
        <v>96.42857142857143</v>
      </c>
      <c r="BS14" s="131">
        <v>84</v>
      </c>
      <c r="BT14" s="2"/>
      <c r="BU14" s="3"/>
      <c r="BV14" s="3"/>
      <c r="BW14" s="3"/>
      <c r="BX14" s="3"/>
    </row>
    <row r="15" spans="1:76" ht="15">
      <c r="A15" s="14" t="s">
        <v>223</v>
      </c>
      <c r="B15" s="15"/>
      <c r="C15" s="15" t="s">
        <v>64</v>
      </c>
      <c r="D15" s="93">
        <v>162</v>
      </c>
      <c r="E15" s="81"/>
      <c r="F15" s="112" t="s">
        <v>403</v>
      </c>
      <c r="G15" s="15"/>
      <c r="H15" s="16" t="s">
        <v>223</v>
      </c>
      <c r="I15" s="66"/>
      <c r="J15" s="66"/>
      <c r="K15" s="114" t="s">
        <v>866</v>
      </c>
      <c r="L15" s="94">
        <v>1</v>
      </c>
      <c r="M15" s="95">
        <v>8295.033203125</v>
      </c>
      <c r="N15" s="95">
        <v>9615.0380859375</v>
      </c>
      <c r="O15" s="77"/>
      <c r="P15" s="96"/>
      <c r="Q15" s="96"/>
      <c r="R15" s="97"/>
      <c r="S15" s="51">
        <v>2</v>
      </c>
      <c r="T15" s="51">
        <v>1</v>
      </c>
      <c r="U15" s="52">
        <v>0</v>
      </c>
      <c r="V15" s="52">
        <v>0.090909</v>
      </c>
      <c r="W15" s="52">
        <v>0.129507</v>
      </c>
      <c r="X15" s="52">
        <v>0.833076</v>
      </c>
      <c r="Y15" s="52">
        <v>0</v>
      </c>
      <c r="Z15" s="52">
        <v>0</v>
      </c>
      <c r="AA15" s="82">
        <v>15</v>
      </c>
      <c r="AB15" s="82"/>
      <c r="AC15" s="98"/>
      <c r="AD15" s="85" t="s">
        <v>609</v>
      </c>
      <c r="AE15" s="85">
        <v>2</v>
      </c>
      <c r="AF15" s="85">
        <v>1</v>
      </c>
      <c r="AG15" s="85">
        <v>280</v>
      </c>
      <c r="AH15" s="85">
        <v>0</v>
      </c>
      <c r="AI15" s="85">
        <v>28800</v>
      </c>
      <c r="AJ15" s="85" t="s">
        <v>652</v>
      </c>
      <c r="AK15" s="85" t="s">
        <v>695</v>
      </c>
      <c r="AL15" s="89" t="s">
        <v>724</v>
      </c>
      <c r="AM15" s="85" t="s">
        <v>748</v>
      </c>
      <c r="AN15" s="87">
        <v>40090.0868287037</v>
      </c>
      <c r="AO15" s="85"/>
      <c r="AP15" s="85" t="b">
        <v>1</v>
      </c>
      <c r="AQ15" s="85" t="b">
        <v>1</v>
      </c>
      <c r="AR15" s="85" t="b">
        <v>0</v>
      </c>
      <c r="AS15" s="85" t="s">
        <v>547</v>
      </c>
      <c r="AT15" s="85">
        <v>0</v>
      </c>
      <c r="AU15" s="89" t="s">
        <v>793</v>
      </c>
      <c r="AV15" s="85" t="b">
        <v>0</v>
      </c>
      <c r="AW15" s="85" t="s">
        <v>807</v>
      </c>
      <c r="AX15" s="89" t="s">
        <v>820</v>
      </c>
      <c r="AY15" s="85" t="s">
        <v>66</v>
      </c>
      <c r="AZ15" s="85" t="str">
        <f>REPLACE(INDEX(GroupVertices[Group],MATCH(Vertices[[#This Row],[Vertex]],GroupVertices[Vertex],0)),1,1,"")</f>
        <v>2</v>
      </c>
      <c r="BA15" s="51" t="s">
        <v>325</v>
      </c>
      <c r="BB15" s="51" t="s">
        <v>325</v>
      </c>
      <c r="BC15" s="51" t="s">
        <v>366</v>
      </c>
      <c r="BD15" s="51" t="s">
        <v>366</v>
      </c>
      <c r="BE15" s="51"/>
      <c r="BF15" s="51"/>
      <c r="BG15" s="131" t="s">
        <v>1161</v>
      </c>
      <c r="BH15" s="131" t="s">
        <v>1161</v>
      </c>
      <c r="BI15" s="131" t="s">
        <v>1199</v>
      </c>
      <c r="BJ15" s="131" t="s">
        <v>1199</v>
      </c>
      <c r="BK15" s="131">
        <v>1</v>
      </c>
      <c r="BL15" s="134">
        <v>2.857142857142857</v>
      </c>
      <c r="BM15" s="131">
        <v>0</v>
      </c>
      <c r="BN15" s="134">
        <v>0</v>
      </c>
      <c r="BO15" s="131">
        <v>0</v>
      </c>
      <c r="BP15" s="134">
        <v>0</v>
      </c>
      <c r="BQ15" s="131">
        <v>34</v>
      </c>
      <c r="BR15" s="134">
        <v>97.14285714285714</v>
      </c>
      <c r="BS15" s="131">
        <v>35</v>
      </c>
      <c r="BT15" s="2"/>
      <c r="BU15" s="3"/>
      <c r="BV15" s="3"/>
      <c r="BW15" s="3"/>
      <c r="BX15" s="3"/>
    </row>
    <row r="16" spans="1:76" ht="15">
      <c r="A16" s="14" t="s">
        <v>224</v>
      </c>
      <c r="B16" s="15"/>
      <c r="C16" s="15" t="s">
        <v>64</v>
      </c>
      <c r="D16" s="93">
        <v>162.58478715980462</v>
      </c>
      <c r="E16" s="81"/>
      <c r="F16" s="112" t="s">
        <v>404</v>
      </c>
      <c r="G16" s="15"/>
      <c r="H16" s="16" t="s">
        <v>224</v>
      </c>
      <c r="I16" s="66"/>
      <c r="J16" s="66"/>
      <c r="K16" s="114" t="s">
        <v>867</v>
      </c>
      <c r="L16" s="94">
        <v>1</v>
      </c>
      <c r="M16" s="95">
        <v>9786.9345703125</v>
      </c>
      <c r="N16" s="95">
        <v>8586.380859375</v>
      </c>
      <c r="O16" s="77"/>
      <c r="P16" s="96"/>
      <c r="Q16" s="96"/>
      <c r="R16" s="97"/>
      <c r="S16" s="51">
        <v>2</v>
      </c>
      <c r="T16" s="51">
        <v>1</v>
      </c>
      <c r="U16" s="52">
        <v>0</v>
      </c>
      <c r="V16" s="52">
        <v>0.090909</v>
      </c>
      <c r="W16" s="52">
        <v>0.129507</v>
      </c>
      <c r="X16" s="52">
        <v>0.833076</v>
      </c>
      <c r="Y16" s="52">
        <v>0</v>
      </c>
      <c r="Z16" s="52">
        <v>0</v>
      </c>
      <c r="AA16" s="82">
        <v>16</v>
      </c>
      <c r="AB16" s="82"/>
      <c r="AC16" s="98"/>
      <c r="AD16" s="85" t="s">
        <v>563</v>
      </c>
      <c r="AE16" s="85">
        <v>6</v>
      </c>
      <c r="AF16" s="85">
        <v>3</v>
      </c>
      <c r="AG16" s="85">
        <v>1268</v>
      </c>
      <c r="AH16" s="85">
        <v>3</v>
      </c>
      <c r="AI16" s="85"/>
      <c r="AJ16" s="85"/>
      <c r="AK16" s="85"/>
      <c r="AL16" s="85"/>
      <c r="AM16" s="85"/>
      <c r="AN16" s="87">
        <v>43033.95334490741</v>
      </c>
      <c r="AO16" s="89" t="s">
        <v>760</v>
      </c>
      <c r="AP16" s="85" t="b">
        <v>1</v>
      </c>
      <c r="AQ16" s="85" t="b">
        <v>0</v>
      </c>
      <c r="AR16" s="85" t="b">
        <v>0</v>
      </c>
      <c r="AS16" s="85" t="s">
        <v>547</v>
      </c>
      <c r="AT16" s="85">
        <v>0</v>
      </c>
      <c r="AU16" s="85"/>
      <c r="AV16" s="85" t="b">
        <v>0</v>
      </c>
      <c r="AW16" s="85" t="s">
        <v>807</v>
      </c>
      <c r="AX16" s="89" t="s">
        <v>821</v>
      </c>
      <c r="AY16" s="85" t="s">
        <v>66</v>
      </c>
      <c r="AZ16" s="85" t="str">
        <f>REPLACE(INDEX(GroupVertices[Group],MATCH(Vertices[[#This Row],[Vertex]],GroupVertices[Vertex],0)),1,1,"")</f>
        <v>2</v>
      </c>
      <c r="BA16" s="51" t="s">
        <v>326</v>
      </c>
      <c r="BB16" s="51" t="s">
        <v>326</v>
      </c>
      <c r="BC16" s="51" t="s">
        <v>367</v>
      </c>
      <c r="BD16" s="51" t="s">
        <v>367</v>
      </c>
      <c r="BE16" s="51"/>
      <c r="BF16" s="51"/>
      <c r="BG16" s="131" t="s">
        <v>1162</v>
      </c>
      <c r="BH16" s="131" t="s">
        <v>1162</v>
      </c>
      <c r="BI16" s="131" t="s">
        <v>1200</v>
      </c>
      <c r="BJ16" s="131" t="s">
        <v>1200</v>
      </c>
      <c r="BK16" s="131">
        <v>1</v>
      </c>
      <c r="BL16" s="134">
        <v>4.545454545454546</v>
      </c>
      <c r="BM16" s="131">
        <v>0</v>
      </c>
      <c r="BN16" s="134">
        <v>0</v>
      </c>
      <c r="BO16" s="131">
        <v>0</v>
      </c>
      <c r="BP16" s="134">
        <v>0</v>
      </c>
      <c r="BQ16" s="131">
        <v>21</v>
      </c>
      <c r="BR16" s="134">
        <v>95.45454545454545</v>
      </c>
      <c r="BS16" s="131">
        <v>22</v>
      </c>
      <c r="BT16" s="2"/>
      <c r="BU16" s="3"/>
      <c r="BV16" s="3"/>
      <c r="BW16" s="3"/>
      <c r="BX16" s="3"/>
    </row>
    <row r="17" spans="1:76" ht="15">
      <c r="A17" s="14" t="s">
        <v>225</v>
      </c>
      <c r="B17" s="15"/>
      <c r="C17" s="15" t="s">
        <v>64</v>
      </c>
      <c r="D17" s="93">
        <v>474.86113049546407</v>
      </c>
      <c r="E17" s="81"/>
      <c r="F17" s="112" t="s">
        <v>405</v>
      </c>
      <c r="G17" s="15"/>
      <c r="H17" s="16" t="s">
        <v>225</v>
      </c>
      <c r="I17" s="66"/>
      <c r="J17" s="66"/>
      <c r="K17" s="114" t="s">
        <v>868</v>
      </c>
      <c r="L17" s="94">
        <v>1</v>
      </c>
      <c r="M17" s="95">
        <v>6687.00732421875</v>
      </c>
      <c r="N17" s="95">
        <v>8770.7080078125</v>
      </c>
      <c r="O17" s="77"/>
      <c r="P17" s="96"/>
      <c r="Q17" s="96"/>
      <c r="R17" s="97"/>
      <c r="S17" s="51">
        <v>2</v>
      </c>
      <c r="T17" s="51">
        <v>1</v>
      </c>
      <c r="U17" s="52">
        <v>0</v>
      </c>
      <c r="V17" s="52">
        <v>0.090909</v>
      </c>
      <c r="W17" s="52">
        <v>0.129507</v>
      </c>
      <c r="X17" s="52">
        <v>0.833076</v>
      </c>
      <c r="Y17" s="52">
        <v>0</v>
      </c>
      <c r="Z17" s="52">
        <v>0</v>
      </c>
      <c r="AA17" s="82">
        <v>17</v>
      </c>
      <c r="AB17" s="82"/>
      <c r="AC17" s="98"/>
      <c r="AD17" s="85" t="s">
        <v>610</v>
      </c>
      <c r="AE17" s="85">
        <v>87</v>
      </c>
      <c r="AF17" s="85">
        <v>1071</v>
      </c>
      <c r="AG17" s="85">
        <v>449</v>
      </c>
      <c r="AH17" s="85">
        <v>67</v>
      </c>
      <c r="AI17" s="85"/>
      <c r="AJ17" s="85" t="s">
        <v>653</v>
      </c>
      <c r="AK17" s="85" t="s">
        <v>696</v>
      </c>
      <c r="AL17" s="89" t="s">
        <v>725</v>
      </c>
      <c r="AM17" s="85"/>
      <c r="AN17" s="87">
        <v>39961.7658912037</v>
      </c>
      <c r="AO17" s="89" t="s">
        <v>761</v>
      </c>
      <c r="AP17" s="85" t="b">
        <v>0</v>
      </c>
      <c r="AQ17" s="85" t="b">
        <v>0</v>
      </c>
      <c r="AR17" s="85" t="b">
        <v>0</v>
      </c>
      <c r="AS17" s="85" t="s">
        <v>547</v>
      </c>
      <c r="AT17" s="85">
        <v>22</v>
      </c>
      <c r="AU17" s="89" t="s">
        <v>793</v>
      </c>
      <c r="AV17" s="85" t="b">
        <v>0</v>
      </c>
      <c r="AW17" s="85" t="s">
        <v>807</v>
      </c>
      <c r="AX17" s="89" t="s">
        <v>822</v>
      </c>
      <c r="AY17" s="85" t="s">
        <v>66</v>
      </c>
      <c r="AZ17" s="85" t="str">
        <f>REPLACE(INDEX(GroupVertices[Group],MATCH(Vertices[[#This Row],[Vertex]],GroupVertices[Vertex],0)),1,1,"")</f>
        <v>2</v>
      </c>
      <c r="BA17" s="51" t="s">
        <v>327</v>
      </c>
      <c r="BB17" s="51" t="s">
        <v>327</v>
      </c>
      <c r="BC17" s="51" t="s">
        <v>361</v>
      </c>
      <c r="BD17" s="51" t="s">
        <v>361</v>
      </c>
      <c r="BE17" s="51"/>
      <c r="BF17" s="51"/>
      <c r="BG17" s="131" t="s">
        <v>1163</v>
      </c>
      <c r="BH17" s="131" t="s">
        <v>1163</v>
      </c>
      <c r="BI17" s="131" t="s">
        <v>1201</v>
      </c>
      <c r="BJ17" s="131" t="s">
        <v>1201</v>
      </c>
      <c r="BK17" s="131">
        <v>2</v>
      </c>
      <c r="BL17" s="134">
        <v>12.5</v>
      </c>
      <c r="BM17" s="131">
        <v>0</v>
      </c>
      <c r="BN17" s="134">
        <v>0</v>
      </c>
      <c r="BO17" s="131">
        <v>0</v>
      </c>
      <c r="BP17" s="134">
        <v>0</v>
      </c>
      <c r="BQ17" s="131">
        <v>14</v>
      </c>
      <c r="BR17" s="134">
        <v>87.5</v>
      </c>
      <c r="BS17" s="131">
        <v>16</v>
      </c>
      <c r="BT17" s="2"/>
      <c r="BU17" s="3"/>
      <c r="BV17" s="3"/>
      <c r="BW17" s="3"/>
      <c r="BX17" s="3"/>
    </row>
    <row r="18" spans="1:76" ht="15">
      <c r="A18" s="14" t="s">
        <v>226</v>
      </c>
      <c r="B18" s="15"/>
      <c r="C18" s="15" t="s">
        <v>64</v>
      </c>
      <c r="D18" s="93">
        <v>664.039776692254</v>
      </c>
      <c r="E18" s="81"/>
      <c r="F18" s="112" t="s">
        <v>406</v>
      </c>
      <c r="G18" s="15"/>
      <c r="H18" s="16" t="s">
        <v>226</v>
      </c>
      <c r="I18" s="66"/>
      <c r="J18" s="66"/>
      <c r="K18" s="114" t="s">
        <v>869</v>
      </c>
      <c r="L18" s="94">
        <v>1</v>
      </c>
      <c r="M18" s="95">
        <v>4843.5703125</v>
      </c>
      <c r="N18" s="95">
        <v>4999.5</v>
      </c>
      <c r="O18" s="77"/>
      <c r="P18" s="96"/>
      <c r="Q18" s="96"/>
      <c r="R18" s="97"/>
      <c r="S18" s="51">
        <v>1</v>
      </c>
      <c r="T18" s="51">
        <v>1</v>
      </c>
      <c r="U18" s="52">
        <v>0</v>
      </c>
      <c r="V18" s="52">
        <v>0</v>
      </c>
      <c r="W18" s="52">
        <v>0</v>
      </c>
      <c r="X18" s="52">
        <v>0.999989</v>
      </c>
      <c r="Y18" s="52">
        <v>0</v>
      </c>
      <c r="Z18" s="52" t="s">
        <v>1302</v>
      </c>
      <c r="AA18" s="82">
        <v>18</v>
      </c>
      <c r="AB18" s="82"/>
      <c r="AC18" s="98"/>
      <c r="AD18" s="85" t="s">
        <v>611</v>
      </c>
      <c r="AE18" s="85">
        <v>1885</v>
      </c>
      <c r="AF18" s="85">
        <v>1718</v>
      </c>
      <c r="AG18" s="85">
        <v>27919</v>
      </c>
      <c r="AH18" s="85">
        <v>14</v>
      </c>
      <c r="AI18" s="85"/>
      <c r="AJ18" s="85" t="s">
        <v>654</v>
      </c>
      <c r="AK18" s="85"/>
      <c r="AL18" s="89" t="s">
        <v>726</v>
      </c>
      <c r="AM18" s="85"/>
      <c r="AN18" s="87">
        <v>40680.57780092592</v>
      </c>
      <c r="AO18" s="89" t="s">
        <v>762</v>
      </c>
      <c r="AP18" s="85" t="b">
        <v>1</v>
      </c>
      <c r="AQ18" s="85" t="b">
        <v>0</v>
      </c>
      <c r="AR18" s="85" t="b">
        <v>0</v>
      </c>
      <c r="AS18" s="85" t="s">
        <v>789</v>
      </c>
      <c r="AT18" s="85">
        <v>20</v>
      </c>
      <c r="AU18" s="89" t="s">
        <v>793</v>
      </c>
      <c r="AV18" s="85" t="b">
        <v>0</v>
      </c>
      <c r="AW18" s="85" t="s">
        <v>807</v>
      </c>
      <c r="AX18" s="89" t="s">
        <v>823</v>
      </c>
      <c r="AY18" s="85" t="s">
        <v>66</v>
      </c>
      <c r="AZ18" s="85" t="str">
        <f>REPLACE(INDEX(GroupVertices[Group],MATCH(Vertices[[#This Row],[Vertex]],GroupVertices[Vertex],0)),1,1,"")</f>
        <v>1</v>
      </c>
      <c r="BA18" s="51" t="s">
        <v>328</v>
      </c>
      <c r="BB18" s="51" t="s">
        <v>328</v>
      </c>
      <c r="BC18" s="51" t="s">
        <v>368</v>
      </c>
      <c r="BD18" s="51" t="s">
        <v>368</v>
      </c>
      <c r="BE18" s="51"/>
      <c r="BF18" s="51"/>
      <c r="BG18" s="131" t="s">
        <v>1164</v>
      </c>
      <c r="BH18" s="131" t="s">
        <v>1164</v>
      </c>
      <c r="BI18" s="131" t="s">
        <v>1202</v>
      </c>
      <c r="BJ18" s="131" t="s">
        <v>1202</v>
      </c>
      <c r="BK18" s="131">
        <v>2</v>
      </c>
      <c r="BL18" s="134">
        <v>13.333333333333334</v>
      </c>
      <c r="BM18" s="131">
        <v>0</v>
      </c>
      <c r="BN18" s="134">
        <v>0</v>
      </c>
      <c r="BO18" s="131">
        <v>0</v>
      </c>
      <c r="BP18" s="134">
        <v>0</v>
      </c>
      <c r="BQ18" s="131">
        <v>13</v>
      </c>
      <c r="BR18" s="134">
        <v>86.66666666666667</v>
      </c>
      <c r="BS18" s="131">
        <v>15</v>
      </c>
      <c r="BT18" s="2"/>
      <c r="BU18" s="3"/>
      <c r="BV18" s="3"/>
      <c r="BW18" s="3"/>
      <c r="BX18" s="3"/>
    </row>
    <row r="19" spans="1:76" ht="15">
      <c r="A19" s="14" t="s">
        <v>227</v>
      </c>
      <c r="B19" s="15"/>
      <c r="C19" s="15" t="s">
        <v>64</v>
      </c>
      <c r="D19" s="93">
        <v>466.96650383810186</v>
      </c>
      <c r="E19" s="81"/>
      <c r="F19" s="112" t="s">
        <v>407</v>
      </c>
      <c r="G19" s="15"/>
      <c r="H19" s="16" t="s">
        <v>227</v>
      </c>
      <c r="I19" s="66"/>
      <c r="J19" s="66"/>
      <c r="K19" s="114" t="s">
        <v>870</v>
      </c>
      <c r="L19" s="94">
        <v>1</v>
      </c>
      <c r="M19" s="95">
        <v>5876.60546875</v>
      </c>
      <c r="N19" s="95">
        <v>4999.5</v>
      </c>
      <c r="O19" s="77"/>
      <c r="P19" s="96"/>
      <c r="Q19" s="96"/>
      <c r="R19" s="97"/>
      <c r="S19" s="51">
        <v>1</v>
      </c>
      <c r="T19" s="51">
        <v>1</v>
      </c>
      <c r="U19" s="52">
        <v>0</v>
      </c>
      <c r="V19" s="52">
        <v>0</v>
      </c>
      <c r="W19" s="52">
        <v>0</v>
      </c>
      <c r="X19" s="52">
        <v>0.999989</v>
      </c>
      <c r="Y19" s="52">
        <v>0</v>
      </c>
      <c r="Z19" s="52" t="s">
        <v>1302</v>
      </c>
      <c r="AA19" s="82">
        <v>19</v>
      </c>
      <c r="AB19" s="82"/>
      <c r="AC19" s="98"/>
      <c r="AD19" s="85" t="s">
        <v>612</v>
      </c>
      <c r="AE19" s="85">
        <v>1570</v>
      </c>
      <c r="AF19" s="85">
        <v>1044</v>
      </c>
      <c r="AG19" s="85">
        <v>322656</v>
      </c>
      <c r="AH19" s="85">
        <v>107</v>
      </c>
      <c r="AI19" s="85"/>
      <c r="AJ19" s="85" t="s">
        <v>655</v>
      </c>
      <c r="AK19" s="85" t="s">
        <v>697</v>
      </c>
      <c r="AL19" s="89" t="s">
        <v>727</v>
      </c>
      <c r="AM19" s="85"/>
      <c r="AN19" s="87">
        <v>40144.53497685185</v>
      </c>
      <c r="AO19" s="89" t="s">
        <v>763</v>
      </c>
      <c r="AP19" s="85" t="b">
        <v>0</v>
      </c>
      <c r="AQ19" s="85" t="b">
        <v>0</v>
      </c>
      <c r="AR19" s="85" t="b">
        <v>0</v>
      </c>
      <c r="AS19" s="85" t="s">
        <v>547</v>
      </c>
      <c r="AT19" s="85">
        <v>35</v>
      </c>
      <c r="AU19" s="89" t="s">
        <v>793</v>
      </c>
      <c r="AV19" s="85" t="b">
        <v>0</v>
      </c>
      <c r="AW19" s="85" t="s">
        <v>807</v>
      </c>
      <c r="AX19" s="89" t="s">
        <v>824</v>
      </c>
      <c r="AY19" s="85" t="s">
        <v>66</v>
      </c>
      <c r="AZ19" s="85" t="str">
        <f>REPLACE(INDEX(GroupVertices[Group],MATCH(Vertices[[#This Row],[Vertex]],GroupVertices[Vertex],0)),1,1,"")</f>
        <v>1</v>
      </c>
      <c r="BA19" s="51" t="s">
        <v>329</v>
      </c>
      <c r="BB19" s="51" t="s">
        <v>329</v>
      </c>
      <c r="BC19" s="51" t="s">
        <v>368</v>
      </c>
      <c r="BD19" s="51" t="s">
        <v>368</v>
      </c>
      <c r="BE19" s="51"/>
      <c r="BF19" s="51"/>
      <c r="BG19" s="131" t="s">
        <v>1165</v>
      </c>
      <c r="BH19" s="131" t="s">
        <v>1165</v>
      </c>
      <c r="BI19" s="131" t="s">
        <v>1203</v>
      </c>
      <c r="BJ19" s="131" t="s">
        <v>1203</v>
      </c>
      <c r="BK19" s="131">
        <v>0</v>
      </c>
      <c r="BL19" s="134">
        <v>0</v>
      </c>
      <c r="BM19" s="131">
        <v>0</v>
      </c>
      <c r="BN19" s="134">
        <v>0</v>
      </c>
      <c r="BO19" s="131">
        <v>0</v>
      </c>
      <c r="BP19" s="134">
        <v>0</v>
      </c>
      <c r="BQ19" s="131">
        <v>16</v>
      </c>
      <c r="BR19" s="134">
        <v>100</v>
      </c>
      <c r="BS19" s="131">
        <v>16</v>
      </c>
      <c r="BT19" s="2"/>
      <c r="BU19" s="3"/>
      <c r="BV19" s="3"/>
      <c r="BW19" s="3"/>
      <c r="BX19" s="3"/>
    </row>
    <row r="20" spans="1:76" ht="15">
      <c r="A20" s="14" t="s">
        <v>228</v>
      </c>
      <c r="B20" s="15"/>
      <c r="C20" s="15" t="s">
        <v>64</v>
      </c>
      <c r="D20" s="93">
        <v>162.2923935799023</v>
      </c>
      <c r="E20" s="81"/>
      <c r="F20" s="112" t="s">
        <v>408</v>
      </c>
      <c r="G20" s="15"/>
      <c r="H20" s="16" t="s">
        <v>228</v>
      </c>
      <c r="I20" s="66"/>
      <c r="J20" s="66"/>
      <c r="K20" s="114" t="s">
        <v>871</v>
      </c>
      <c r="L20" s="94">
        <v>1</v>
      </c>
      <c r="M20" s="95">
        <v>4843.5703125</v>
      </c>
      <c r="N20" s="95">
        <v>3140.8623046875</v>
      </c>
      <c r="O20" s="77"/>
      <c r="P20" s="96"/>
      <c r="Q20" s="96"/>
      <c r="R20" s="97"/>
      <c r="S20" s="51">
        <v>1</v>
      </c>
      <c r="T20" s="51">
        <v>1</v>
      </c>
      <c r="U20" s="52">
        <v>0</v>
      </c>
      <c r="V20" s="52">
        <v>0</v>
      </c>
      <c r="W20" s="52">
        <v>0</v>
      </c>
      <c r="X20" s="52">
        <v>0.999989</v>
      </c>
      <c r="Y20" s="52">
        <v>0</v>
      </c>
      <c r="Z20" s="52" t="s">
        <v>1302</v>
      </c>
      <c r="AA20" s="82">
        <v>20</v>
      </c>
      <c r="AB20" s="82"/>
      <c r="AC20" s="98"/>
      <c r="AD20" s="85" t="s">
        <v>613</v>
      </c>
      <c r="AE20" s="85">
        <v>0</v>
      </c>
      <c r="AF20" s="85">
        <v>2</v>
      </c>
      <c r="AG20" s="85">
        <v>358</v>
      </c>
      <c r="AH20" s="85">
        <v>0</v>
      </c>
      <c r="AI20" s="85"/>
      <c r="AJ20" s="85" t="s">
        <v>656</v>
      </c>
      <c r="AK20" s="85" t="s">
        <v>698</v>
      </c>
      <c r="AL20" s="89" t="s">
        <v>728</v>
      </c>
      <c r="AM20" s="85"/>
      <c r="AN20" s="87">
        <v>41077.26833333333</v>
      </c>
      <c r="AO20" s="89" t="s">
        <v>764</v>
      </c>
      <c r="AP20" s="85" t="b">
        <v>0</v>
      </c>
      <c r="AQ20" s="85" t="b">
        <v>0</v>
      </c>
      <c r="AR20" s="85" t="b">
        <v>0</v>
      </c>
      <c r="AS20" s="85" t="s">
        <v>547</v>
      </c>
      <c r="AT20" s="85">
        <v>0</v>
      </c>
      <c r="AU20" s="89" t="s">
        <v>795</v>
      </c>
      <c r="AV20" s="85" t="b">
        <v>0</v>
      </c>
      <c r="AW20" s="85" t="s">
        <v>807</v>
      </c>
      <c r="AX20" s="89" t="s">
        <v>825</v>
      </c>
      <c r="AY20" s="85" t="s">
        <v>66</v>
      </c>
      <c r="AZ20" s="85" t="str">
        <f>REPLACE(INDEX(GroupVertices[Group],MATCH(Vertices[[#This Row],[Vertex]],GroupVertices[Vertex],0)),1,1,"")</f>
        <v>1</v>
      </c>
      <c r="BA20" s="51" t="s">
        <v>330</v>
      </c>
      <c r="BB20" s="51" t="s">
        <v>330</v>
      </c>
      <c r="BC20" s="51" t="s">
        <v>369</v>
      </c>
      <c r="BD20" s="51" t="s">
        <v>369</v>
      </c>
      <c r="BE20" s="51"/>
      <c r="BF20" s="51"/>
      <c r="BG20" s="131" t="s">
        <v>1166</v>
      </c>
      <c r="BH20" s="131" t="s">
        <v>1166</v>
      </c>
      <c r="BI20" s="131" t="s">
        <v>1204</v>
      </c>
      <c r="BJ20" s="131" t="s">
        <v>1204</v>
      </c>
      <c r="BK20" s="131">
        <v>0</v>
      </c>
      <c r="BL20" s="134">
        <v>0</v>
      </c>
      <c r="BM20" s="131">
        <v>0</v>
      </c>
      <c r="BN20" s="134">
        <v>0</v>
      </c>
      <c r="BO20" s="131">
        <v>0</v>
      </c>
      <c r="BP20" s="134">
        <v>0</v>
      </c>
      <c r="BQ20" s="131">
        <v>5</v>
      </c>
      <c r="BR20" s="134">
        <v>100</v>
      </c>
      <c r="BS20" s="131">
        <v>5</v>
      </c>
      <c r="BT20" s="2"/>
      <c r="BU20" s="3"/>
      <c r="BV20" s="3"/>
      <c r="BW20" s="3"/>
      <c r="BX20" s="3"/>
    </row>
    <row r="21" spans="1:76" ht="15">
      <c r="A21" s="14" t="s">
        <v>229</v>
      </c>
      <c r="B21" s="15"/>
      <c r="C21" s="15" t="s">
        <v>64</v>
      </c>
      <c r="D21" s="93">
        <v>790.0614096301465</v>
      </c>
      <c r="E21" s="81"/>
      <c r="F21" s="112" t="s">
        <v>804</v>
      </c>
      <c r="G21" s="15"/>
      <c r="H21" s="16" t="s">
        <v>229</v>
      </c>
      <c r="I21" s="66"/>
      <c r="J21" s="66"/>
      <c r="K21" s="114" t="s">
        <v>872</v>
      </c>
      <c r="L21" s="94">
        <v>1</v>
      </c>
      <c r="M21" s="95">
        <v>8097.0888671875</v>
      </c>
      <c r="N21" s="95">
        <v>5775.89306640625</v>
      </c>
      <c r="O21" s="77"/>
      <c r="P21" s="96"/>
      <c r="Q21" s="96"/>
      <c r="R21" s="97"/>
      <c r="S21" s="51">
        <v>0</v>
      </c>
      <c r="T21" s="51">
        <v>1</v>
      </c>
      <c r="U21" s="52">
        <v>0</v>
      </c>
      <c r="V21" s="52">
        <v>0.090909</v>
      </c>
      <c r="W21" s="52">
        <v>0.090539</v>
      </c>
      <c r="X21" s="52">
        <v>0.479019</v>
      </c>
      <c r="Y21" s="52">
        <v>0</v>
      </c>
      <c r="Z21" s="52">
        <v>0</v>
      </c>
      <c r="AA21" s="82">
        <v>21</v>
      </c>
      <c r="AB21" s="82"/>
      <c r="AC21" s="98"/>
      <c r="AD21" s="85" t="s">
        <v>614</v>
      </c>
      <c r="AE21" s="85">
        <v>1721</v>
      </c>
      <c r="AF21" s="85">
        <v>2149</v>
      </c>
      <c r="AG21" s="85">
        <v>16715</v>
      </c>
      <c r="AH21" s="85">
        <v>47433</v>
      </c>
      <c r="AI21" s="85"/>
      <c r="AJ21" s="85" t="s">
        <v>657</v>
      </c>
      <c r="AK21" s="85" t="s">
        <v>699</v>
      </c>
      <c r="AL21" s="85"/>
      <c r="AM21" s="85"/>
      <c r="AN21" s="87">
        <v>39665.28949074074</v>
      </c>
      <c r="AO21" s="89" t="s">
        <v>765</v>
      </c>
      <c r="AP21" s="85" t="b">
        <v>0</v>
      </c>
      <c r="AQ21" s="85" t="b">
        <v>0</v>
      </c>
      <c r="AR21" s="85" t="b">
        <v>1</v>
      </c>
      <c r="AS21" s="85" t="s">
        <v>547</v>
      </c>
      <c r="AT21" s="85">
        <v>26</v>
      </c>
      <c r="AU21" s="89" t="s">
        <v>796</v>
      </c>
      <c r="AV21" s="85" t="b">
        <v>0</v>
      </c>
      <c r="AW21" s="85" t="s">
        <v>807</v>
      </c>
      <c r="AX21" s="89" t="s">
        <v>826</v>
      </c>
      <c r="AY21" s="85" t="s">
        <v>66</v>
      </c>
      <c r="AZ21" s="85" t="str">
        <f>REPLACE(INDEX(GroupVertices[Group],MATCH(Vertices[[#This Row],[Vertex]],GroupVertices[Vertex],0)),1,1,"")</f>
        <v>2</v>
      </c>
      <c r="BA21" s="51"/>
      <c r="BB21" s="51"/>
      <c r="BC21" s="51"/>
      <c r="BD21" s="51"/>
      <c r="BE21" s="51" t="s">
        <v>384</v>
      </c>
      <c r="BF21" s="51" t="s">
        <v>384</v>
      </c>
      <c r="BG21" s="131" t="s">
        <v>1167</v>
      </c>
      <c r="BH21" s="131" t="s">
        <v>1167</v>
      </c>
      <c r="BI21" s="131" t="s">
        <v>1205</v>
      </c>
      <c r="BJ21" s="131" t="s">
        <v>1205</v>
      </c>
      <c r="BK21" s="131">
        <v>0</v>
      </c>
      <c r="BL21" s="134">
        <v>0</v>
      </c>
      <c r="BM21" s="131">
        <v>0</v>
      </c>
      <c r="BN21" s="134">
        <v>0</v>
      </c>
      <c r="BO21" s="131">
        <v>0</v>
      </c>
      <c r="BP21" s="134">
        <v>0</v>
      </c>
      <c r="BQ21" s="131">
        <v>12</v>
      </c>
      <c r="BR21" s="134">
        <v>100</v>
      </c>
      <c r="BS21" s="131">
        <v>12</v>
      </c>
      <c r="BT21" s="2"/>
      <c r="BU21" s="3"/>
      <c r="BV21" s="3"/>
      <c r="BW21" s="3"/>
      <c r="BX21" s="3"/>
    </row>
    <row r="22" spans="1:76" ht="15">
      <c r="A22" s="14" t="s">
        <v>230</v>
      </c>
      <c r="B22" s="15"/>
      <c r="C22" s="15" t="s">
        <v>64</v>
      </c>
      <c r="D22" s="93">
        <v>162.58478715980462</v>
      </c>
      <c r="E22" s="81"/>
      <c r="F22" s="112" t="s">
        <v>409</v>
      </c>
      <c r="G22" s="15"/>
      <c r="H22" s="16" t="s">
        <v>230</v>
      </c>
      <c r="I22" s="66"/>
      <c r="J22" s="66"/>
      <c r="K22" s="114" t="s">
        <v>873</v>
      </c>
      <c r="L22" s="94">
        <v>1</v>
      </c>
      <c r="M22" s="95">
        <v>3810.53515625</v>
      </c>
      <c r="N22" s="95">
        <v>1282.2247314453125</v>
      </c>
      <c r="O22" s="77"/>
      <c r="P22" s="96"/>
      <c r="Q22" s="96"/>
      <c r="R22" s="97"/>
      <c r="S22" s="51">
        <v>1</v>
      </c>
      <c r="T22" s="51">
        <v>1</v>
      </c>
      <c r="U22" s="52">
        <v>0</v>
      </c>
      <c r="V22" s="52">
        <v>0</v>
      </c>
      <c r="W22" s="52">
        <v>0</v>
      </c>
      <c r="X22" s="52">
        <v>0.999989</v>
      </c>
      <c r="Y22" s="52">
        <v>0</v>
      </c>
      <c r="Z22" s="52" t="s">
        <v>1302</v>
      </c>
      <c r="AA22" s="82">
        <v>22</v>
      </c>
      <c r="AB22" s="82"/>
      <c r="AC22" s="98"/>
      <c r="AD22" s="85" t="s">
        <v>615</v>
      </c>
      <c r="AE22" s="85">
        <v>5</v>
      </c>
      <c r="AF22" s="85">
        <v>3</v>
      </c>
      <c r="AG22" s="85">
        <v>1045</v>
      </c>
      <c r="AH22" s="85">
        <v>0</v>
      </c>
      <c r="AI22" s="85"/>
      <c r="AJ22" s="85"/>
      <c r="AK22" s="85"/>
      <c r="AL22" s="85"/>
      <c r="AM22" s="85"/>
      <c r="AN22" s="87">
        <v>40212.38143518518</v>
      </c>
      <c r="AO22" s="85"/>
      <c r="AP22" s="85" t="b">
        <v>1</v>
      </c>
      <c r="AQ22" s="85" t="b">
        <v>0</v>
      </c>
      <c r="AR22" s="85" t="b">
        <v>0</v>
      </c>
      <c r="AS22" s="85" t="s">
        <v>547</v>
      </c>
      <c r="AT22" s="85">
        <v>0</v>
      </c>
      <c r="AU22" s="89" t="s">
        <v>793</v>
      </c>
      <c r="AV22" s="85" t="b">
        <v>0</v>
      </c>
      <c r="AW22" s="85" t="s">
        <v>807</v>
      </c>
      <c r="AX22" s="89" t="s">
        <v>827</v>
      </c>
      <c r="AY22" s="85" t="s">
        <v>66</v>
      </c>
      <c r="AZ22" s="85" t="str">
        <f>REPLACE(INDEX(GroupVertices[Group],MATCH(Vertices[[#This Row],[Vertex]],GroupVertices[Vertex],0)),1,1,"")</f>
        <v>1</v>
      </c>
      <c r="BA22" s="51" t="s">
        <v>331</v>
      </c>
      <c r="BB22" s="51" t="s">
        <v>331</v>
      </c>
      <c r="BC22" s="51" t="s">
        <v>361</v>
      </c>
      <c r="BD22" s="51" t="s">
        <v>361</v>
      </c>
      <c r="BE22" s="51"/>
      <c r="BF22" s="51"/>
      <c r="BG22" s="131" t="s">
        <v>1168</v>
      </c>
      <c r="BH22" s="131" t="s">
        <v>1168</v>
      </c>
      <c r="BI22" s="131" t="s">
        <v>1206</v>
      </c>
      <c r="BJ22" s="131" t="s">
        <v>1206</v>
      </c>
      <c r="BK22" s="131">
        <v>0</v>
      </c>
      <c r="BL22" s="134">
        <v>0</v>
      </c>
      <c r="BM22" s="131">
        <v>0</v>
      </c>
      <c r="BN22" s="134">
        <v>0</v>
      </c>
      <c r="BO22" s="131">
        <v>0</v>
      </c>
      <c r="BP22" s="134">
        <v>0</v>
      </c>
      <c r="BQ22" s="131">
        <v>16</v>
      </c>
      <c r="BR22" s="134">
        <v>100</v>
      </c>
      <c r="BS22" s="131">
        <v>16</v>
      </c>
      <c r="BT22" s="2"/>
      <c r="BU22" s="3"/>
      <c r="BV22" s="3"/>
      <c r="BW22" s="3"/>
      <c r="BX22" s="3"/>
    </row>
    <row r="23" spans="1:76" ht="15">
      <c r="A23" s="14" t="s">
        <v>231</v>
      </c>
      <c r="B23" s="15"/>
      <c r="C23" s="15" t="s">
        <v>64</v>
      </c>
      <c r="D23" s="93">
        <v>310.8283321702721</v>
      </c>
      <c r="E23" s="81"/>
      <c r="F23" s="112" t="s">
        <v>410</v>
      </c>
      <c r="G23" s="15"/>
      <c r="H23" s="16" t="s">
        <v>231</v>
      </c>
      <c r="I23" s="66"/>
      <c r="J23" s="66"/>
      <c r="K23" s="114" t="s">
        <v>874</v>
      </c>
      <c r="L23" s="94">
        <v>1</v>
      </c>
      <c r="M23" s="95">
        <v>4843.5703125</v>
      </c>
      <c r="N23" s="95">
        <v>1282.2247314453125</v>
      </c>
      <c r="O23" s="77"/>
      <c r="P23" s="96"/>
      <c r="Q23" s="96"/>
      <c r="R23" s="97"/>
      <c r="S23" s="51">
        <v>1</v>
      </c>
      <c r="T23" s="51">
        <v>1</v>
      </c>
      <c r="U23" s="52">
        <v>0</v>
      </c>
      <c r="V23" s="52">
        <v>0</v>
      </c>
      <c r="W23" s="52">
        <v>0</v>
      </c>
      <c r="X23" s="52">
        <v>0.999989</v>
      </c>
      <c r="Y23" s="52">
        <v>0</v>
      </c>
      <c r="Z23" s="52" t="s">
        <v>1302</v>
      </c>
      <c r="AA23" s="82">
        <v>23</v>
      </c>
      <c r="AB23" s="82"/>
      <c r="AC23" s="98"/>
      <c r="AD23" s="85" t="s">
        <v>616</v>
      </c>
      <c r="AE23" s="85">
        <v>25</v>
      </c>
      <c r="AF23" s="85">
        <v>510</v>
      </c>
      <c r="AG23" s="85">
        <v>58840</v>
      </c>
      <c r="AH23" s="85">
        <v>0</v>
      </c>
      <c r="AI23" s="85"/>
      <c r="AJ23" s="85" t="s">
        <v>658</v>
      </c>
      <c r="AK23" s="85"/>
      <c r="AL23" s="89" t="s">
        <v>729</v>
      </c>
      <c r="AM23" s="85"/>
      <c r="AN23" s="87">
        <v>43180.14019675926</v>
      </c>
      <c r="AO23" s="89" t="s">
        <v>766</v>
      </c>
      <c r="AP23" s="85" t="b">
        <v>1</v>
      </c>
      <c r="AQ23" s="85" t="b">
        <v>0</v>
      </c>
      <c r="AR23" s="85" t="b">
        <v>0</v>
      </c>
      <c r="AS23" s="85" t="s">
        <v>547</v>
      </c>
      <c r="AT23" s="85">
        <v>12</v>
      </c>
      <c r="AU23" s="85"/>
      <c r="AV23" s="85" t="b">
        <v>0</v>
      </c>
      <c r="AW23" s="85" t="s">
        <v>807</v>
      </c>
      <c r="AX23" s="89" t="s">
        <v>828</v>
      </c>
      <c r="AY23" s="85" t="s">
        <v>66</v>
      </c>
      <c r="AZ23" s="85" t="str">
        <f>REPLACE(INDEX(GroupVertices[Group],MATCH(Vertices[[#This Row],[Vertex]],GroupVertices[Vertex],0)),1,1,"")</f>
        <v>1</v>
      </c>
      <c r="BA23" s="51" t="s">
        <v>332</v>
      </c>
      <c r="BB23" s="51" t="s">
        <v>332</v>
      </c>
      <c r="BC23" s="51" t="s">
        <v>361</v>
      </c>
      <c r="BD23" s="51" t="s">
        <v>361</v>
      </c>
      <c r="BE23" s="51"/>
      <c r="BF23" s="51"/>
      <c r="BG23" s="131" t="s">
        <v>1169</v>
      </c>
      <c r="BH23" s="131" t="s">
        <v>1169</v>
      </c>
      <c r="BI23" s="131" t="s">
        <v>1102</v>
      </c>
      <c r="BJ23" s="131" t="s">
        <v>1102</v>
      </c>
      <c r="BK23" s="131">
        <v>0</v>
      </c>
      <c r="BL23" s="134">
        <v>0</v>
      </c>
      <c r="BM23" s="131">
        <v>0</v>
      </c>
      <c r="BN23" s="134">
        <v>0</v>
      </c>
      <c r="BO23" s="131">
        <v>0</v>
      </c>
      <c r="BP23" s="134">
        <v>0</v>
      </c>
      <c r="BQ23" s="131">
        <v>15</v>
      </c>
      <c r="BR23" s="134">
        <v>100</v>
      </c>
      <c r="BS23" s="131">
        <v>15</v>
      </c>
      <c r="BT23" s="2"/>
      <c r="BU23" s="3"/>
      <c r="BV23" s="3"/>
      <c r="BW23" s="3"/>
      <c r="BX23" s="3"/>
    </row>
    <row r="24" spans="1:76" ht="15">
      <c r="A24" s="14" t="s">
        <v>232</v>
      </c>
      <c r="B24" s="15"/>
      <c r="C24" s="15" t="s">
        <v>64</v>
      </c>
      <c r="D24" s="93">
        <v>1000</v>
      </c>
      <c r="E24" s="81"/>
      <c r="F24" s="112" t="s">
        <v>411</v>
      </c>
      <c r="G24" s="15"/>
      <c r="H24" s="16" t="s">
        <v>232</v>
      </c>
      <c r="I24" s="66"/>
      <c r="J24" s="66"/>
      <c r="K24" s="114" t="s">
        <v>875</v>
      </c>
      <c r="L24" s="94">
        <v>1</v>
      </c>
      <c r="M24" s="95">
        <v>5876.60546875</v>
      </c>
      <c r="N24" s="95">
        <v>1282.2247314453125</v>
      </c>
      <c r="O24" s="77"/>
      <c r="P24" s="96"/>
      <c r="Q24" s="96"/>
      <c r="R24" s="97"/>
      <c r="S24" s="51">
        <v>1</v>
      </c>
      <c r="T24" s="51">
        <v>1</v>
      </c>
      <c r="U24" s="52">
        <v>0</v>
      </c>
      <c r="V24" s="52">
        <v>0</v>
      </c>
      <c r="W24" s="52">
        <v>0</v>
      </c>
      <c r="X24" s="52">
        <v>0.999989</v>
      </c>
      <c r="Y24" s="52">
        <v>0</v>
      </c>
      <c r="Z24" s="52" t="s">
        <v>1302</v>
      </c>
      <c r="AA24" s="82">
        <v>24</v>
      </c>
      <c r="AB24" s="82"/>
      <c r="AC24" s="98"/>
      <c r="AD24" s="85" t="s">
        <v>617</v>
      </c>
      <c r="AE24" s="85">
        <v>5422</v>
      </c>
      <c r="AF24" s="85">
        <v>6199</v>
      </c>
      <c r="AG24" s="85">
        <v>342818</v>
      </c>
      <c r="AH24" s="85">
        <v>3</v>
      </c>
      <c r="AI24" s="85"/>
      <c r="AJ24" s="85" t="s">
        <v>659</v>
      </c>
      <c r="AK24" s="85" t="s">
        <v>700</v>
      </c>
      <c r="AL24" s="89" t="s">
        <v>730</v>
      </c>
      <c r="AM24" s="85"/>
      <c r="AN24" s="87">
        <v>39946.20012731481</v>
      </c>
      <c r="AO24" s="89" t="s">
        <v>767</v>
      </c>
      <c r="AP24" s="85" t="b">
        <v>0</v>
      </c>
      <c r="AQ24" s="85" t="b">
        <v>0</v>
      </c>
      <c r="AR24" s="85" t="b">
        <v>0</v>
      </c>
      <c r="AS24" s="85" t="s">
        <v>790</v>
      </c>
      <c r="AT24" s="85">
        <v>568</v>
      </c>
      <c r="AU24" s="89" t="s">
        <v>797</v>
      </c>
      <c r="AV24" s="85" t="b">
        <v>0</v>
      </c>
      <c r="AW24" s="85" t="s">
        <v>807</v>
      </c>
      <c r="AX24" s="89" t="s">
        <v>829</v>
      </c>
      <c r="AY24" s="85" t="s">
        <v>66</v>
      </c>
      <c r="AZ24" s="85" t="str">
        <f>REPLACE(INDEX(GroupVertices[Group],MATCH(Vertices[[#This Row],[Vertex]],GroupVertices[Vertex],0)),1,1,"")</f>
        <v>1</v>
      </c>
      <c r="BA24" s="51" t="s">
        <v>333</v>
      </c>
      <c r="BB24" s="51" t="s">
        <v>333</v>
      </c>
      <c r="BC24" s="51" t="s">
        <v>370</v>
      </c>
      <c r="BD24" s="51" t="s">
        <v>370</v>
      </c>
      <c r="BE24" s="51"/>
      <c r="BF24" s="51"/>
      <c r="BG24" s="131" t="s">
        <v>1169</v>
      </c>
      <c r="BH24" s="131" t="s">
        <v>1169</v>
      </c>
      <c r="BI24" s="131" t="s">
        <v>1102</v>
      </c>
      <c r="BJ24" s="131" t="s">
        <v>1102</v>
      </c>
      <c r="BK24" s="131">
        <v>0</v>
      </c>
      <c r="BL24" s="134">
        <v>0</v>
      </c>
      <c r="BM24" s="131">
        <v>0</v>
      </c>
      <c r="BN24" s="134">
        <v>0</v>
      </c>
      <c r="BO24" s="131">
        <v>0</v>
      </c>
      <c r="BP24" s="134">
        <v>0</v>
      </c>
      <c r="BQ24" s="131">
        <v>15</v>
      </c>
      <c r="BR24" s="134">
        <v>100</v>
      </c>
      <c r="BS24" s="131">
        <v>15</v>
      </c>
      <c r="BT24" s="2"/>
      <c r="BU24" s="3"/>
      <c r="BV24" s="3"/>
      <c r="BW24" s="3"/>
      <c r="BX24" s="3"/>
    </row>
    <row r="25" spans="1:76" ht="15">
      <c r="A25" s="14" t="s">
        <v>233</v>
      </c>
      <c r="B25" s="15"/>
      <c r="C25" s="15" t="s">
        <v>64</v>
      </c>
      <c r="D25" s="93">
        <v>169.60223307745989</v>
      </c>
      <c r="E25" s="81"/>
      <c r="F25" s="112" t="s">
        <v>412</v>
      </c>
      <c r="G25" s="15"/>
      <c r="H25" s="16" t="s">
        <v>233</v>
      </c>
      <c r="I25" s="66"/>
      <c r="J25" s="66"/>
      <c r="K25" s="114" t="s">
        <v>876</v>
      </c>
      <c r="L25" s="94">
        <v>1</v>
      </c>
      <c r="M25" s="95">
        <v>2777.5</v>
      </c>
      <c r="N25" s="95">
        <v>1282.2247314453125</v>
      </c>
      <c r="O25" s="77"/>
      <c r="P25" s="96"/>
      <c r="Q25" s="96"/>
      <c r="R25" s="97"/>
      <c r="S25" s="51">
        <v>1</v>
      </c>
      <c r="T25" s="51">
        <v>1</v>
      </c>
      <c r="U25" s="52">
        <v>0</v>
      </c>
      <c r="V25" s="52">
        <v>0</v>
      </c>
      <c r="W25" s="52">
        <v>0</v>
      </c>
      <c r="X25" s="52">
        <v>0.999989</v>
      </c>
      <c r="Y25" s="52">
        <v>0</v>
      </c>
      <c r="Z25" s="52" t="s">
        <v>1302</v>
      </c>
      <c r="AA25" s="82">
        <v>25</v>
      </c>
      <c r="AB25" s="82"/>
      <c r="AC25" s="98"/>
      <c r="AD25" s="85" t="s">
        <v>618</v>
      </c>
      <c r="AE25" s="85">
        <v>27</v>
      </c>
      <c r="AF25" s="85">
        <v>27</v>
      </c>
      <c r="AG25" s="85">
        <v>81607</v>
      </c>
      <c r="AH25" s="85">
        <v>10</v>
      </c>
      <c r="AI25" s="85"/>
      <c r="AJ25" s="85" t="s">
        <v>660</v>
      </c>
      <c r="AK25" s="85" t="s">
        <v>701</v>
      </c>
      <c r="AL25" s="89" t="s">
        <v>731</v>
      </c>
      <c r="AM25" s="85"/>
      <c r="AN25" s="87">
        <v>43088.90939814815</v>
      </c>
      <c r="AO25" s="89" t="s">
        <v>768</v>
      </c>
      <c r="AP25" s="85" t="b">
        <v>1</v>
      </c>
      <c r="AQ25" s="85" t="b">
        <v>0</v>
      </c>
      <c r="AR25" s="85" t="b">
        <v>0</v>
      </c>
      <c r="AS25" s="85" t="s">
        <v>547</v>
      </c>
      <c r="AT25" s="85">
        <v>0</v>
      </c>
      <c r="AU25" s="85"/>
      <c r="AV25" s="85" t="b">
        <v>0</v>
      </c>
      <c r="AW25" s="85" t="s">
        <v>807</v>
      </c>
      <c r="AX25" s="89" t="s">
        <v>830</v>
      </c>
      <c r="AY25" s="85" t="s">
        <v>66</v>
      </c>
      <c r="AZ25" s="85" t="str">
        <f>REPLACE(INDEX(GroupVertices[Group],MATCH(Vertices[[#This Row],[Vertex]],GroupVertices[Vertex],0)),1,1,"")</f>
        <v>1</v>
      </c>
      <c r="BA25" s="51" t="s">
        <v>334</v>
      </c>
      <c r="BB25" s="51" t="s">
        <v>334</v>
      </c>
      <c r="BC25" s="51" t="s">
        <v>371</v>
      </c>
      <c r="BD25" s="51" t="s">
        <v>371</v>
      </c>
      <c r="BE25" s="51"/>
      <c r="BF25" s="51"/>
      <c r="BG25" s="131" t="s">
        <v>1169</v>
      </c>
      <c r="BH25" s="131" t="s">
        <v>1169</v>
      </c>
      <c r="BI25" s="131" t="s">
        <v>1102</v>
      </c>
      <c r="BJ25" s="131" t="s">
        <v>1102</v>
      </c>
      <c r="BK25" s="131">
        <v>0</v>
      </c>
      <c r="BL25" s="134">
        <v>0</v>
      </c>
      <c r="BM25" s="131">
        <v>0</v>
      </c>
      <c r="BN25" s="134">
        <v>0</v>
      </c>
      <c r="BO25" s="131">
        <v>0</v>
      </c>
      <c r="BP25" s="134">
        <v>0</v>
      </c>
      <c r="BQ25" s="131">
        <v>14</v>
      </c>
      <c r="BR25" s="134">
        <v>100</v>
      </c>
      <c r="BS25" s="131">
        <v>14</v>
      </c>
      <c r="BT25" s="2"/>
      <c r="BU25" s="3"/>
      <c r="BV25" s="3"/>
      <c r="BW25" s="3"/>
      <c r="BX25" s="3"/>
    </row>
    <row r="26" spans="1:76" ht="15">
      <c r="A26" s="14" t="s">
        <v>234</v>
      </c>
      <c r="B26" s="15"/>
      <c r="C26" s="15" t="s">
        <v>64</v>
      </c>
      <c r="D26" s="93">
        <v>195.04047452896023</v>
      </c>
      <c r="E26" s="81"/>
      <c r="F26" s="112" t="s">
        <v>413</v>
      </c>
      <c r="G26" s="15"/>
      <c r="H26" s="16" t="s">
        <v>234</v>
      </c>
      <c r="I26" s="66"/>
      <c r="J26" s="66"/>
      <c r="K26" s="114" t="s">
        <v>877</v>
      </c>
      <c r="L26" s="94">
        <v>1</v>
      </c>
      <c r="M26" s="95">
        <v>5876.60546875</v>
      </c>
      <c r="N26" s="95">
        <v>3140.8623046875</v>
      </c>
      <c r="O26" s="77"/>
      <c r="P26" s="96"/>
      <c r="Q26" s="96"/>
      <c r="R26" s="97"/>
      <c r="S26" s="51">
        <v>1</v>
      </c>
      <c r="T26" s="51">
        <v>1</v>
      </c>
      <c r="U26" s="52">
        <v>0</v>
      </c>
      <c r="V26" s="52">
        <v>0</v>
      </c>
      <c r="W26" s="52">
        <v>0</v>
      </c>
      <c r="X26" s="52">
        <v>0.999989</v>
      </c>
      <c r="Y26" s="52">
        <v>0</v>
      </c>
      <c r="Z26" s="52" t="s">
        <v>1302</v>
      </c>
      <c r="AA26" s="82">
        <v>26</v>
      </c>
      <c r="AB26" s="82"/>
      <c r="AC26" s="98"/>
      <c r="AD26" s="85" t="s">
        <v>619</v>
      </c>
      <c r="AE26" s="85">
        <v>341</v>
      </c>
      <c r="AF26" s="85">
        <v>114</v>
      </c>
      <c r="AG26" s="85">
        <v>12083</v>
      </c>
      <c r="AH26" s="85">
        <v>0</v>
      </c>
      <c r="AI26" s="85"/>
      <c r="AJ26" s="85" t="s">
        <v>661</v>
      </c>
      <c r="AK26" s="85"/>
      <c r="AL26" s="89" t="s">
        <v>732</v>
      </c>
      <c r="AM26" s="85"/>
      <c r="AN26" s="87">
        <v>42172.805081018516</v>
      </c>
      <c r="AO26" s="89" t="s">
        <v>769</v>
      </c>
      <c r="AP26" s="85" t="b">
        <v>1</v>
      </c>
      <c r="AQ26" s="85" t="b">
        <v>0</v>
      </c>
      <c r="AR26" s="85" t="b">
        <v>0</v>
      </c>
      <c r="AS26" s="85" t="s">
        <v>547</v>
      </c>
      <c r="AT26" s="85">
        <v>13</v>
      </c>
      <c r="AU26" s="89" t="s">
        <v>793</v>
      </c>
      <c r="AV26" s="85" t="b">
        <v>0</v>
      </c>
      <c r="AW26" s="85" t="s">
        <v>807</v>
      </c>
      <c r="AX26" s="89" t="s">
        <v>831</v>
      </c>
      <c r="AY26" s="85" t="s">
        <v>66</v>
      </c>
      <c r="AZ26" s="85" t="str">
        <f>REPLACE(INDEX(GroupVertices[Group],MATCH(Vertices[[#This Row],[Vertex]],GroupVertices[Vertex],0)),1,1,"")</f>
        <v>1</v>
      </c>
      <c r="BA26" s="51" t="s">
        <v>335</v>
      </c>
      <c r="BB26" s="51" t="s">
        <v>335</v>
      </c>
      <c r="BC26" s="51" t="s">
        <v>361</v>
      </c>
      <c r="BD26" s="51" t="s">
        <v>361</v>
      </c>
      <c r="BE26" s="51"/>
      <c r="BF26" s="51"/>
      <c r="BG26" s="131" t="s">
        <v>1170</v>
      </c>
      <c r="BH26" s="131" t="s">
        <v>1170</v>
      </c>
      <c r="BI26" s="131" t="s">
        <v>1207</v>
      </c>
      <c r="BJ26" s="131" t="s">
        <v>1207</v>
      </c>
      <c r="BK26" s="131">
        <v>0</v>
      </c>
      <c r="BL26" s="134">
        <v>0</v>
      </c>
      <c r="BM26" s="131">
        <v>0</v>
      </c>
      <c r="BN26" s="134">
        <v>0</v>
      </c>
      <c r="BO26" s="131">
        <v>0</v>
      </c>
      <c r="BP26" s="134">
        <v>0</v>
      </c>
      <c r="BQ26" s="131">
        <v>16</v>
      </c>
      <c r="BR26" s="134">
        <v>100</v>
      </c>
      <c r="BS26" s="131">
        <v>16</v>
      </c>
      <c r="BT26" s="2"/>
      <c r="BU26" s="3"/>
      <c r="BV26" s="3"/>
      <c r="BW26" s="3"/>
      <c r="BX26" s="3"/>
    </row>
    <row r="27" spans="1:76" ht="15">
      <c r="A27" s="14" t="s">
        <v>235</v>
      </c>
      <c r="B27" s="15"/>
      <c r="C27" s="15" t="s">
        <v>64</v>
      </c>
      <c r="D27" s="93">
        <v>165.21632937892534</v>
      </c>
      <c r="E27" s="81"/>
      <c r="F27" s="112" t="s">
        <v>414</v>
      </c>
      <c r="G27" s="15"/>
      <c r="H27" s="16" t="s">
        <v>235</v>
      </c>
      <c r="I27" s="66"/>
      <c r="J27" s="66"/>
      <c r="K27" s="114" t="s">
        <v>878</v>
      </c>
      <c r="L27" s="94">
        <v>1</v>
      </c>
      <c r="M27" s="95">
        <v>711.4298095703125</v>
      </c>
      <c r="N27" s="95">
        <v>1282.2247314453125</v>
      </c>
      <c r="O27" s="77"/>
      <c r="P27" s="96"/>
      <c r="Q27" s="96"/>
      <c r="R27" s="97"/>
      <c r="S27" s="51">
        <v>1</v>
      </c>
      <c r="T27" s="51">
        <v>1</v>
      </c>
      <c r="U27" s="52">
        <v>0</v>
      </c>
      <c r="V27" s="52">
        <v>0</v>
      </c>
      <c r="W27" s="52">
        <v>0</v>
      </c>
      <c r="X27" s="52">
        <v>0.999989</v>
      </c>
      <c r="Y27" s="52">
        <v>0</v>
      </c>
      <c r="Z27" s="52" t="s">
        <v>1302</v>
      </c>
      <c r="AA27" s="82">
        <v>27</v>
      </c>
      <c r="AB27" s="82"/>
      <c r="AC27" s="98"/>
      <c r="AD27" s="85" t="s">
        <v>620</v>
      </c>
      <c r="AE27" s="85">
        <v>159</v>
      </c>
      <c r="AF27" s="85">
        <v>12</v>
      </c>
      <c r="AG27" s="85">
        <v>5559</v>
      </c>
      <c r="AH27" s="85">
        <v>0</v>
      </c>
      <c r="AI27" s="85"/>
      <c r="AJ27" s="85" t="s">
        <v>662</v>
      </c>
      <c r="AK27" s="85"/>
      <c r="AL27" s="89" t="s">
        <v>732</v>
      </c>
      <c r="AM27" s="85"/>
      <c r="AN27" s="87">
        <v>42173.88837962963</v>
      </c>
      <c r="AO27" s="89" t="s">
        <v>770</v>
      </c>
      <c r="AP27" s="85" t="b">
        <v>1</v>
      </c>
      <c r="AQ27" s="85" t="b">
        <v>0</v>
      </c>
      <c r="AR27" s="85" t="b">
        <v>0</v>
      </c>
      <c r="AS27" s="85" t="s">
        <v>547</v>
      </c>
      <c r="AT27" s="85">
        <v>9</v>
      </c>
      <c r="AU27" s="89" t="s">
        <v>793</v>
      </c>
      <c r="AV27" s="85" t="b">
        <v>0</v>
      </c>
      <c r="AW27" s="85" t="s">
        <v>807</v>
      </c>
      <c r="AX27" s="89" t="s">
        <v>832</v>
      </c>
      <c r="AY27" s="85" t="s">
        <v>66</v>
      </c>
      <c r="AZ27" s="85" t="str">
        <f>REPLACE(INDEX(GroupVertices[Group],MATCH(Vertices[[#This Row],[Vertex]],GroupVertices[Vertex],0)),1,1,"")</f>
        <v>1</v>
      </c>
      <c r="BA27" s="51" t="s">
        <v>336</v>
      </c>
      <c r="BB27" s="51" t="s">
        <v>336</v>
      </c>
      <c r="BC27" s="51" t="s">
        <v>361</v>
      </c>
      <c r="BD27" s="51" t="s">
        <v>361</v>
      </c>
      <c r="BE27" s="51"/>
      <c r="BF27" s="51"/>
      <c r="BG27" s="131" t="s">
        <v>1171</v>
      </c>
      <c r="BH27" s="131" t="s">
        <v>1171</v>
      </c>
      <c r="BI27" s="131" t="s">
        <v>1208</v>
      </c>
      <c r="BJ27" s="131" t="s">
        <v>1208</v>
      </c>
      <c r="BK27" s="131">
        <v>0</v>
      </c>
      <c r="BL27" s="134">
        <v>0</v>
      </c>
      <c r="BM27" s="131">
        <v>0</v>
      </c>
      <c r="BN27" s="134">
        <v>0</v>
      </c>
      <c r="BO27" s="131">
        <v>0</v>
      </c>
      <c r="BP27" s="134">
        <v>0</v>
      </c>
      <c r="BQ27" s="131">
        <v>16</v>
      </c>
      <c r="BR27" s="134">
        <v>100</v>
      </c>
      <c r="BS27" s="131">
        <v>16</v>
      </c>
      <c r="BT27" s="2"/>
      <c r="BU27" s="3"/>
      <c r="BV27" s="3"/>
      <c r="BW27" s="3"/>
      <c r="BX27" s="3"/>
    </row>
    <row r="28" spans="1:76" ht="15">
      <c r="A28" s="14" t="s">
        <v>236</v>
      </c>
      <c r="B28" s="15"/>
      <c r="C28" s="15" t="s">
        <v>64</v>
      </c>
      <c r="D28" s="93">
        <v>221.3558967201675</v>
      </c>
      <c r="E28" s="81"/>
      <c r="F28" s="112" t="s">
        <v>415</v>
      </c>
      <c r="G28" s="15"/>
      <c r="H28" s="16" t="s">
        <v>236</v>
      </c>
      <c r="I28" s="66"/>
      <c r="J28" s="66"/>
      <c r="K28" s="114" t="s">
        <v>879</v>
      </c>
      <c r="L28" s="94">
        <v>1</v>
      </c>
      <c r="M28" s="95">
        <v>1744.4649658203125</v>
      </c>
      <c r="N28" s="95">
        <v>1282.2247314453125</v>
      </c>
      <c r="O28" s="77"/>
      <c r="P28" s="96"/>
      <c r="Q28" s="96"/>
      <c r="R28" s="97"/>
      <c r="S28" s="51">
        <v>1</v>
      </c>
      <c r="T28" s="51">
        <v>1</v>
      </c>
      <c r="U28" s="52">
        <v>0</v>
      </c>
      <c r="V28" s="52">
        <v>0</v>
      </c>
      <c r="W28" s="52">
        <v>0</v>
      </c>
      <c r="X28" s="52">
        <v>0.999989</v>
      </c>
      <c r="Y28" s="52">
        <v>0</v>
      </c>
      <c r="Z28" s="52" t="s">
        <v>1302</v>
      </c>
      <c r="AA28" s="82">
        <v>28</v>
      </c>
      <c r="AB28" s="82"/>
      <c r="AC28" s="98"/>
      <c r="AD28" s="85" t="s">
        <v>621</v>
      </c>
      <c r="AE28" s="85">
        <v>342</v>
      </c>
      <c r="AF28" s="85">
        <v>204</v>
      </c>
      <c r="AG28" s="85">
        <v>26761</v>
      </c>
      <c r="AH28" s="85">
        <v>1</v>
      </c>
      <c r="AI28" s="85"/>
      <c r="AJ28" s="85" t="s">
        <v>663</v>
      </c>
      <c r="AK28" s="85" t="s">
        <v>702</v>
      </c>
      <c r="AL28" s="89" t="s">
        <v>733</v>
      </c>
      <c r="AM28" s="85"/>
      <c r="AN28" s="87">
        <v>42090.889386574076</v>
      </c>
      <c r="AO28" s="89" t="s">
        <v>771</v>
      </c>
      <c r="AP28" s="85" t="b">
        <v>1</v>
      </c>
      <c r="AQ28" s="85" t="b">
        <v>0</v>
      </c>
      <c r="AR28" s="85" t="b">
        <v>0</v>
      </c>
      <c r="AS28" s="85" t="s">
        <v>552</v>
      </c>
      <c r="AT28" s="85">
        <v>43</v>
      </c>
      <c r="AU28" s="89" t="s">
        <v>793</v>
      </c>
      <c r="AV28" s="85" t="b">
        <v>0</v>
      </c>
      <c r="AW28" s="85" t="s">
        <v>807</v>
      </c>
      <c r="AX28" s="89" t="s">
        <v>833</v>
      </c>
      <c r="AY28" s="85" t="s">
        <v>66</v>
      </c>
      <c r="AZ28" s="85" t="str">
        <f>REPLACE(INDEX(GroupVertices[Group],MATCH(Vertices[[#This Row],[Vertex]],GroupVertices[Vertex],0)),1,1,"")</f>
        <v>1</v>
      </c>
      <c r="BA28" s="51" t="s">
        <v>337</v>
      </c>
      <c r="BB28" s="51" t="s">
        <v>337</v>
      </c>
      <c r="BC28" s="51" t="s">
        <v>361</v>
      </c>
      <c r="BD28" s="51" t="s">
        <v>361</v>
      </c>
      <c r="BE28" s="51"/>
      <c r="BF28" s="51"/>
      <c r="BG28" s="131" t="s">
        <v>1172</v>
      </c>
      <c r="BH28" s="131" t="s">
        <v>1172</v>
      </c>
      <c r="BI28" s="131" t="s">
        <v>1209</v>
      </c>
      <c r="BJ28" s="131" t="s">
        <v>1209</v>
      </c>
      <c r="BK28" s="131">
        <v>0</v>
      </c>
      <c r="BL28" s="134">
        <v>0</v>
      </c>
      <c r="BM28" s="131">
        <v>0</v>
      </c>
      <c r="BN28" s="134">
        <v>0</v>
      </c>
      <c r="BO28" s="131">
        <v>0</v>
      </c>
      <c r="BP28" s="134">
        <v>0</v>
      </c>
      <c r="BQ28" s="131">
        <v>18</v>
      </c>
      <c r="BR28" s="134">
        <v>100</v>
      </c>
      <c r="BS28" s="131">
        <v>18</v>
      </c>
      <c r="BT28" s="2"/>
      <c r="BU28" s="3"/>
      <c r="BV28" s="3"/>
      <c r="BW28" s="3"/>
      <c r="BX28" s="3"/>
    </row>
    <row r="29" spans="1:76" ht="15">
      <c r="A29" s="14" t="s">
        <v>237</v>
      </c>
      <c r="B29" s="15"/>
      <c r="C29" s="15" t="s">
        <v>64</v>
      </c>
      <c r="D29" s="93">
        <v>173.40334961618981</v>
      </c>
      <c r="E29" s="81"/>
      <c r="F29" s="112" t="s">
        <v>416</v>
      </c>
      <c r="G29" s="15"/>
      <c r="H29" s="16" t="s">
        <v>237</v>
      </c>
      <c r="I29" s="66"/>
      <c r="J29" s="66"/>
      <c r="K29" s="114" t="s">
        <v>880</v>
      </c>
      <c r="L29" s="94">
        <v>1</v>
      </c>
      <c r="M29" s="95">
        <v>4843.5703125</v>
      </c>
      <c r="N29" s="95">
        <v>8716.775390625</v>
      </c>
      <c r="O29" s="77"/>
      <c r="P29" s="96"/>
      <c r="Q29" s="96"/>
      <c r="R29" s="97"/>
      <c r="S29" s="51">
        <v>1</v>
      </c>
      <c r="T29" s="51">
        <v>1</v>
      </c>
      <c r="U29" s="52">
        <v>0</v>
      </c>
      <c r="V29" s="52">
        <v>0</v>
      </c>
      <c r="W29" s="52">
        <v>0</v>
      </c>
      <c r="X29" s="52">
        <v>0.999989</v>
      </c>
      <c r="Y29" s="52">
        <v>0</v>
      </c>
      <c r="Z29" s="52" t="s">
        <v>1302</v>
      </c>
      <c r="AA29" s="82">
        <v>29</v>
      </c>
      <c r="AB29" s="82"/>
      <c r="AC29" s="98"/>
      <c r="AD29" s="85" t="s">
        <v>622</v>
      </c>
      <c r="AE29" s="85">
        <v>155</v>
      </c>
      <c r="AF29" s="85">
        <v>40</v>
      </c>
      <c r="AG29" s="85">
        <v>12356</v>
      </c>
      <c r="AH29" s="85">
        <v>0</v>
      </c>
      <c r="AI29" s="85"/>
      <c r="AJ29" s="85" t="s">
        <v>664</v>
      </c>
      <c r="AK29" s="85"/>
      <c r="AL29" s="89" t="s">
        <v>732</v>
      </c>
      <c r="AM29" s="85"/>
      <c r="AN29" s="87">
        <v>42172.974328703705</v>
      </c>
      <c r="AO29" s="89" t="s">
        <v>772</v>
      </c>
      <c r="AP29" s="85" t="b">
        <v>1</v>
      </c>
      <c r="AQ29" s="85" t="b">
        <v>0</v>
      </c>
      <c r="AR29" s="85" t="b">
        <v>0</v>
      </c>
      <c r="AS29" s="85" t="s">
        <v>547</v>
      </c>
      <c r="AT29" s="85">
        <v>20</v>
      </c>
      <c r="AU29" s="89" t="s">
        <v>793</v>
      </c>
      <c r="AV29" s="85" t="b">
        <v>0</v>
      </c>
      <c r="AW29" s="85" t="s">
        <v>807</v>
      </c>
      <c r="AX29" s="89" t="s">
        <v>834</v>
      </c>
      <c r="AY29" s="85" t="s">
        <v>66</v>
      </c>
      <c r="AZ29" s="85" t="str">
        <f>REPLACE(INDEX(GroupVertices[Group],MATCH(Vertices[[#This Row],[Vertex]],GroupVertices[Vertex],0)),1,1,"")</f>
        <v>1</v>
      </c>
      <c r="BA29" s="51" t="s">
        <v>338</v>
      </c>
      <c r="BB29" s="51" t="s">
        <v>338</v>
      </c>
      <c r="BC29" s="51" t="s">
        <v>361</v>
      </c>
      <c r="BD29" s="51" t="s">
        <v>361</v>
      </c>
      <c r="BE29" s="51"/>
      <c r="BF29" s="51"/>
      <c r="BG29" s="131" t="s">
        <v>1173</v>
      </c>
      <c r="BH29" s="131" t="s">
        <v>1173</v>
      </c>
      <c r="BI29" s="131" t="s">
        <v>1210</v>
      </c>
      <c r="BJ29" s="131" t="s">
        <v>1210</v>
      </c>
      <c r="BK29" s="131">
        <v>1</v>
      </c>
      <c r="BL29" s="134">
        <v>7.6923076923076925</v>
      </c>
      <c r="BM29" s="131">
        <v>0</v>
      </c>
      <c r="BN29" s="134">
        <v>0</v>
      </c>
      <c r="BO29" s="131">
        <v>0</v>
      </c>
      <c r="BP29" s="134">
        <v>0</v>
      </c>
      <c r="BQ29" s="131">
        <v>12</v>
      </c>
      <c r="BR29" s="134">
        <v>92.3076923076923</v>
      </c>
      <c r="BS29" s="131">
        <v>13</v>
      </c>
      <c r="BT29" s="2"/>
      <c r="BU29" s="3"/>
      <c r="BV29" s="3"/>
      <c r="BW29" s="3"/>
      <c r="BX29" s="3"/>
    </row>
    <row r="30" spans="1:76" ht="15">
      <c r="A30" s="14" t="s">
        <v>238</v>
      </c>
      <c r="B30" s="15"/>
      <c r="C30" s="15" t="s">
        <v>64</v>
      </c>
      <c r="D30" s="93">
        <v>169.60223307745989</v>
      </c>
      <c r="E30" s="81"/>
      <c r="F30" s="112" t="s">
        <v>417</v>
      </c>
      <c r="G30" s="15"/>
      <c r="H30" s="16" t="s">
        <v>238</v>
      </c>
      <c r="I30" s="66"/>
      <c r="J30" s="66"/>
      <c r="K30" s="114" t="s">
        <v>881</v>
      </c>
      <c r="L30" s="94">
        <v>1</v>
      </c>
      <c r="M30" s="95">
        <v>5876.60546875</v>
      </c>
      <c r="N30" s="95">
        <v>8716.775390625</v>
      </c>
      <c r="O30" s="77"/>
      <c r="P30" s="96"/>
      <c r="Q30" s="96"/>
      <c r="R30" s="97"/>
      <c r="S30" s="51">
        <v>1</v>
      </c>
      <c r="T30" s="51">
        <v>1</v>
      </c>
      <c r="U30" s="52">
        <v>0</v>
      </c>
      <c r="V30" s="52">
        <v>0</v>
      </c>
      <c r="W30" s="52">
        <v>0</v>
      </c>
      <c r="X30" s="52">
        <v>0.999989</v>
      </c>
      <c r="Y30" s="52">
        <v>0</v>
      </c>
      <c r="Z30" s="52" t="s">
        <v>1302</v>
      </c>
      <c r="AA30" s="82">
        <v>30</v>
      </c>
      <c r="AB30" s="82"/>
      <c r="AC30" s="98"/>
      <c r="AD30" s="85" t="s">
        <v>623</v>
      </c>
      <c r="AE30" s="85">
        <v>298</v>
      </c>
      <c r="AF30" s="85">
        <v>27</v>
      </c>
      <c r="AG30" s="85">
        <v>9221</v>
      </c>
      <c r="AH30" s="85">
        <v>0</v>
      </c>
      <c r="AI30" s="85"/>
      <c r="AJ30" s="85" t="s">
        <v>665</v>
      </c>
      <c r="AK30" s="85"/>
      <c r="AL30" s="89" t="s">
        <v>732</v>
      </c>
      <c r="AM30" s="85"/>
      <c r="AN30" s="87">
        <v>42173.83918981482</v>
      </c>
      <c r="AO30" s="89" t="s">
        <v>773</v>
      </c>
      <c r="AP30" s="85" t="b">
        <v>1</v>
      </c>
      <c r="AQ30" s="85" t="b">
        <v>0</v>
      </c>
      <c r="AR30" s="85" t="b">
        <v>0</v>
      </c>
      <c r="AS30" s="85" t="s">
        <v>547</v>
      </c>
      <c r="AT30" s="85">
        <v>14</v>
      </c>
      <c r="AU30" s="89" t="s">
        <v>793</v>
      </c>
      <c r="AV30" s="85" t="b">
        <v>0</v>
      </c>
      <c r="AW30" s="85" t="s">
        <v>807</v>
      </c>
      <c r="AX30" s="89" t="s">
        <v>835</v>
      </c>
      <c r="AY30" s="85" t="s">
        <v>66</v>
      </c>
      <c r="AZ30" s="85" t="str">
        <f>REPLACE(INDEX(GroupVertices[Group],MATCH(Vertices[[#This Row],[Vertex]],GroupVertices[Vertex],0)),1,1,"")</f>
        <v>1</v>
      </c>
      <c r="BA30" s="51" t="s">
        <v>339</v>
      </c>
      <c r="BB30" s="51" t="s">
        <v>339</v>
      </c>
      <c r="BC30" s="51" t="s">
        <v>361</v>
      </c>
      <c r="BD30" s="51" t="s">
        <v>361</v>
      </c>
      <c r="BE30" s="51"/>
      <c r="BF30" s="51"/>
      <c r="BG30" s="131" t="s">
        <v>1174</v>
      </c>
      <c r="BH30" s="131" t="s">
        <v>1174</v>
      </c>
      <c r="BI30" s="131" t="s">
        <v>1211</v>
      </c>
      <c r="BJ30" s="131" t="s">
        <v>1211</v>
      </c>
      <c r="BK30" s="131">
        <v>0</v>
      </c>
      <c r="BL30" s="134">
        <v>0</v>
      </c>
      <c r="BM30" s="131">
        <v>0</v>
      </c>
      <c r="BN30" s="134">
        <v>0</v>
      </c>
      <c r="BO30" s="131">
        <v>0</v>
      </c>
      <c r="BP30" s="134">
        <v>0</v>
      </c>
      <c r="BQ30" s="131">
        <v>16</v>
      </c>
      <c r="BR30" s="134">
        <v>100</v>
      </c>
      <c r="BS30" s="131">
        <v>16</v>
      </c>
      <c r="BT30" s="2"/>
      <c r="BU30" s="3"/>
      <c r="BV30" s="3"/>
      <c r="BW30" s="3"/>
      <c r="BX30" s="3"/>
    </row>
    <row r="31" spans="1:76" ht="15">
      <c r="A31" s="14" t="s">
        <v>239</v>
      </c>
      <c r="B31" s="15"/>
      <c r="C31" s="15" t="s">
        <v>64</v>
      </c>
      <c r="D31" s="93">
        <v>446.20655966503836</v>
      </c>
      <c r="E31" s="81"/>
      <c r="F31" s="112" t="s">
        <v>418</v>
      </c>
      <c r="G31" s="15"/>
      <c r="H31" s="16" t="s">
        <v>239</v>
      </c>
      <c r="I31" s="66"/>
      <c r="J31" s="66"/>
      <c r="K31" s="114" t="s">
        <v>882</v>
      </c>
      <c r="L31" s="94">
        <v>1</v>
      </c>
      <c r="M31" s="95">
        <v>711.4298095703125</v>
      </c>
      <c r="N31" s="95">
        <v>6858.1376953125</v>
      </c>
      <c r="O31" s="77"/>
      <c r="P31" s="96"/>
      <c r="Q31" s="96"/>
      <c r="R31" s="97"/>
      <c r="S31" s="51">
        <v>1</v>
      </c>
      <c r="T31" s="51">
        <v>1</v>
      </c>
      <c r="U31" s="52">
        <v>0</v>
      </c>
      <c r="V31" s="52">
        <v>0</v>
      </c>
      <c r="W31" s="52">
        <v>0</v>
      </c>
      <c r="X31" s="52">
        <v>0.999989</v>
      </c>
      <c r="Y31" s="52">
        <v>0</v>
      </c>
      <c r="Z31" s="52" t="s">
        <v>1302</v>
      </c>
      <c r="AA31" s="82">
        <v>31</v>
      </c>
      <c r="AB31" s="82"/>
      <c r="AC31" s="98"/>
      <c r="AD31" s="85" t="s">
        <v>624</v>
      </c>
      <c r="AE31" s="85">
        <v>182</v>
      </c>
      <c r="AF31" s="85">
        <v>973</v>
      </c>
      <c r="AG31" s="85">
        <v>621548</v>
      </c>
      <c r="AH31" s="85">
        <v>1</v>
      </c>
      <c r="AI31" s="85"/>
      <c r="AJ31" s="85" t="s">
        <v>666</v>
      </c>
      <c r="AK31" s="85"/>
      <c r="AL31" s="89" t="s">
        <v>734</v>
      </c>
      <c r="AM31" s="85"/>
      <c r="AN31" s="87">
        <v>42274.699895833335</v>
      </c>
      <c r="AO31" s="89" t="s">
        <v>774</v>
      </c>
      <c r="AP31" s="85" t="b">
        <v>0</v>
      </c>
      <c r="AQ31" s="85" t="b">
        <v>0</v>
      </c>
      <c r="AR31" s="85" t="b">
        <v>0</v>
      </c>
      <c r="AS31" s="85" t="s">
        <v>547</v>
      </c>
      <c r="AT31" s="85">
        <v>1439</v>
      </c>
      <c r="AU31" s="89" t="s">
        <v>793</v>
      </c>
      <c r="AV31" s="85" t="b">
        <v>0</v>
      </c>
      <c r="AW31" s="85" t="s">
        <v>807</v>
      </c>
      <c r="AX31" s="89" t="s">
        <v>836</v>
      </c>
      <c r="AY31" s="85" t="s">
        <v>66</v>
      </c>
      <c r="AZ31" s="85" t="str">
        <f>REPLACE(INDEX(GroupVertices[Group],MATCH(Vertices[[#This Row],[Vertex]],GroupVertices[Vertex],0)),1,1,"")</f>
        <v>1</v>
      </c>
      <c r="BA31" s="51" t="s">
        <v>340</v>
      </c>
      <c r="BB31" s="51" t="s">
        <v>340</v>
      </c>
      <c r="BC31" s="51" t="s">
        <v>361</v>
      </c>
      <c r="BD31" s="51" t="s">
        <v>361</v>
      </c>
      <c r="BE31" s="51" t="s">
        <v>385</v>
      </c>
      <c r="BF31" s="51" t="s">
        <v>385</v>
      </c>
      <c r="BG31" s="131" t="s">
        <v>1175</v>
      </c>
      <c r="BH31" s="131" t="s">
        <v>1175</v>
      </c>
      <c r="BI31" s="131" t="s">
        <v>1212</v>
      </c>
      <c r="BJ31" s="131" t="s">
        <v>1212</v>
      </c>
      <c r="BK31" s="131">
        <v>0</v>
      </c>
      <c r="BL31" s="134">
        <v>0</v>
      </c>
      <c r="BM31" s="131">
        <v>0</v>
      </c>
      <c r="BN31" s="134">
        <v>0</v>
      </c>
      <c r="BO31" s="131">
        <v>0</v>
      </c>
      <c r="BP31" s="134">
        <v>0</v>
      </c>
      <c r="BQ31" s="131">
        <v>16</v>
      </c>
      <c r="BR31" s="134">
        <v>100</v>
      </c>
      <c r="BS31" s="131">
        <v>16</v>
      </c>
      <c r="BT31" s="2"/>
      <c r="BU31" s="3"/>
      <c r="BV31" s="3"/>
      <c r="BW31" s="3"/>
      <c r="BX31" s="3"/>
    </row>
    <row r="32" spans="1:76" ht="15">
      <c r="A32" s="14" t="s">
        <v>240</v>
      </c>
      <c r="B32" s="15"/>
      <c r="C32" s="15" t="s">
        <v>64</v>
      </c>
      <c r="D32" s="93">
        <v>202.3503140265178</v>
      </c>
      <c r="E32" s="81"/>
      <c r="F32" s="112" t="s">
        <v>419</v>
      </c>
      <c r="G32" s="15"/>
      <c r="H32" s="16" t="s">
        <v>240</v>
      </c>
      <c r="I32" s="66"/>
      <c r="J32" s="66"/>
      <c r="K32" s="114" t="s">
        <v>883</v>
      </c>
      <c r="L32" s="94">
        <v>1</v>
      </c>
      <c r="M32" s="95">
        <v>3810.53515625</v>
      </c>
      <c r="N32" s="95">
        <v>8716.775390625</v>
      </c>
      <c r="O32" s="77"/>
      <c r="P32" s="96"/>
      <c r="Q32" s="96"/>
      <c r="R32" s="97"/>
      <c r="S32" s="51">
        <v>1</v>
      </c>
      <c r="T32" s="51">
        <v>1</v>
      </c>
      <c r="U32" s="52">
        <v>0</v>
      </c>
      <c r="V32" s="52">
        <v>0</v>
      </c>
      <c r="W32" s="52">
        <v>0</v>
      </c>
      <c r="X32" s="52">
        <v>0.999989</v>
      </c>
      <c r="Y32" s="52">
        <v>0</v>
      </c>
      <c r="Z32" s="52" t="s">
        <v>1302</v>
      </c>
      <c r="AA32" s="82">
        <v>32</v>
      </c>
      <c r="AB32" s="82"/>
      <c r="AC32" s="98"/>
      <c r="AD32" s="85" t="s">
        <v>625</v>
      </c>
      <c r="AE32" s="85">
        <v>135</v>
      </c>
      <c r="AF32" s="85">
        <v>139</v>
      </c>
      <c r="AG32" s="85">
        <v>45314</v>
      </c>
      <c r="AH32" s="85">
        <v>35</v>
      </c>
      <c r="AI32" s="85"/>
      <c r="AJ32" s="85" t="s">
        <v>667</v>
      </c>
      <c r="AK32" s="85"/>
      <c r="AL32" s="89" t="s">
        <v>735</v>
      </c>
      <c r="AM32" s="85"/>
      <c r="AN32" s="87">
        <v>39999.83430555555</v>
      </c>
      <c r="AO32" s="85"/>
      <c r="AP32" s="85" t="b">
        <v>1</v>
      </c>
      <c r="AQ32" s="85" t="b">
        <v>0</v>
      </c>
      <c r="AR32" s="85" t="b">
        <v>1</v>
      </c>
      <c r="AS32" s="85" t="s">
        <v>554</v>
      </c>
      <c r="AT32" s="85">
        <v>12</v>
      </c>
      <c r="AU32" s="89" t="s">
        <v>793</v>
      </c>
      <c r="AV32" s="85" t="b">
        <v>0</v>
      </c>
      <c r="AW32" s="85" t="s">
        <v>807</v>
      </c>
      <c r="AX32" s="89" t="s">
        <v>837</v>
      </c>
      <c r="AY32" s="85" t="s">
        <v>66</v>
      </c>
      <c r="AZ32" s="85" t="str">
        <f>REPLACE(INDEX(GroupVertices[Group],MATCH(Vertices[[#This Row],[Vertex]],GroupVertices[Vertex],0)),1,1,"")</f>
        <v>1</v>
      </c>
      <c r="BA32" s="51" t="s">
        <v>1137</v>
      </c>
      <c r="BB32" s="51" t="s">
        <v>1137</v>
      </c>
      <c r="BC32" s="51" t="s">
        <v>361</v>
      </c>
      <c r="BD32" s="51" t="s">
        <v>361</v>
      </c>
      <c r="BE32" s="51"/>
      <c r="BF32" s="51"/>
      <c r="BG32" s="131" t="s">
        <v>1169</v>
      </c>
      <c r="BH32" s="131" t="s">
        <v>1186</v>
      </c>
      <c r="BI32" s="131" t="s">
        <v>1102</v>
      </c>
      <c r="BJ32" s="131" t="s">
        <v>1220</v>
      </c>
      <c r="BK32" s="131">
        <v>0</v>
      </c>
      <c r="BL32" s="134">
        <v>0</v>
      </c>
      <c r="BM32" s="131">
        <v>0</v>
      </c>
      <c r="BN32" s="134">
        <v>0</v>
      </c>
      <c r="BO32" s="131">
        <v>0</v>
      </c>
      <c r="BP32" s="134">
        <v>0</v>
      </c>
      <c r="BQ32" s="131">
        <v>31</v>
      </c>
      <c r="BR32" s="134">
        <v>100</v>
      </c>
      <c r="BS32" s="131">
        <v>31</v>
      </c>
      <c r="BT32" s="2"/>
      <c r="BU32" s="3"/>
      <c r="BV32" s="3"/>
      <c r="BW32" s="3"/>
      <c r="BX32" s="3"/>
    </row>
    <row r="33" spans="1:76" ht="15">
      <c r="A33" s="14" t="s">
        <v>241</v>
      </c>
      <c r="B33" s="15"/>
      <c r="C33" s="15" t="s">
        <v>64</v>
      </c>
      <c r="D33" s="93">
        <v>165.80111653872993</v>
      </c>
      <c r="E33" s="81"/>
      <c r="F33" s="112" t="s">
        <v>420</v>
      </c>
      <c r="G33" s="15"/>
      <c r="H33" s="16" t="s">
        <v>241</v>
      </c>
      <c r="I33" s="66"/>
      <c r="J33" s="66"/>
      <c r="K33" s="114" t="s">
        <v>884</v>
      </c>
      <c r="L33" s="94">
        <v>1</v>
      </c>
      <c r="M33" s="95">
        <v>711.4298095703125</v>
      </c>
      <c r="N33" s="95">
        <v>8716.775390625</v>
      </c>
      <c r="O33" s="77"/>
      <c r="P33" s="96"/>
      <c r="Q33" s="96"/>
      <c r="R33" s="97"/>
      <c r="S33" s="51">
        <v>1</v>
      </c>
      <c r="T33" s="51">
        <v>1</v>
      </c>
      <c r="U33" s="52">
        <v>0</v>
      </c>
      <c r="V33" s="52">
        <v>0</v>
      </c>
      <c r="W33" s="52">
        <v>0</v>
      </c>
      <c r="X33" s="52">
        <v>0.999989</v>
      </c>
      <c r="Y33" s="52">
        <v>0</v>
      </c>
      <c r="Z33" s="52" t="s">
        <v>1302</v>
      </c>
      <c r="AA33" s="82">
        <v>33</v>
      </c>
      <c r="AB33" s="82"/>
      <c r="AC33" s="98"/>
      <c r="AD33" s="85" t="s">
        <v>626</v>
      </c>
      <c r="AE33" s="85">
        <v>27</v>
      </c>
      <c r="AF33" s="85">
        <v>14</v>
      </c>
      <c r="AG33" s="85">
        <v>1999</v>
      </c>
      <c r="AH33" s="85">
        <v>2</v>
      </c>
      <c r="AI33" s="85"/>
      <c r="AJ33" s="85" t="s">
        <v>668</v>
      </c>
      <c r="AK33" s="85"/>
      <c r="AL33" s="89" t="s">
        <v>736</v>
      </c>
      <c r="AM33" s="85"/>
      <c r="AN33" s="87">
        <v>43493.83969907407</v>
      </c>
      <c r="AO33" s="85"/>
      <c r="AP33" s="85" t="b">
        <v>1</v>
      </c>
      <c r="AQ33" s="85" t="b">
        <v>0</v>
      </c>
      <c r="AR33" s="85" t="b">
        <v>0</v>
      </c>
      <c r="AS33" s="85" t="s">
        <v>547</v>
      </c>
      <c r="AT33" s="85">
        <v>0</v>
      </c>
      <c r="AU33" s="85"/>
      <c r="AV33" s="85" t="b">
        <v>0</v>
      </c>
      <c r="AW33" s="85" t="s">
        <v>807</v>
      </c>
      <c r="AX33" s="89" t="s">
        <v>838</v>
      </c>
      <c r="AY33" s="85" t="s">
        <v>66</v>
      </c>
      <c r="AZ33" s="85" t="str">
        <f>REPLACE(INDEX(GroupVertices[Group],MATCH(Vertices[[#This Row],[Vertex]],GroupVertices[Vertex],0)),1,1,"")</f>
        <v>1</v>
      </c>
      <c r="BA33" s="51" t="s">
        <v>343</v>
      </c>
      <c r="BB33" s="51" t="s">
        <v>343</v>
      </c>
      <c r="BC33" s="51" t="s">
        <v>372</v>
      </c>
      <c r="BD33" s="51" t="s">
        <v>372</v>
      </c>
      <c r="BE33" s="51"/>
      <c r="BF33" s="51"/>
      <c r="BG33" s="131" t="s">
        <v>1169</v>
      </c>
      <c r="BH33" s="131" t="s">
        <v>1169</v>
      </c>
      <c r="BI33" s="131" t="s">
        <v>1102</v>
      </c>
      <c r="BJ33" s="131" t="s">
        <v>1102</v>
      </c>
      <c r="BK33" s="131">
        <v>0</v>
      </c>
      <c r="BL33" s="134">
        <v>0</v>
      </c>
      <c r="BM33" s="131">
        <v>0</v>
      </c>
      <c r="BN33" s="134">
        <v>0</v>
      </c>
      <c r="BO33" s="131">
        <v>0</v>
      </c>
      <c r="BP33" s="134">
        <v>0</v>
      </c>
      <c r="BQ33" s="131">
        <v>15</v>
      </c>
      <c r="BR33" s="134">
        <v>100</v>
      </c>
      <c r="BS33" s="131">
        <v>15</v>
      </c>
      <c r="BT33" s="2"/>
      <c r="BU33" s="3"/>
      <c r="BV33" s="3"/>
      <c r="BW33" s="3"/>
      <c r="BX33" s="3"/>
    </row>
    <row r="34" spans="1:76" ht="15">
      <c r="A34" s="14" t="s">
        <v>242</v>
      </c>
      <c r="B34" s="15"/>
      <c r="C34" s="15" t="s">
        <v>64</v>
      </c>
      <c r="D34" s="93">
        <v>1000</v>
      </c>
      <c r="E34" s="81"/>
      <c r="F34" s="112" t="s">
        <v>421</v>
      </c>
      <c r="G34" s="15"/>
      <c r="H34" s="16" t="s">
        <v>242</v>
      </c>
      <c r="I34" s="66"/>
      <c r="J34" s="66"/>
      <c r="K34" s="114" t="s">
        <v>885</v>
      </c>
      <c r="L34" s="94">
        <v>1</v>
      </c>
      <c r="M34" s="95">
        <v>9144.6337890625</v>
      </c>
      <c r="N34" s="95">
        <v>3658.457763671875</v>
      </c>
      <c r="O34" s="77"/>
      <c r="P34" s="96"/>
      <c r="Q34" s="96"/>
      <c r="R34" s="97"/>
      <c r="S34" s="51">
        <v>0</v>
      </c>
      <c r="T34" s="51">
        <v>1</v>
      </c>
      <c r="U34" s="52">
        <v>0</v>
      </c>
      <c r="V34" s="52">
        <v>1</v>
      </c>
      <c r="W34" s="52">
        <v>0</v>
      </c>
      <c r="X34" s="52">
        <v>0.999989</v>
      </c>
      <c r="Y34" s="52">
        <v>0</v>
      </c>
      <c r="Z34" s="52">
        <v>0</v>
      </c>
      <c r="AA34" s="82">
        <v>34</v>
      </c>
      <c r="AB34" s="82"/>
      <c r="AC34" s="98"/>
      <c r="AD34" s="85" t="s">
        <v>627</v>
      </c>
      <c r="AE34" s="85">
        <v>3850</v>
      </c>
      <c r="AF34" s="85">
        <v>4241</v>
      </c>
      <c r="AG34" s="85">
        <v>10612</v>
      </c>
      <c r="AH34" s="85">
        <v>302</v>
      </c>
      <c r="AI34" s="85"/>
      <c r="AJ34" s="85" t="s">
        <v>669</v>
      </c>
      <c r="AK34" s="85" t="s">
        <v>703</v>
      </c>
      <c r="AL34" s="89" t="s">
        <v>737</v>
      </c>
      <c r="AM34" s="85"/>
      <c r="AN34" s="87">
        <v>39972.65545138889</v>
      </c>
      <c r="AO34" s="89" t="s">
        <v>775</v>
      </c>
      <c r="AP34" s="85" t="b">
        <v>0</v>
      </c>
      <c r="AQ34" s="85" t="b">
        <v>0</v>
      </c>
      <c r="AR34" s="85" t="b">
        <v>0</v>
      </c>
      <c r="AS34" s="85" t="s">
        <v>547</v>
      </c>
      <c r="AT34" s="85">
        <v>109</v>
      </c>
      <c r="AU34" s="89" t="s">
        <v>793</v>
      </c>
      <c r="AV34" s="85" t="b">
        <v>0</v>
      </c>
      <c r="AW34" s="85" t="s">
        <v>807</v>
      </c>
      <c r="AX34" s="89" t="s">
        <v>839</v>
      </c>
      <c r="AY34" s="85" t="s">
        <v>66</v>
      </c>
      <c r="AZ34" s="85" t="str">
        <f>REPLACE(INDEX(GroupVertices[Group],MATCH(Vertices[[#This Row],[Vertex]],GroupVertices[Vertex],0)),1,1,"")</f>
        <v>5</v>
      </c>
      <c r="BA34" s="51" t="s">
        <v>344</v>
      </c>
      <c r="BB34" s="51" t="s">
        <v>344</v>
      </c>
      <c r="BC34" s="51" t="s">
        <v>368</v>
      </c>
      <c r="BD34" s="51" t="s">
        <v>368</v>
      </c>
      <c r="BE34" s="51"/>
      <c r="BF34" s="51"/>
      <c r="BG34" s="131" t="s">
        <v>1176</v>
      </c>
      <c r="BH34" s="131" t="s">
        <v>1176</v>
      </c>
      <c r="BI34" s="131" t="s">
        <v>1213</v>
      </c>
      <c r="BJ34" s="131" t="s">
        <v>1213</v>
      </c>
      <c r="BK34" s="131">
        <v>0</v>
      </c>
      <c r="BL34" s="134">
        <v>0</v>
      </c>
      <c r="BM34" s="131">
        <v>0</v>
      </c>
      <c r="BN34" s="134">
        <v>0</v>
      </c>
      <c r="BO34" s="131">
        <v>0</v>
      </c>
      <c r="BP34" s="134">
        <v>0</v>
      </c>
      <c r="BQ34" s="131">
        <v>12</v>
      </c>
      <c r="BR34" s="134">
        <v>100</v>
      </c>
      <c r="BS34" s="131">
        <v>12</v>
      </c>
      <c r="BT34" s="2"/>
      <c r="BU34" s="3"/>
      <c r="BV34" s="3"/>
      <c r="BW34" s="3"/>
      <c r="BX34" s="3"/>
    </row>
    <row r="35" spans="1:76" ht="15">
      <c r="A35" s="14" t="s">
        <v>257</v>
      </c>
      <c r="B35" s="15"/>
      <c r="C35" s="15" t="s">
        <v>64</v>
      </c>
      <c r="D35" s="93">
        <v>1000</v>
      </c>
      <c r="E35" s="81"/>
      <c r="F35" s="112" t="s">
        <v>805</v>
      </c>
      <c r="G35" s="15"/>
      <c r="H35" s="16" t="s">
        <v>257</v>
      </c>
      <c r="I35" s="66"/>
      <c r="J35" s="66"/>
      <c r="K35" s="114" t="s">
        <v>886</v>
      </c>
      <c r="L35" s="94">
        <v>1</v>
      </c>
      <c r="M35" s="95">
        <v>9144.6337890625</v>
      </c>
      <c r="N35" s="95">
        <v>4834.810546875</v>
      </c>
      <c r="O35" s="77"/>
      <c r="P35" s="96"/>
      <c r="Q35" s="96"/>
      <c r="R35" s="97"/>
      <c r="S35" s="51">
        <v>1</v>
      </c>
      <c r="T35" s="51">
        <v>0</v>
      </c>
      <c r="U35" s="52">
        <v>0</v>
      </c>
      <c r="V35" s="52">
        <v>1</v>
      </c>
      <c r="W35" s="52">
        <v>0</v>
      </c>
      <c r="X35" s="52">
        <v>0.999989</v>
      </c>
      <c r="Y35" s="52">
        <v>0</v>
      </c>
      <c r="Z35" s="52">
        <v>0</v>
      </c>
      <c r="AA35" s="82">
        <v>35</v>
      </c>
      <c r="AB35" s="82"/>
      <c r="AC35" s="98"/>
      <c r="AD35" s="85" t="s">
        <v>628</v>
      </c>
      <c r="AE35" s="85">
        <v>619</v>
      </c>
      <c r="AF35" s="85">
        <v>2867</v>
      </c>
      <c r="AG35" s="85">
        <v>2962</v>
      </c>
      <c r="AH35" s="85">
        <v>850</v>
      </c>
      <c r="AI35" s="85"/>
      <c r="AJ35" s="85" t="s">
        <v>670</v>
      </c>
      <c r="AK35" s="85" t="s">
        <v>704</v>
      </c>
      <c r="AL35" s="85"/>
      <c r="AM35" s="85"/>
      <c r="AN35" s="87">
        <v>40123.88630787037</v>
      </c>
      <c r="AO35" s="89" t="s">
        <v>776</v>
      </c>
      <c r="AP35" s="85" t="b">
        <v>0</v>
      </c>
      <c r="AQ35" s="85" t="b">
        <v>0</v>
      </c>
      <c r="AR35" s="85" t="b">
        <v>0</v>
      </c>
      <c r="AS35" s="85" t="s">
        <v>547</v>
      </c>
      <c r="AT35" s="85">
        <v>163</v>
      </c>
      <c r="AU35" s="89" t="s">
        <v>798</v>
      </c>
      <c r="AV35" s="85" t="b">
        <v>1</v>
      </c>
      <c r="AW35" s="85" t="s">
        <v>807</v>
      </c>
      <c r="AX35" s="89" t="s">
        <v>840</v>
      </c>
      <c r="AY35" s="85" t="s">
        <v>65</v>
      </c>
      <c r="AZ35" s="85" t="str">
        <f>REPLACE(INDEX(GroupVertices[Group],MATCH(Vertices[[#This Row],[Vertex]],GroupVertices[Vertex],0)),1,1,"")</f>
        <v>5</v>
      </c>
      <c r="BA35" s="51"/>
      <c r="BB35" s="51"/>
      <c r="BC35" s="51"/>
      <c r="BD35" s="51"/>
      <c r="BE35" s="51"/>
      <c r="BF35" s="51"/>
      <c r="BG35" s="51"/>
      <c r="BH35" s="51"/>
      <c r="BI35" s="51"/>
      <c r="BJ35" s="51"/>
      <c r="BK35" s="51"/>
      <c r="BL35" s="52"/>
      <c r="BM35" s="51"/>
      <c r="BN35" s="52"/>
      <c r="BO35" s="51"/>
      <c r="BP35" s="52"/>
      <c r="BQ35" s="51"/>
      <c r="BR35" s="52"/>
      <c r="BS35" s="51"/>
      <c r="BT35" s="2"/>
      <c r="BU35" s="3"/>
      <c r="BV35" s="3"/>
      <c r="BW35" s="3"/>
      <c r="BX35" s="3"/>
    </row>
    <row r="36" spans="1:76" ht="15">
      <c r="A36" s="14" t="s">
        <v>243</v>
      </c>
      <c r="B36" s="15"/>
      <c r="C36" s="15" t="s">
        <v>64</v>
      </c>
      <c r="D36" s="93">
        <v>1000</v>
      </c>
      <c r="E36" s="81"/>
      <c r="F36" s="112" t="s">
        <v>422</v>
      </c>
      <c r="G36" s="15"/>
      <c r="H36" s="16" t="s">
        <v>243</v>
      </c>
      <c r="I36" s="66"/>
      <c r="J36" s="66"/>
      <c r="K36" s="114" t="s">
        <v>887</v>
      </c>
      <c r="L36" s="94">
        <v>1</v>
      </c>
      <c r="M36" s="95">
        <v>1744.4649658203125</v>
      </c>
      <c r="N36" s="95">
        <v>8716.775390625</v>
      </c>
      <c r="O36" s="77"/>
      <c r="P36" s="96"/>
      <c r="Q36" s="96"/>
      <c r="R36" s="97"/>
      <c r="S36" s="51">
        <v>1</v>
      </c>
      <c r="T36" s="51">
        <v>1</v>
      </c>
      <c r="U36" s="52">
        <v>0</v>
      </c>
      <c r="V36" s="52">
        <v>0</v>
      </c>
      <c r="W36" s="52">
        <v>0</v>
      </c>
      <c r="X36" s="52">
        <v>0.999989</v>
      </c>
      <c r="Y36" s="52">
        <v>0</v>
      </c>
      <c r="Z36" s="52" t="s">
        <v>1302</v>
      </c>
      <c r="AA36" s="82">
        <v>36</v>
      </c>
      <c r="AB36" s="82"/>
      <c r="AC36" s="98"/>
      <c r="AD36" s="85" t="s">
        <v>629</v>
      </c>
      <c r="AE36" s="85">
        <v>358</v>
      </c>
      <c r="AF36" s="85">
        <v>3042</v>
      </c>
      <c r="AG36" s="85">
        <v>18286</v>
      </c>
      <c r="AH36" s="85">
        <v>53</v>
      </c>
      <c r="AI36" s="85"/>
      <c r="AJ36" s="85" t="s">
        <v>671</v>
      </c>
      <c r="AK36" s="85"/>
      <c r="AL36" s="85"/>
      <c r="AM36" s="85"/>
      <c r="AN36" s="87">
        <v>43091.45694444444</v>
      </c>
      <c r="AO36" s="89" t="s">
        <v>777</v>
      </c>
      <c r="AP36" s="85" t="b">
        <v>0</v>
      </c>
      <c r="AQ36" s="85" t="b">
        <v>0</v>
      </c>
      <c r="AR36" s="85" t="b">
        <v>0</v>
      </c>
      <c r="AS36" s="85" t="s">
        <v>791</v>
      </c>
      <c r="AT36" s="85">
        <v>6</v>
      </c>
      <c r="AU36" s="89" t="s">
        <v>793</v>
      </c>
      <c r="AV36" s="85" t="b">
        <v>0</v>
      </c>
      <c r="AW36" s="85" t="s">
        <v>807</v>
      </c>
      <c r="AX36" s="89" t="s">
        <v>841</v>
      </c>
      <c r="AY36" s="85" t="s">
        <v>66</v>
      </c>
      <c r="AZ36" s="85" t="str">
        <f>REPLACE(INDEX(GroupVertices[Group],MATCH(Vertices[[#This Row],[Vertex]],GroupVertices[Vertex],0)),1,1,"")</f>
        <v>1</v>
      </c>
      <c r="BA36" s="51" t="s">
        <v>345</v>
      </c>
      <c r="BB36" s="51" t="s">
        <v>345</v>
      </c>
      <c r="BC36" s="51" t="s">
        <v>373</v>
      </c>
      <c r="BD36" s="51" t="s">
        <v>373</v>
      </c>
      <c r="BE36" s="51"/>
      <c r="BF36" s="51"/>
      <c r="BG36" s="131" t="s">
        <v>1177</v>
      </c>
      <c r="BH36" s="131" t="s">
        <v>1177</v>
      </c>
      <c r="BI36" s="131" t="s">
        <v>1214</v>
      </c>
      <c r="BJ36" s="131" t="s">
        <v>1214</v>
      </c>
      <c r="BK36" s="131">
        <v>0</v>
      </c>
      <c r="BL36" s="134">
        <v>0</v>
      </c>
      <c r="BM36" s="131">
        <v>0</v>
      </c>
      <c r="BN36" s="134">
        <v>0</v>
      </c>
      <c r="BO36" s="131">
        <v>0</v>
      </c>
      <c r="BP36" s="134">
        <v>0</v>
      </c>
      <c r="BQ36" s="131">
        <v>5</v>
      </c>
      <c r="BR36" s="134">
        <v>100</v>
      </c>
      <c r="BS36" s="131">
        <v>5</v>
      </c>
      <c r="BT36" s="2"/>
      <c r="BU36" s="3"/>
      <c r="BV36" s="3"/>
      <c r="BW36" s="3"/>
      <c r="BX36" s="3"/>
    </row>
    <row r="37" spans="1:76" ht="15">
      <c r="A37" s="14" t="s">
        <v>244</v>
      </c>
      <c r="B37" s="15"/>
      <c r="C37" s="15" t="s">
        <v>64</v>
      </c>
      <c r="D37" s="93">
        <v>1000</v>
      </c>
      <c r="E37" s="81"/>
      <c r="F37" s="112" t="s">
        <v>423</v>
      </c>
      <c r="G37" s="15"/>
      <c r="H37" s="16" t="s">
        <v>244</v>
      </c>
      <c r="I37" s="66"/>
      <c r="J37" s="66"/>
      <c r="K37" s="114" t="s">
        <v>888</v>
      </c>
      <c r="L37" s="94">
        <v>1</v>
      </c>
      <c r="M37" s="95">
        <v>2777.5</v>
      </c>
      <c r="N37" s="95">
        <v>8716.775390625</v>
      </c>
      <c r="O37" s="77"/>
      <c r="P37" s="96"/>
      <c r="Q37" s="96"/>
      <c r="R37" s="97"/>
      <c r="S37" s="51">
        <v>1</v>
      </c>
      <c r="T37" s="51">
        <v>1</v>
      </c>
      <c r="U37" s="52">
        <v>0</v>
      </c>
      <c r="V37" s="52">
        <v>0</v>
      </c>
      <c r="W37" s="52">
        <v>0</v>
      </c>
      <c r="X37" s="52">
        <v>0.999989</v>
      </c>
      <c r="Y37" s="52">
        <v>0</v>
      </c>
      <c r="Z37" s="52" t="s">
        <v>1302</v>
      </c>
      <c r="AA37" s="82">
        <v>37</v>
      </c>
      <c r="AB37" s="82"/>
      <c r="AC37" s="98"/>
      <c r="AD37" s="85" t="s">
        <v>630</v>
      </c>
      <c r="AE37" s="85">
        <v>6991</v>
      </c>
      <c r="AF37" s="85">
        <v>8444</v>
      </c>
      <c r="AG37" s="85">
        <v>58106</v>
      </c>
      <c r="AH37" s="85">
        <v>88</v>
      </c>
      <c r="AI37" s="85"/>
      <c r="AJ37" s="85" t="s">
        <v>672</v>
      </c>
      <c r="AK37" s="85" t="s">
        <v>705</v>
      </c>
      <c r="AL37" s="89" t="s">
        <v>738</v>
      </c>
      <c r="AM37" s="85"/>
      <c r="AN37" s="87">
        <v>39982.172002314815</v>
      </c>
      <c r="AO37" s="89" t="s">
        <v>778</v>
      </c>
      <c r="AP37" s="85" t="b">
        <v>0</v>
      </c>
      <c r="AQ37" s="85" t="b">
        <v>0</v>
      </c>
      <c r="AR37" s="85" t="b">
        <v>1</v>
      </c>
      <c r="AS37" s="85" t="s">
        <v>547</v>
      </c>
      <c r="AT37" s="85">
        <v>74</v>
      </c>
      <c r="AU37" s="89" t="s">
        <v>793</v>
      </c>
      <c r="AV37" s="85" t="b">
        <v>0</v>
      </c>
      <c r="AW37" s="85" t="s">
        <v>807</v>
      </c>
      <c r="AX37" s="89" t="s">
        <v>842</v>
      </c>
      <c r="AY37" s="85" t="s">
        <v>66</v>
      </c>
      <c r="AZ37" s="85" t="str">
        <f>REPLACE(INDEX(GroupVertices[Group],MATCH(Vertices[[#This Row],[Vertex]],GroupVertices[Vertex],0)),1,1,"")</f>
        <v>1</v>
      </c>
      <c r="BA37" s="51" t="s">
        <v>346</v>
      </c>
      <c r="BB37" s="51" t="s">
        <v>346</v>
      </c>
      <c r="BC37" s="51" t="s">
        <v>361</v>
      </c>
      <c r="BD37" s="51" t="s">
        <v>361</v>
      </c>
      <c r="BE37" s="51"/>
      <c r="BF37" s="51"/>
      <c r="BG37" s="131" t="s">
        <v>1169</v>
      </c>
      <c r="BH37" s="131" t="s">
        <v>1169</v>
      </c>
      <c r="BI37" s="131" t="s">
        <v>1102</v>
      </c>
      <c r="BJ37" s="131" t="s">
        <v>1102</v>
      </c>
      <c r="BK37" s="131">
        <v>0</v>
      </c>
      <c r="BL37" s="134">
        <v>0</v>
      </c>
      <c r="BM37" s="131">
        <v>0</v>
      </c>
      <c r="BN37" s="134">
        <v>0</v>
      </c>
      <c r="BO37" s="131">
        <v>0</v>
      </c>
      <c r="BP37" s="134">
        <v>0</v>
      </c>
      <c r="BQ37" s="131">
        <v>15</v>
      </c>
      <c r="BR37" s="134">
        <v>100</v>
      </c>
      <c r="BS37" s="131">
        <v>15</v>
      </c>
      <c r="BT37" s="2"/>
      <c r="BU37" s="3"/>
      <c r="BV37" s="3"/>
      <c r="BW37" s="3"/>
      <c r="BX37" s="3"/>
    </row>
    <row r="38" spans="1:76" ht="15">
      <c r="A38" s="14" t="s">
        <v>245</v>
      </c>
      <c r="B38" s="15"/>
      <c r="C38" s="15" t="s">
        <v>64</v>
      </c>
      <c r="D38" s="93">
        <v>1000</v>
      </c>
      <c r="E38" s="81"/>
      <c r="F38" s="112" t="s">
        <v>424</v>
      </c>
      <c r="G38" s="15"/>
      <c r="H38" s="16" t="s">
        <v>245</v>
      </c>
      <c r="I38" s="66"/>
      <c r="J38" s="66"/>
      <c r="K38" s="114" t="s">
        <v>889</v>
      </c>
      <c r="L38" s="94">
        <v>1</v>
      </c>
      <c r="M38" s="95">
        <v>1744.4649658203125</v>
      </c>
      <c r="N38" s="95">
        <v>6858.1376953125</v>
      </c>
      <c r="O38" s="77"/>
      <c r="P38" s="96"/>
      <c r="Q38" s="96"/>
      <c r="R38" s="97"/>
      <c r="S38" s="51">
        <v>1</v>
      </c>
      <c r="T38" s="51">
        <v>1</v>
      </c>
      <c r="U38" s="52">
        <v>0</v>
      </c>
      <c r="V38" s="52">
        <v>0</v>
      </c>
      <c r="W38" s="52">
        <v>0</v>
      </c>
      <c r="X38" s="52">
        <v>0.999989</v>
      </c>
      <c r="Y38" s="52">
        <v>0</v>
      </c>
      <c r="Z38" s="52" t="s">
        <v>1302</v>
      </c>
      <c r="AA38" s="82">
        <v>38</v>
      </c>
      <c r="AB38" s="82"/>
      <c r="AC38" s="98"/>
      <c r="AD38" s="85" t="s">
        <v>631</v>
      </c>
      <c r="AE38" s="85">
        <v>4314</v>
      </c>
      <c r="AF38" s="85">
        <v>4929</v>
      </c>
      <c r="AG38" s="85">
        <v>94301</v>
      </c>
      <c r="AH38" s="85">
        <v>2427</v>
      </c>
      <c r="AI38" s="85"/>
      <c r="AJ38" s="85" t="s">
        <v>673</v>
      </c>
      <c r="AK38" s="85" t="s">
        <v>706</v>
      </c>
      <c r="AL38" s="89" t="s">
        <v>739</v>
      </c>
      <c r="AM38" s="85"/>
      <c r="AN38" s="87">
        <v>41852.39202546296</v>
      </c>
      <c r="AO38" s="89" t="s">
        <v>779</v>
      </c>
      <c r="AP38" s="85" t="b">
        <v>0</v>
      </c>
      <c r="AQ38" s="85" t="b">
        <v>0</v>
      </c>
      <c r="AR38" s="85" t="b">
        <v>0</v>
      </c>
      <c r="AS38" s="85" t="s">
        <v>547</v>
      </c>
      <c r="AT38" s="85">
        <v>686</v>
      </c>
      <c r="AU38" s="89" t="s">
        <v>793</v>
      </c>
      <c r="AV38" s="85" t="b">
        <v>0</v>
      </c>
      <c r="AW38" s="85" t="s">
        <v>807</v>
      </c>
      <c r="AX38" s="89" t="s">
        <v>843</v>
      </c>
      <c r="AY38" s="85" t="s">
        <v>66</v>
      </c>
      <c r="AZ38" s="85" t="str">
        <f>REPLACE(INDEX(GroupVertices[Group],MATCH(Vertices[[#This Row],[Vertex]],GroupVertices[Vertex],0)),1,1,"")</f>
        <v>1</v>
      </c>
      <c r="BA38" s="51" t="s">
        <v>347</v>
      </c>
      <c r="BB38" s="51" t="s">
        <v>347</v>
      </c>
      <c r="BC38" s="51" t="s">
        <v>374</v>
      </c>
      <c r="BD38" s="51" t="s">
        <v>374</v>
      </c>
      <c r="BE38" s="51"/>
      <c r="BF38" s="51"/>
      <c r="BG38" s="131" t="s">
        <v>1169</v>
      </c>
      <c r="BH38" s="131" t="s">
        <v>1169</v>
      </c>
      <c r="BI38" s="131" t="s">
        <v>1102</v>
      </c>
      <c r="BJ38" s="131" t="s">
        <v>1102</v>
      </c>
      <c r="BK38" s="131">
        <v>0</v>
      </c>
      <c r="BL38" s="134">
        <v>0</v>
      </c>
      <c r="BM38" s="131">
        <v>0</v>
      </c>
      <c r="BN38" s="134">
        <v>0</v>
      </c>
      <c r="BO38" s="131">
        <v>0</v>
      </c>
      <c r="BP38" s="134">
        <v>0</v>
      </c>
      <c r="BQ38" s="131">
        <v>13</v>
      </c>
      <c r="BR38" s="134">
        <v>100</v>
      </c>
      <c r="BS38" s="131">
        <v>13</v>
      </c>
      <c r="BT38" s="2"/>
      <c r="BU38" s="3"/>
      <c r="BV38" s="3"/>
      <c r="BW38" s="3"/>
      <c r="BX38" s="3"/>
    </row>
    <row r="39" spans="1:76" ht="15">
      <c r="A39" s="14" t="s">
        <v>246</v>
      </c>
      <c r="B39" s="15"/>
      <c r="C39" s="15" t="s">
        <v>64</v>
      </c>
      <c r="D39" s="93">
        <v>1000</v>
      </c>
      <c r="E39" s="81"/>
      <c r="F39" s="112" t="s">
        <v>425</v>
      </c>
      <c r="G39" s="15"/>
      <c r="H39" s="16" t="s">
        <v>246</v>
      </c>
      <c r="I39" s="66"/>
      <c r="J39" s="66"/>
      <c r="K39" s="114" t="s">
        <v>890</v>
      </c>
      <c r="L39" s="94">
        <v>1</v>
      </c>
      <c r="M39" s="95">
        <v>711.4298095703125</v>
      </c>
      <c r="N39" s="95">
        <v>4999.5</v>
      </c>
      <c r="O39" s="77"/>
      <c r="P39" s="96"/>
      <c r="Q39" s="96"/>
      <c r="R39" s="97"/>
      <c r="S39" s="51">
        <v>1</v>
      </c>
      <c r="T39" s="51">
        <v>1</v>
      </c>
      <c r="U39" s="52">
        <v>0</v>
      </c>
      <c r="V39" s="52">
        <v>0</v>
      </c>
      <c r="W39" s="52">
        <v>0</v>
      </c>
      <c r="X39" s="52">
        <v>0.999989</v>
      </c>
      <c r="Y39" s="52">
        <v>0</v>
      </c>
      <c r="Z39" s="52" t="s">
        <v>1302</v>
      </c>
      <c r="AA39" s="82">
        <v>39</v>
      </c>
      <c r="AB39" s="82"/>
      <c r="AC39" s="98"/>
      <c r="AD39" s="85" t="s">
        <v>632</v>
      </c>
      <c r="AE39" s="85">
        <v>4215</v>
      </c>
      <c r="AF39" s="85">
        <v>3598</v>
      </c>
      <c r="AG39" s="85">
        <v>87390</v>
      </c>
      <c r="AH39" s="85">
        <v>2477</v>
      </c>
      <c r="AI39" s="85"/>
      <c r="AJ39" s="85" t="s">
        <v>674</v>
      </c>
      <c r="AK39" s="85"/>
      <c r="AL39" s="89" t="s">
        <v>740</v>
      </c>
      <c r="AM39" s="85"/>
      <c r="AN39" s="87">
        <v>41931.436006944445</v>
      </c>
      <c r="AO39" s="89" t="s">
        <v>780</v>
      </c>
      <c r="AP39" s="85" t="b">
        <v>1</v>
      </c>
      <c r="AQ39" s="85" t="b">
        <v>0</v>
      </c>
      <c r="AR39" s="85" t="b">
        <v>0</v>
      </c>
      <c r="AS39" s="85" t="s">
        <v>547</v>
      </c>
      <c r="AT39" s="85">
        <v>288</v>
      </c>
      <c r="AU39" s="89" t="s">
        <v>793</v>
      </c>
      <c r="AV39" s="85" t="b">
        <v>0</v>
      </c>
      <c r="AW39" s="85" t="s">
        <v>807</v>
      </c>
      <c r="AX39" s="89" t="s">
        <v>844</v>
      </c>
      <c r="AY39" s="85" t="s">
        <v>66</v>
      </c>
      <c r="AZ39" s="85" t="str">
        <f>REPLACE(INDEX(GroupVertices[Group],MATCH(Vertices[[#This Row],[Vertex]],GroupVertices[Vertex],0)),1,1,"")</f>
        <v>1</v>
      </c>
      <c r="BA39" s="51" t="s">
        <v>348</v>
      </c>
      <c r="BB39" s="51" t="s">
        <v>348</v>
      </c>
      <c r="BC39" s="51" t="s">
        <v>361</v>
      </c>
      <c r="BD39" s="51" t="s">
        <v>361</v>
      </c>
      <c r="BE39" s="51" t="s">
        <v>386</v>
      </c>
      <c r="BF39" s="51" t="s">
        <v>386</v>
      </c>
      <c r="BG39" s="131" t="s">
        <v>1178</v>
      </c>
      <c r="BH39" s="131" t="s">
        <v>1178</v>
      </c>
      <c r="BI39" s="131" t="s">
        <v>1102</v>
      </c>
      <c r="BJ39" s="131" t="s">
        <v>1102</v>
      </c>
      <c r="BK39" s="131">
        <v>0</v>
      </c>
      <c r="BL39" s="134">
        <v>0</v>
      </c>
      <c r="BM39" s="131">
        <v>0</v>
      </c>
      <c r="BN39" s="134">
        <v>0</v>
      </c>
      <c r="BO39" s="131">
        <v>0</v>
      </c>
      <c r="BP39" s="134">
        <v>0</v>
      </c>
      <c r="BQ39" s="131">
        <v>16</v>
      </c>
      <c r="BR39" s="134">
        <v>100</v>
      </c>
      <c r="BS39" s="131">
        <v>16</v>
      </c>
      <c r="BT39" s="2"/>
      <c r="BU39" s="3"/>
      <c r="BV39" s="3"/>
      <c r="BW39" s="3"/>
      <c r="BX39" s="3"/>
    </row>
    <row r="40" spans="1:76" ht="15">
      <c r="A40" s="14" t="s">
        <v>247</v>
      </c>
      <c r="B40" s="15"/>
      <c r="C40" s="15" t="s">
        <v>64</v>
      </c>
      <c r="D40" s="93">
        <v>423.6922540125611</v>
      </c>
      <c r="E40" s="81"/>
      <c r="F40" s="112" t="s">
        <v>426</v>
      </c>
      <c r="G40" s="15"/>
      <c r="H40" s="16" t="s">
        <v>247</v>
      </c>
      <c r="I40" s="66"/>
      <c r="J40" s="66"/>
      <c r="K40" s="114" t="s">
        <v>891</v>
      </c>
      <c r="L40" s="94">
        <v>1</v>
      </c>
      <c r="M40" s="95">
        <v>1744.4649658203125</v>
      </c>
      <c r="N40" s="95">
        <v>4999.5</v>
      </c>
      <c r="O40" s="77"/>
      <c r="P40" s="96"/>
      <c r="Q40" s="96"/>
      <c r="R40" s="97"/>
      <c r="S40" s="51">
        <v>1</v>
      </c>
      <c r="T40" s="51">
        <v>1</v>
      </c>
      <c r="U40" s="52">
        <v>0</v>
      </c>
      <c r="V40" s="52">
        <v>0</v>
      </c>
      <c r="W40" s="52">
        <v>0</v>
      </c>
      <c r="X40" s="52">
        <v>0.999989</v>
      </c>
      <c r="Y40" s="52">
        <v>0</v>
      </c>
      <c r="Z40" s="52" t="s">
        <v>1302</v>
      </c>
      <c r="AA40" s="82">
        <v>40</v>
      </c>
      <c r="AB40" s="82"/>
      <c r="AC40" s="98"/>
      <c r="AD40" s="85" t="s">
        <v>633</v>
      </c>
      <c r="AE40" s="85">
        <v>879</v>
      </c>
      <c r="AF40" s="85">
        <v>896</v>
      </c>
      <c r="AG40" s="85">
        <v>71116</v>
      </c>
      <c r="AH40" s="85">
        <v>115</v>
      </c>
      <c r="AI40" s="85"/>
      <c r="AJ40" s="85" t="s">
        <v>675</v>
      </c>
      <c r="AK40" s="85" t="s">
        <v>707</v>
      </c>
      <c r="AL40" s="89" t="s">
        <v>741</v>
      </c>
      <c r="AM40" s="85"/>
      <c r="AN40" s="87">
        <v>40585.16274305555</v>
      </c>
      <c r="AO40" s="89" t="s">
        <v>781</v>
      </c>
      <c r="AP40" s="85" t="b">
        <v>0</v>
      </c>
      <c r="AQ40" s="85" t="b">
        <v>0</v>
      </c>
      <c r="AR40" s="85" t="b">
        <v>1</v>
      </c>
      <c r="AS40" s="85" t="s">
        <v>547</v>
      </c>
      <c r="AT40" s="85">
        <v>290</v>
      </c>
      <c r="AU40" s="89" t="s">
        <v>792</v>
      </c>
      <c r="AV40" s="85" t="b">
        <v>0</v>
      </c>
      <c r="AW40" s="85" t="s">
        <v>807</v>
      </c>
      <c r="AX40" s="89" t="s">
        <v>845</v>
      </c>
      <c r="AY40" s="85" t="s">
        <v>66</v>
      </c>
      <c r="AZ40" s="85" t="str">
        <f>REPLACE(INDEX(GroupVertices[Group],MATCH(Vertices[[#This Row],[Vertex]],GroupVertices[Vertex],0)),1,1,"")</f>
        <v>1</v>
      </c>
      <c r="BA40" s="51" t="s">
        <v>1138</v>
      </c>
      <c r="BB40" s="51" t="s">
        <v>1138</v>
      </c>
      <c r="BC40" s="51" t="s">
        <v>1143</v>
      </c>
      <c r="BD40" s="51" t="s">
        <v>1143</v>
      </c>
      <c r="BE40" s="51"/>
      <c r="BF40" s="51"/>
      <c r="BG40" s="131" t="s">
        <v>1179</v>
      </c>
      <c r="BH40" s="131" t="s">
        <v>1187</v>
      </c>
      <c r="BI40" s="131" t="s">
        <v>1102</v>
      </c>
      <c r="BJ40" s="131" t="s">
        <v>1102</v>
      </c>
      <c r="BK40" s="131">
        <v>1</v>
      </c>
      <c r="BL40" s="134">
        <v>4.3478260869565215</v>
      </c>
      <c r="BM40" s="131">
        <v>0</v>
      </c>
      <c r="BN40" s="134">
        <v>0</v>
      </c>
      <c r="BO40" s="131">
        <v>0</v>
      </c>
      <c r="BP40" s="134">
        <v>0</v>
      </c>
      <c r="BQ40" s="131">
        <v>22</v>
      </c>
      <c r="BR40" s="134">
        <v>95.65217391304348</v>
      </c>
      <c r="BS40" s="131">
        <v>23</v>
      </c>
      <c r="BT40" s="2"/>
      <c r="BU40" s="3"/>
      <c r="BV40" s="3"/>
      <c r="BW40" s="3"/>
      <c r="BX40" s="3"/>
    </row>
    <row r="41" spans="1:76" ht="15">
      <c r="A41" s="14" t="s">
        <v>248</v>
      </c>
      <c r="B41" s="15"/>
      <c r="C41" s="15" t="s">
        <v>64</v>
      </c>
      <c r="D41" s="93">
        <v>235.97557571528262</v>
      </c>
      <c r="E41" s="81"/>
      <c r="F41" s="112" t="s">
        <v>427</v>
      </c>
      <c r="G41" s="15"/>
      <c r="H41" s="16" t="s">
        <v>248</v>
      </c>
      <c r="I41" s="66"/>
      <c r="J41" s="66"/>
      <c r="K41" s="114" t="s">
        <v>892</v>
      </c>
      <c r="L41" s="94">
        <v>1</v>
      </c>
      <c r="M41" s="95">
        <v>2777.5</v>
      </c>
      <c r="N41" s="95">
        <v>4999.5</v>
      </c>
      <c r="O41" s="77"/>
      <c r="P41" s="96"/>
      <c r="Q41" s="96"/>
      <c r="R41" s="97"/>
      <c r="S41" s="51">
        <v>1</v>
      </c>
      <c r="T41" s="51">
        <v>1</v>
      </c>
      <c r="U41" s="52">
        <v>0</v>
      </c>
      <c r="V41" s="52">
        <v>0</v>
      </c>
      <c r="W41" s="52">
        <v>0</v>
      </c>
      <c r="X41" s="52">
        <v>0.999989</v>
      </c>
      <c r="Y41" s="52">
        <v>0</v>
      </c>
      <c r="Z41" s="52" t="s">
        <v>1302</v>
      </c>
      <c r="AA41" s="82">
        <v>41</v>
      </c>
      <c r="AB41" s="82"/>
      <c r="AC41" s="98"/>
      <c r="AD41" s="85" t="s">
        <v>248</v>
      </c>
      <c r="AE41" s="85">
        <v>195</v>
      </c>
      <c r="AF41" s="85">
        <v>254</v>
      </c>
      <c r="AG41" s="85">
        <v>30542</v>
      </c>
      <c r="AH41" s="85">
        <v>36</v>
      </c>
      <c r="AI41" s="85"/>
      <c r="AJ41" s="85" t="s">
        <v>676</v>
      </c>
      <c r="AK41" s="85" t="s">
        <v>708</v>
      </c>
      <c r="AL41" s="89" t="s">
        <v>742</v>
      </c>
      <c r="AM41" s="85"/>
      <c r="AN41" s="87">
        <v>42003.035266203704</v>
      </c>
      <c r="AO41" s="89" t="s">
        <v>782</v>
      </c>
      <c r="AP41" s="85" t="b">
        <v>0</v>
      </c>
      <c r="AQ41" s="85" t="b">
        <v>0</v>
      </c>
      <c r="AR41" s="85" t="b">
        <v>0</v>
      </c>
      <c r="AS41" s="85" t="s">
        <v>547</v>
      </c>
      <c r="AT41" s="85">
        <v>259</v>
      </c>
      <c r="AU41" s="89" t="s">
        <v>793</v>
      </c>
      <c r="AV41" s="85" t="b">
        <v>0</v>
      </c>
      <c r="AW41" s="85" t="s">
        <v>807</v>
      </c>
      <c r="AX41" s="89" t="s">
        <v>846</v>
      </c>
      <c r="AY41" s="85" t="s">
        <v>66</v>
      </c>
      <c r="AZ41" s="85" t="str">
        <f>REPLACE(INDEX(GroupVertices[Group],MATCH(Vertices[[#This Row],[Vertex]],GroupVertices[Vertex],0)),1,1,"")</f>
        <v>1</v>
      </c>
      <c r="BA41" s="51" t="s">
        <v>350</v>
      </c>
      <c r="BB41" s="51" t="s">
        <v>350</v>
      </c>
      <c r="BC41" s="51" t="s">
        <v>376</v>
      </c>
      <c r="BD41" s="51" t="s">
        <v>376</v>
      </c>
      <c r="BE41" s="51"/>
      <c r="BF41" s="51"/>
      <c r="BG41" s="131" t="s">
        <v>1169</v>
      </c>
      <c r="BH41" s="131" t="s">
        <v>1169</v>
      </c>
      <c r="BI41" s="131" t="s">
        <v>1102</v>
      </c>
      <c r="BJ41" s="131" t="s">
        <v>1102</v>
      </c>
      <c r="BK41" s="131">
        <v>0</v>
      </c>
      <c r="BL41" s="134">
        <v>0</v>
      </c>
      <c r="BM41" s="131">
        <v>0</v>
      </c>
      <c r="BN41" s="134">
        <v>0</v>
      </c>
      <c r="BO41" s="131">
        <v>0</v>
      </c>
      <c r="BP41" s="134">
        <v>0</v>
      </c>
      <c r="BQ41" s="131">
        <v>13</v>
      </c>
      <c r="BR41" s="134">
        <v>100</v>
      </c>
      <c r="BS41" s="131">
        <v>13</v>
      </c>
      <c r="BT41" s="2"/>
      <c r="BU41" s="3"/>
      <c r="BV41" s="3"/>
      <c r="BW41" s="3"/>
      <c r="BX41" s="3"/>
    </row>
    <row r="42" spans="1:76" ht="15">
      <c r="A42" s="14" t="s">
        <v>249</v>
      </c>
      <c r="B42" s="15"/>
      <c r="C42" s="15" t="s">
        <v>64</v>
      </c>
      <c r="D42" s="93">
        <v>183.9295184926727</v>
      </c>
      <c r="E42" s="81"/>
      <c r="F42" s="112" t="s">
        <v>428</v>
      </c>
      <c r="G42" s="15"/>
      <c r="H42" s="16" t="s">
        <v>249</v>
      </c>
      <c r="I42" s="66"/>
      <c r="J42" s="66"/>
      <c r="K42" s="114" t="s">
        <v>893</v>
      </c>
      <c r="L42" s="94">
        <v>1</v>
      </c>
      <c r="M42" s="95">
        <v>5876.60546875</v>
      </c>
      <c r="N42" s="95">
        <v>6858.1376953125</v>
      </c>
      <c r="O42" s="77"/>
      <c r="P42" s="96"/>
      <c r="Q42" s="96"/>
      <c r="R42" s="97"/>
      <c r="S42" s="51">
        <v>1</v>
      </c>
      <c r="T42" s="51">
        <v>1</v>
      </c>
      <c r="U42" s="52">
        <v>0</v>
      </c>
      <c r="V42" s="52">
        <v>0</v>
      </c>
      <c r="W42" s="52">
        <v>0</v>
      </c>
      <c r="X42" s="52">
        <v>0.999989</v>
      </c>
      <c r="Y42" s="52">
        <v>0</v>
      </c>
      <c r="Z42" s="52" t="s">
        <v>1302</v>
      </c>
      <c r="AA42" s="82">
        <v>42</v>
      </c>
      <c r="AB42" s="82"/>
      <c r="AC42" s="98"/>
      <c r="AD42" s="85" t="s">
        <v>634</v>
      </c>
      <c r="AE42" s="85">
        <v>117</v>
      </c>
      <c r="AF42" s="85">
        <v>76</v>
      </c>
      <c r="AG42" s="85">
        <v>26147</v>
      </c>
      <c r="AH42" s="85">
        <v>7</v>
      </c>
      <c r="AI42" s="85"/>
      <c r="AJ42" s="85" t="s">
        <v>677</v>
      </c>
      <c r="AK42" s="85"/>
      <c r="AL42" s="89" t="s">
        <v>743</v>
      </c>
      <c r="AM42" s="85"/>
      <c r="AN42" s="87">
        <v>41017.495717592596</v>
      </c>
      <c r="AO42" s="89" t="s">
        <v>783</v>
      </c>
      <c r="AP42" s="85" t="b">
        <v>0</v>
      </c>
      <c r="AQ42" s="85" t="b">
        <v>0</v>
      </c>
      <c r="AR42" s="85" t="b">
        <v>0</v>
      </c>
      <c r="AS42" s="85" t="s">
        <v>547</v>
      </c>
      <c r="AT42" s="85">
        <v>3</v>
      </c>
      <c r="AU42" s="89" t="s">
        <v>793</v>
      </c>
      <c r="AV42" s="85" t="b">
        <v>0</v>
      </c>
      <c r="AW42" s="85" t="s">
        <v>807</v>
      </c>
      <c r="AX42" s="89" t="s">
        <v>847</v>
      </c>
      <c r="AY42" s="85" t="s">
        <v>66</v>
      </c>
      <c r="AZ42" s="85" t="str">
        <f>REPLACE(INDEX(GroupVertices[Group],MATCH(Vertices[[#This Row],[Vertex]],GroupVertices[Vertex],0)),1,1,"")</f>
        <v>1</v>
      </c>
      <c r="BA42" s="51" t="s">
        <v>351</v>
      </c>
      <c r="BB42" s="51" t="s">
        <v>351</v>
      </c>
      <c r="BC42" s="51" t="s">
        <v>377</v>
      </c>
      <c r="BD42" s="51" t="s">
        <v>377</v>
      </c>
      <c r="BE42" s="51"/>
      <c r="BF42" s="51"/>
      <c r="BG42" s="131" t="s">
        <v>1169</v>
      </c>
      <c r="BH42" s="131" t="s">
        <v>1169</v>
      </c>
      <c r="BI42" s="131" t="s">
        <v>1102</v>
      </c>
      <c r="BJ42" s="131" t="s">
        <v>1102</v>
      </c>
      <c r="BK42" s="131">
        <v>0</v>
      </c>
      <c r="BL42" s="134">
        <v>0</v>
      </c>
      <c r="BM42" s="131">
        <v>0</v>
      </c>
      <c r="BN42" s="134">
        <v>0</v>
      </c>
      <c r="BO42" s="131">
        <v>0</v>
      </c>
      <c r="BP42" s="134">
        <v>0</v>
      </c>
      <c r="BQ42" s="131">
        <v>13</v>
      </c>
      <c r="BR42" s="134">
        <v>100</v>
      </c>
      <c r="BS42" s="131">
        <v>13</v>
      </c>
      <c r="BT42" s="2"/>
      <c r="BU42" s="3"/>
      <c r="BV42" s="3"/>
      <c r="BW42" s="3"/>
      <c r="BX42" s="3"/>
    </row>
    <row r="43" spans="1:76" ht="15">
      <c r="A43" s="14" t="s">
        <v>250</v>
      </c>
      <c r="B43" s="15"/>
      <c r="C43" s="15" t="s">
        <v>64</v>
      </c>
      <c r="D43" s="93">
        <v>839.768318213538</v>
      </c>
      <c r="E43" s="81"/>
      <c r="F43" s="112" t="s">
        <v>429</v>
      </c>
      <c r="G43" s="15"/>
      <c r="H43" s="16" t="s">
        <v>250</v>
      </c>
      <c r="I43" s="66"/>
      <c r="J43" s="66"/>
      <c r="K43" s="114" t="s">
        <v>894</v>
      </c>
      <c r="L43" s="94">
        <v>1</v>
      </c>
      <c r="M43" s="95">
        <v>2777.5</v>
      </c>
      <c r="N43" s="95">
        <v>6858.1376953125</v>
      </c>
      <c r="O43" s="77"/>
      <c r="P43" s="96"/>
      <c r="Q43" s="96"/>
      <c r="R43" s="97"/>
      <c r="S43" s="51">
        <v>1</v>
      </c>
      <c r="T43" s="51">
        <v>1</v>
      </c>
      <c r="U43" s="52">
        <v>0</v>
      </c>
      <c r="V43" s="52">
        <v>0</v>
      </c>
      <c r="W43" s="52">
        <v>0</v>
      </c>
      <c r="X43" s="52">
        <v>0.999989</v>
      </c>
      <c r="Y43" s="52">
        <v>0</v>
      </c>
      <c r="Z43" s="52" t="s">
        <v>1302</v>
      </c>
      <c r="AA43" s="82">
        <v>43</v>
      </c>
      <c r="AB43" s="82"/>
      <c r="AC43" s="98"/>
      <c r="AD43" s="85" t="s">
        <v>635</v>
      </c>
      <c r="AE43" s="85">
        <v>1688</v>
      </c>
      <c r="AF43" s="85">
        <v>2319</v>
      </c>
      <c r="AG43" s="85">
        <v>43589</v>
      </c>
      <c r="AH43" s="85">
        <v>17</v>
      </c>
      <c r="AI43" s="85"/>
      <c r="AJ43" s="85" t="s">
        <v>678</v>
      </c>
      <c r="AK43" s="85" t="s">
        <v>709</v>
      </c>
      <c r="AL43" s="89" t="s">
        <v>744</v>
      </c>
      <c r="AM43" s="85"/>
      <c r="AN43" s="87">
        <v>40316.657164351855</v>
      </c>
      <c r="AO43" s="89" t="s">
        <v>784</v>
      </c>
      <c r="AP43" s="85" t="b">
        <v>0</v>
      </c>
      <c r="AQ43" s="85" t="b">
        <v>0</v>
      </c>
      <c r="AR43" s="85" t="b">
        <v>1</v>
      </c>
      <c r="AS43" s="85" t="s">
        <v>551</v>
      </c>
      <c r="AT43" s="85">
        <v>34</v>
      </c>
      <c r="AU43" s="89" t="s">
        <v>794</v>
      </c>
      <c r="AV43" s="85" t="b">
        <v>0</v>
      </c>
      <c r="AW43" s="85" t="s">
        <v>807</v>
      </c>
      <c r="AX43" s="89" t="s">
        <v>848</v>
      </c>
      <c r="AY43" s="85" t="s">
        <v>66</v>
      </c>
      <c r="AZ43" s="85" t="str">
        <f>REPLACE(INDEX(GroupVertices[Group],MATCH(Vertices[[#This Row],[Vertex]],GroupVertices[Vertex],0)),1,1,"")</f>
        <v>1</v>
      </c>
      <c r="BA43" s="51" t="s">
        <v>352</v>
      </c>
      <c r="BB43" s="51" t="s">
        <v>352</v>
      </c>
      <c r="BC43" s="51" t="s">
        <v>378</v>
      </c>
      <c r="BD43" s="51" t="s">
        <v>378</v>
      </c>
      <c r="BE43" s="51"/>
      <c r="BF43" s="51"/>
      <c r="BG43" s="131" t="s">
        <v>1171</v>
      </c>
      <c r="BH43" s="131" t="s">
        <v>1171</v>
      </c>
      <c r="BI43" s="131" t="s">
        <v>1208</v>
      </c>
      <c r="BJ43" s="131" t="s">
        <v>1208</v>
      </c>
      <c r="BK43" s="131">
        <v>0</v>
      </c>
      <c r="BL43" s="134">
        <v>0</v>
      </c>
      <c r="BM43" s="131">
        <v>0</v>
      </c>
      <c r="BN43" s="134">
        <v>0</v>
      </c>
      <c r="BO43" s="131">
        <v>0</v>
      </c>
      <c r="BP43" s="134">
        <v>0</v>
      </c>
      <c r="BQ43" s="131">
        <v>16</v>
      </c>
      <c r="BR43" s="134">
        <v>100</v>
      </c>
      <c r="BS43" s="131">
        <v>16</v>
      </c>
      <c r="BT43" s="2"/>
      <c r="BU43" s="3"/>
      <c r="BV43" s="3"/>
      <c r="BW43" s="3"/>
      <c r="BX43" s="3"/>
    </row>
    <row r="44" spans="1:76" ht="15">
      <c r="A44" s="14" t="s">
        <v>251</v>
      </c>
      <c r="B44" s="15"/>
      <c r="C44" s="15" t="s">
        <v>64</v>
      </c>
      <c r="D44" s="93">
        <v>281.88136775994417</v>
      </c>
      <c r="E44" s="81"/>
      <c r="F44" s="112" t="s">
        <v>806</v>
      </c>
      <c r="G44" s="15"/>
      <c r="H44" s="16" t="s">
        <v>251</v>
      </c>
      <c r="I44" s="66"/>
      <c r="J44" s="66"/>
      <c r="K44" s="114" t="s">
        <v>895</v>
      </c>
      <c r="L44" s="94">
        <v>1</v>
      </c>
      <c r="M44" s="95">
        <v>6588.03515625</v>
      </c>
      <c r="N44" s="95">
        <v>6835.60693359375</v>
      </c>
      <c r="O44" s="77"/>
      <c r="P44" s="96"/>
      <c r="Q44" s="96"/>
      <c r="R44" s="97"/>
      <c r="S44" s="51">
        <v>0</v>
      </c>
      <c r="T44" s="51">
        <v>1</v>
      </c>
      <c r="U44" s="52">
        <v>0</v>
      </c>
      <c r="V44" s="52">
        <v>0.090909</v>
      </c>
      <c r="W44" s="52">
        <v>0.090539</v>
      </c>
      <c r="X44" s="52">
        <v>0.479019</v>
      </c>
      <c r="Y44" s="52">
        <v>0</v>
      </c>
      <c r="Z44" s="52">
        <v>0</v>
      </c>
      <c r="AA44" s="82">
        <v>44</v>
      </c>
      <c r="AB44" s="82"/>
      <c r="AC44" s="98"/>
      <c r="AD44" s="85" t="s">
        <v>636</v>
      </c>
      <c r="AE44" s="85">
        <v>414</v>
      </c>
      <c r="AF44" s="85">
        <v>411</v>
      </c>
      <c r="AG44" s="85">
        <v>5495</v>
      </c>
      <c r="AH44" s="85">
        <v>1002</v>
      </c>
      <c r="AI44" s="85"/>
      <c r="AJ44" s="85" t="s">
        <v>679</v>
      </c>
      <c r="AK44" s="85" t="s">
        <v>710</v>
      </c>
      <c r="AL44" s="89" t="s">
        <v>745</v>
      </c>
      <c r="AM44" s="85"/>
      <c r="AN44" s="87">
        <v>40728.37335648148</v>
      </c>
      <c r="AO44" s="89" t="s">
        <v>785</v>
      </c>
      <c r="AP44" s="85" t="b">
        <v>1</v>
      </c>
      <c r="AQ44" s="85" t="b">
        <v>0</v>
      </c>
      <c r="AR44" s="85" t="b">
        <v>1</v>
      </c>
      <c r="AS44" s="85" t="s">
        <v>547</v>
      </c>
      <c r="AT44" s="85">
        <v>20</v>
      </c>
      <c r="AU44" s="89" t="s">
        <v>793</v>
      </c>
      <c r="AV44" s="85" t="b">
        <v>0</v>
      </c>
      <c r="AW44" s="85" t="s">
        <v>807</v>
      </c>
      <c r="AX44" s="89" t="s">
        <v>849</v>
      </c>
      <c r="AY44" s="85" t="s">
        <v>66</v>
      </c>
      <c r="AZ44" s="85" t="str">
        <f>REPLACE(INDEX(GroupVertices[Group],MATCH(Vertices[[#This Row],[Vertex]],GroupVertices[Vertex],0)),1,1,"")</f>
        <v>2</v>
      </c>
      <c r="BA44" s="51"/>
      <c r="BB44" s="51"/>
      <c r="BC44" s="51"/>
      <c r="BD44" s="51"/>
      <c r="BE44" s="51" t="s">
        <v>384</v>
      </c>
      <c r="BF44" s="51" t="s">
        <v>384</v>
      </c>
      <c r="BG44" s="131" t="s">
        <v>1167</v>
      </c>
      <c r="BH44" s="131" t="s">
        <v>1167</v>
      </c>
      <c r="BI44" s="131" t="s">
        <v>1205</v>
      </c>
      <c r="BJ44" s="131" t="s">
        <v>1205</v>
      </c>
      <c r="BK44" s="131">
        <v>0</v>
      </c>
      <c r="BL44" s="134">
        <v>0</v>
      </c>
      <c r="BM44" s="131">
        <v>0</v>
      </c>
      <c r="BN44" s="134">
        <v>0</v>
      </c>
      <c r="BO44" s="131">
        <v>0</v>
      </c>
      <c r="BP44" s="134">
        <v>0</v>
      </c>
      <c r="BQ44" s="131">
        <v>12</v>
      </c>
      <c r="BR44" s="134">
        <v>100</v>
      </c>
      <c r="BS44" s="131">
        <v>12</v>
      </c>
      <c r="BT44" s="2"/>
      <c r="BU44" s="3"/>
      <c r="BV44" s="3"/>
      <c r="BW44" s="3"/>
      <c r="BX44" s="3"/>
    </row>
    <row r="45" spans="1:76" ht="15">
      <c r="A45" s="14" t="s">
        <v>252</v>
      </c>
      <c r="B45" s="15"/>
      <c r="C45" s="15" t="s">
        <v>64</v>
      </c>
      <c r="D45" s="93">
        <v>169.01744591765527</v>
      </c>
      <c r="E45" s="81"/>
      <c r="F45" s="112" t="s">
        <v>430</v>
      </c>
      <c r="G45" s="15"/>
      <c r="H45" s="16" t="s">
        <v>252</v>
      </c>
      <c r="I45" s="66"/>
      <c r="J45" s="66"/>
      <c r="K45" s="114" t="s">
        <v>896</v>
      </c>
      <c r="L45" s="94">
        <v>1</v>
      </c>
      <c r="M45" s="95">
        <v>3810.53515625</v>
      </c>
      <c r="N45" s="95">
        <v>6858.1376953125</v>
      </c>
      <c r="O45" s="77"/>
      <c r="P45" s="96"/>
      <c r="Q45" s="96"/>
      <c r="R45" s="97"/>
      <c r="S45" s="51">
        <v>1</v>
      </c>
      <c r="T45" s="51">
        <v>1</v>
      </c>
      <c r="U45" s="52">
        <v>0</v>
      </c>
      <c r="V45" s="52">
        <v>0</v>
      </c>
      <c r="W45" s="52">
        <v>0</v>
      </c>
      <c r="X45" s="52">
        <v>0.999989</v>
      </c>
      <c r="Y45" s="52">
        <v>0</v>
      </c>
      <c r="Z45" s="52" t="s">
        <v>1302</v>
      </c>
      <c r="AA45" s="82">
        <v>45</v>
      </c>
      <c r="AB45" s="82"/>
      <c r="AC45" s="98"/>
      <c r="AD45" s="85" t="s">
        <v>637</v>
      </c>
      <c r="AE45" s="85">
        <v>33</v>
      </c>
      <c r="AF45" s="85">
        <v>25</v>
      </c>
      <c r="AG45" s="85">
        <v>9757</v>
      </c>
      <c r="AH45" s="85">
        <v>0</v>
      </c>
      <c r="AI45" s="85"/>
      <c r="AJ45" s="85" t="s">
        <v>680</v>
      </c>
      <c r="AK45" s="85"/>
      <c r="AL45" s="89" t="s">
        <v>732</v>
      </c>
      <c r="AM45" s="85"/>
      <c r="AN45" s="87">
        <v>42172.84585648148</v>
      </c>
      <c r="AO45" s="89" t="s">
        <v>786</v>
      </c>
      <c r="AP45" s="85" t="b">
        <v>1</v>
      </c>
      <c r="AQ45" s="85" t="b">
        <v>0</v>
      </c>
      <c r="AR45" s="85" t="b">
        <v>0</v>
      </c>
      <c r="AS45" s="85" t="s">
        <v>547</v>
      </c>
      <c r="AT45" s="85">
        <v>13</v>
      </c>
      <c r="AU45" s="89" t="s">
        <v>793</v>
      </c>
      <c r="AV45" s="85" t="b">
        <v>0</v>
      </c>
      <c r="AW45" s="85" t="s">
        <v>807</v>
      </c>
      <c r="AX45" s="89" t="s">
        <v>850</v>
      </c>
      <c r="AY45" s="85" t="s">
        <v>66</v>
      </c>
      <c r="AZ45" s="85" t="str">
        <f>REPLACE(INDEX(GroupVertices[Group],MATCH(Vertices[[#This Row],[Vertex]],GroupVertices[Vertex],0)),1,1,"")</f>
        <v>1</v>
      </c>
      <c r="BA45" s="51" t="s">
        <v>353</v>
      </c>
      <c r="BB45" s="51" t="s">
        <v>353</v>
      </c>
      <c r="BC45" s="51" t="s">
        <v>361</v>
      </c>
      <c r="BD45" s="51" t="s">
        <v>361</v>
      </c>
      <c r="BE45" s="51"/>
      <c r="BF45" s="51"/>
      <c r="BG45" s="131" t="s">
        <v>1180</v>
      </c>
      <c r="BH45" s="131" t="s">
        <v>1180</v>
      </c>
      <c r="BI45" s="131" t="s">
        <v>1215</v>
      </c>
      <c r="BJ45" s="131" t="s">
        <v>1215</v>
      </c>
      <c r="BK45" s="131">
        <v>0</v>
      </c>
      <c r="BL45" s="134">
        <v>0</v>
      </c>
      <c r="BM45" s="131">
        <v>0</v>
      </c>
      <c r="BN45" s="134">
        <v>0</v>
      </c>
      <c r="BO45" s="131">
        <v>0</v>
      </c>
      <c r="BP45" s="134">
        <v>0</v>
      </c>
      <c r="BQ45" s="131">
        <v>15</v>
      </c>
      <c r="BR45" s="134">
        <v>100</v>
      </c>
      <c r="BS45" s="131">
        <v>15</v>
      </c>
      <c r="BT45" s="2"/>
      <c r="BU45" s="3"/>
      <c r="BV45" s="3"/>
      <c r="BW45" s="3"/>
      <c r="BX45" s="3"/>
    </row>
    <row r="46" spans="1:76" ht="15">
      <c r="A46" s="14" t="s">
        <v>253</v>
      </c>
      <c r="B46" s="15"/>
      <c r="C46" s="15" t="s">
        <v>64</v>
      </c>
      <c r="D46" s="93">
        <v>496.79064898813675</v>
      </c>
      <c r="E46" s="81"/>
      <c r="F46" s="112" t="s">
        <v>431</v>
      </c>
      <c r="G46" s="15"/>
      <c r="H46" s="16" t="s">
        <v>253</v>
      </c>
      <c r="I46" s="66"/>
      <c r="J46" s="66"/>
      <c r="K46" s="114" t="s">
        <v>897</v>
      </c>
      <c r="L46" s="94">
        <v>1</v>
      </c>
      <c r="M46" s="95">
        <v>4843.5703125</v>
      </c>
      <c r="N46" s="95">
        <v>6858.1376953125</v>
      </c>
      <c r="O46" s="77"/>
      <c r="P46" s="96"/>
      <c r="Q46" s="96"/>
      <c r="R46" s="97"/>
      <c r="S46" s="51">
        <v>1</v>
      </c>
      <c r="T46" s="51">
        <v>1</v>
      </c>
      <c r="U46" s="52">
        <v>0</v>
      </c>
      <c r="V46" s="52">
        <v>0</v>
      </c>
      <c r="W46" s="52">
        <v>0</v>
      </c>
      <c r="X46" s="52">
        <v>0.999989</v>
      </c>
      <c r="Y46" s="52">
        <v>0</v>
      </c>
      <c r="Z46" s="52" t="s">
        <v>1302</v>
      </c>
      <c r="AA46" s="82">
        <v>46</v>
      </c>
      <c r="AB46" s="82"/>
      <c r="AC46" s="98"/>
      <c r="AD46" s="85" t="s">
        <v>638</v>
      </c>
      <c r="AE46" s="85">
        <v>1071</v>
      </c>
      <c r="AF46" s="85">
        <v>1146</v>
      </c>
      <c r="AG46" s="85">
        <v>11720</v>
      </c>
      <c r="AH46" s="85">
        <v>5311</v>
      </c>
      <c r="AI46" s="85"/>
      <c r="AJ46" s="85" t="s">
        <v>681</v>
      </c>
      <c r="AK46" s="85" t="s">
        <v>711</v>
      </c>
      <c r="AL46" s="89" t="s">
        <v>746</v>
      </c>
      <c r="AM46" s="85"/>
      <c r="AN46" s="87">
        <v>42496.490011574075</v>
      </c>
      <c r="AO46" s="89" t="s">
        <v>787</v>
      </c>
      <c r="AP46" s="85" t="b">
        <v>0</v>
      </c>
      <c r="AQ46" s="85" t="b">
        <v>0</v>
      </c>
      <c r="AR46" s="85" t="b">
        <v>0</v>
      </c>
      <c r="AS46" s="85" t="s">
        <v>547</v>
      </c>
      <c r="AT46" s="85">
        <v>26</v>
      </c>
      <c r="AU46" s="89" t="s">
        <v>793</v>
      </c>
      <c r="AV46" s="85" t="b">
        <v>0</v>
      </c>
      <c r="AW46" s="85" t="s">
        <v>807</v>
      </c>
      <c r="AX46" s="89" t="s">
        <v>851</v>
      </c>
      <c r="AY46" s="85" t="s">
        <v>66</v>
      </c>
      <c r="AZ46" s="85" t="str">
        <f>REPLACE(INDEX(GroupVertices[Group],MATCH(Vertices[[#This Row],[Vertex]],GroupVertices[Vertex],0)),1,1,"")</f>
        <v>1</v>
      </c>
      <c r="BA46" s="51" t="s">
        <v>1139</v>
      </c>
      <c r="BB46" s="51" t="s">
        <v>1139</v>
      </c>
      <c r="BC46" s="51" t="s">
        <v>361</v>
      </c>
      <c r="BD46" s="51" t="s">
        <v>361</v>
      </c>
      <c r="BE46" s="51"/>
      <c r="BF46" s="51"/>
      <c r="BG46" s="131" t="s">
        <v>1181</v>
      </c>
      <c r="BH46" s="131" t="s">
        <v>1181</v>
      </c>
      <c r="BI46" s="131" t="s">
        <v>1216</v>
      </c>
      <c r="BJ46" s="131" t="s">
        <v>1216</v>
      </c>
      <c r="BK46" s="131">
        <v>2</v>
      </c>
      <c r="BL46" s="134">
        <v>6.0606060606060606</v>
      </c>
      <c r="BM46" s="131">
        <v>0</v>
      </c>
      <c r="BN46" s="134">
        <v>0</v>
      </c>
      <c r="BO46" s="131">
        <v>0</v>
      </c>
      <c r="BP46" s="134">
        <v>0</v>
      </c>
      <c r="BQ46" s="131">
        <v>31</v>
      </c>
      <c r="BR46" s="134">
        <v>93.93939393939394</v>
      </c>
      <c r="BS46" s="131">
        <v>33</v>
      </c>
      <c r="BT46" s="2"/>
      <c r="BU46" s="3"/>
      <c r="BV46" s="3"/>
      <c r="BW46" s="3"/>
      <c r="BX46" s="3"/>
    </row>
    <row r="47" spans="1:76" ht="15">
      <c r="A47" s="14" t="s">
        <v>254</v>
      </c>
      <c r="B47" s="15"/>
      <c r="C47" s="15" t="s">
        <v>64</v>
      </c>
      <c r="D47" s="93">
        <v>190.06978367062106</v>
      </c>
      <c r="E47" s="81"/>
      <c r="F47" s="112" t="s">
        <v>432</v>
      </c>
      <c r="G47" s="15"/>
      <c r="H47" s="16" t="s">
        <v>254</v>
      </c>
      <c r="I47" s="66"/>
      <c r="J47" s="66"/>
      <c r="K47" s="114" t="s">
        <v>898</v>
      </c>
      <c r="L47" s="94">
        <v>1</v>
      </c>
      <c r="M47" s="95">
        <v>9144.6337890625</v>
      </c>
      <c r="N47" s="95">
        <v>2126.258056640625</v>
      </c>
      <c r="O47" s="77"/>
      <c r="P47" s="96"/>
      <c r="Q47" s="96"/>
      <c r="R47" s="97"/>
      <c r="S47" s="51">
        <v>2</v>
      </c>
      <c r="T47" s="51">
        <v>1</v>
      </c>
      <c r="U47" s="52">
        <v>0</v>
      </c>
      <c r="V47" s="52">
        <v>1</v>
      </c>
      <c r="W47" s="52">
        <v>0</v>
      </c>
      <c r="X47" s="52">
        <v>1.298231</v>
      </c>
      <c r="Y47" s="52">
        <v>0</v>
      </c>
      <c r="Z47" s="52">
        <v>0</v>
      </c>
      <c r="AA47" s="82">
        <v>47</v>
      </c>
      <c r="AB47" s="82"/>
      <c r="AC47" s="98"/>
      <c r="AD47" s="85" t="s">
        <v>639</v>
      </c>
      <c r="AE47" s="85">
        <v>68</v>
      </c>
      <c r="AF47" s="85">
        <v>97</v>
      </c>
      <c r="AG47" s="85">
        <v>4029</v>
      </c>
      <c r="AH47" s="85">
        <v>70</v>
      </c>
      <c r="AI47" s="85"/>
      <c r="AJ47" s="85" t="s">
        <v>682</v>
      </c>
      <c r="AK47" s="85" t="s">
        <v>712</v>
      </c>
      <c r="AL47" s="89" t="s">
        <v>747</v>
      </c>
      <c r="AM47" s="85"/>
      <c r="AN47" s="87">
        <v>42640.38943287037</v>
      </c>
      <c r="AO47" s="89" t="s">
        <v>788</v>
      </c>
      <c r="AP47" s="85" t="b">
        <v>0</v>
      </c>
      <c r="AQ47" s="85" t="b">
        <v>0</v>
      </c>
      <c r="AR47" s="85" t="b">
        <v>0</v>
      </c>
      <c r="AS47" s="85" t="s">
        <v>547</v>
      </c>
      <c r="AT47" s="85">
        <v>23</v>
      </c>
      <c r="AU47" s="89" t="s">
        <v>793</v>
      </c>
      <c r="AV47" s="85" t="b">
        <v>0</v>
      </c>
      <c r="AW47" s="85" t="s">
        <v>807</v>
      </c>
      <c r="AX47" s="89" t="s">
        <v>852</v>
      </c>
      <c r="AY47" s="85" t="s">
        <v>66</v>
      </c>
      <c r="AZ47" s="85" t="str">
        <f>REPLACE(INDEX(GroupVertices[Group],MATCH(Vertices[[#This Row],[Vertex]],GroupVertices[Vertex],0)),1,1,"")</f>
        <v>4</v>
      </c>
      <c r="BA47" s="51" t="s">
        <v>356</v>
      </c>
      <c r="BB47" s="51" t="s">
        <v>356</v>
      </c>
      <c r="BC47" s="51" t="s">
        <v>379</v>
      </c>
      <c r="BD47" s="51" t="s">
        <v>379</v>
      </c>
      <c r="BE47" s="51" t="s">
        <v>387</v>
      </c>
      <c r="BF47" s="51" t="s">
        <v>387</v>
      </c>
      <c r="BG47" s="131" t="s">
        <v>1169</v>
      </c>
      <c r="BH47" s="131" t="s">
        <v>1169</v>
      </c>
      <c r="BI47" s="131" t="s">
        <v>1102</v>
      </c>
      <c r="BJ47" s="131" t="s">
        <v>1102</v>
      </c>
      <c r="BK47" s="131">
        <v>0</v>
      </c>
      <c r="BL47" s="134">
        <v>0</v>
      </c>
      <c r="BM47" s="131">
        <v>0</v>
      </c>
      <c r="BN47" s="134">
        <v>0</v>
      </c>
      <c r="BO47" s="131">
        <v>0</v>
      </c>
      <c r="BP47" s="134">
        <v>0</v>
      </c>
      <c r="BQ47" s="131">
        <v>16</v>
      </c>
      <c r="BR47" s="134">
        <v>100</v>
      </c>
      <c r="BS47" s="131">
        <v>16</v>
      </c>
      <c r="BT47" s="2"/>
      <c r="BU47" s="3"/>
      <c r="BV47" s="3"/>
      <c r="BW47" s="3"/>
      <c r="BX47" s="3"/>
    </row>
    <row r="48" spans="1:76" ht="15">
      <c r="A48" s="99" t="s">
        <v>255</v>
      </c>
      <c r="B48" s="100"/>
      <c r="C48" s="100" t="s">
        <v>64</v>
      </c>
      <c r="D48" s="101">
        <v>366.3831123517097</v>
      </c>
      <c r="E48" s="102"/>
      <c r="F48" s="113" t="s">
        <v>433</v>
      </c>
      <c r="G48" s="100"/>
      <c r="H48" s="103" t="s">
        <v>255</v>
      </c>
      <c r="I48" s="104"/>
      <c r="J48" s="104"/>
      <c r="K48" s="115" t="s">
        <v>899</v>
      </c>
      <c r="L48" s="105">
        <v>1</v>
      </c>
      <c r="M48" s="106">
        <v>9144.6337890625</v>
      </c>
      <c r="N48" s="106">
        <v>944.0232543945312</v>
      </c>
      <c r="O48" s="107"/>
      <c r="P48" s="108"/>
      <c r="Q48" s="108"/>
      <c r="R48" s="109"/>
      <c r="S48" s="51">
        <v>0</v>
      </c>
      <c r="T48" s="51">
        <v>1</v>
      </c>
      <c r="U48" s="52">
        <v>0</v>
      </c>
      <c r="V48" s="52">
        <v>1</v>
      </c>
      <c r="W48" s="52">
        <v>0</v>
      </c>
      <c r="X48" s="52">
        <v>0.701747</v>
      </c>
      <c r="Y48" s="52">
        <v>0</v>
      </c>
      <c r="Z48" s="52">
        <v>0</v>
      </c>
      <c r="AA48" s="110">
        <v>48</v>
      </c>
      <c r="AB48" s="110"/>
      <c r="AC48" s="111"/>
      <c r="AD48" s="85" t="s">
        <v>640</v>
      </c>
      <c r="AE48" s="85">
        <v>464</v>
      </c>
      <c r="AF48" s="85">
        <v>700</v>
      </c>
      <c r="AG48" s="85">
        <v>12145</v>
      </c>
      <c r="AH48" s="85">
        <v>170</v>
      </c>
      <c r="AI48" s="85"/>
      <c r="AJ48" s="85" t="s">
        <v>683</v>
      </c>
      <c r="AK48" s="85"/>
      <c r="AL48" s="85"/>
      <c r="AM48" s="85"/>
      <c r="AN48" s="87">
        <v>39869.66395833333</v>
      </c>
      <c r="AO48" s="85"/>
      <c r="AP48" s="85" t="b">
        <v>0</v>
      </c>
      <c r="AQ48" s="85" t="b">
        <v>0</v>
      </c>
      <c r="AR48" s="85" t="b">
        <v>0</v>
      </c>
      <c r="AS48" s="85" t="s">
        <v>547</v>
      </c>
      <c r="AT48" s="85">
        <v>31</v>
      </c>
      <c r="AU48" s="89" t="s">
        <v>799</v>
      </c>
      <c r="AV48" s="85" t="b">
        <v>0</v>
      </c>
      <c r="AW48" s="85" t="s">
        <v>807</v>
      </c>
      <c r="AX48" s="89" t="s">
        <v>853</v>
      </c>
      <c r="AY48" s="85" t="s">
        <v>66</v>
      </c>
      <c r="AZ48" s="85" t="str">
        <f>REPLACE(INDEX(GroupVertices[Group],MATCH(Vertices[[#This Row],[Vertex]],GroupVertices[Vertex],0)),1,1,"")</f>
        <v>4</v>
      </c>
      <c r="BA48" s="51"/>
      <c r="BB48" s="51"/>
      <c r="BC48" s="51"/>
      <c r="BD48" s="51"/>
      <c r="BE48" s="51"/>
      <c r="BF48" s="51"/>
      <c r="BG48" s="131" t="s">
        <v>1182</v>
      </c>
      <c r="BH48" s="131" t="s">
        <v>1182</v>
      </c>
      <c r="BI48" s="131" t="s">
        <v>1217</v>
      </c>
      <c r="BJ48" s="131" t="s">
        <v>1217</v>
      </c>
      <c r="BK48" s="131">
        <v>0</v>
      </c>
      <c r="BL48" s="134">
        <v>0</v>
      </c>
      <c r="BM48" s="131">
        <v>0</v>
      </c>
      <c r="BN48" s="134">
        <v>0</v>
      </c>
      <c r="BO48" s="131">
        <v>0</v>
      </c>
      <c r="BP48" s="134">
        <v>0</v>
      </c>
      <c r="BQ48" s="131">
        <v>17</v>
      </c>
      <c r="BR48" s="134">
        <v>100</v>
      </c>
      <c r="BS48" s="131">
        <v>17</v>
      </c>
      <c r="BT48" s="2"/>
      <c r="BU48" s="3"/>
      <c r="BV48" s="3"/>
      <c r="BW48" s="3"/>
      <c r="BX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hyperlinks>
    <hyperlink ref="AL3" r:id="rId1" display="https://t.co/6ZoLBTnSes"/>
    <hyperlink ref="AL4" r:id="rId2" display="http://t.co/qpws2q2JP5"/>
    <hyperlink ref="AL5" r:id="rId3" display="http://t.co/EEXWHhwBCN"/>
    <hyperlink ref="AL6" r:id="rId4" display="http://t.co/nOKYP7Husd"/>
    <hyperlink ref="AL7" r:id="rId5" display="http://www.sharpiran.org/"/>
    <hyperlink ref="AL8" r:id="rId6" display="https://www.it360news.com/"/>
    <hyperlink ref="AL9" r:id="rId7" display="http://t.co/PQyMpuiy58"/>
    <hyperlink ref="AL10" r:id="rId8" display="https://t.co/ZHeO4KNuAQ"/>
    <hyperlink ref="AL11" r:id="rId9" display="http://www.dbs4pos.com/"/>
    <hyperlink ref="AL12" r:id="rId10" display="http://www.justransact.com/"/>
    <hyperlink ref="AL13" r:id="rId11" display="http://t.co/I1rBTCT2pc"/>
    <hyperlink ref="AL15" r:id="rId12" display="http://www.facebook.com/pages/Flexilite-by-Flexsoft/116719117481"/>
    <hyperlink ref="AL17" r:id="rId13" display="http://www.posiflexusa.com/index.php"/>
    <hyperlink ref="AL18" r:id="rId14" display="https://t.co/1kVzi45mb5"/>
    <hyperlink ref="AL19" r:id="rId15" display="http://t.co/4gfc2SNtwA"/>
    <hyperlink ref="AL20" r:id="rId16" display="http://www.nerdcore.com.au/"/>
    <hyperlink ref="AL23" r:id="rId17" display="https://t.co/kGG6zQ69Cr"/>
    <hyperlink ref="AL24" r:id="rId18" display="http://t.co/dX2UoRqfZi"/>
    <hyperlink ref="AL25" r:id="rId19" display="http://doingbusiness.ca/"/>
    <hyperlink ref="AL26" r:id="rId20" display="https://services.businesswire.com/"/>
    <hyperlink ref="AL27" r:id="rId21" display="https://services.businesswire.com/"/>
    <hyperlink ref="AL28" r:id="rId22" display="http://www.businesswire.fr/"/>
    <hyperlink ref="AL29" r:id="rId23" display="https://services.businesswire.com/"/>
    <hyperlink ref="AL30" r:id="rId24" display="https://services.businesswire.com/"/>
    <hyperlink ref="AL31" r:id="rId25" display="http://www.latestcanada.com/"/>
    <hyperlink ref="AL32" r:id="rId26" display="http://www.dariopellegrini.com/"/>
    <hyperlink ref="AL33" r:id="rId27" display="https://tadersocialnetwork.com/"/>
    <hyperlink ref="AL34" r:id="rId28" display="https://www.sklarwilton.com/sklar-wilton-ai-marketers-white-paper-2018/"/>
    <hyperlink ref="AL37" r:id="rId29" display="http://www.s3digitalsolution.com/"/>
    <hyperlink ref="AL38" r:id="rId30" display="http://t.co/W3GvVqpSDH"/>
    <hyperlink ref="AL39" r:id="rId31" display="http://www.startupmath.co/"/>
    <hyperlink ref="AL40" r:id="rId32" display="http://iotexec.news/"/>
    <hyperlink ref="AL41" r:id="rId33" display="http://www.kaytics.com/"/>
    <hyperlink ref="AL42" r:id="rId34" display="https://t.co/A23KNl23X9"/>
    <hyperlink ref="AL43" r:id="rId35" display="http://www.direcaoesentido.com.br/"/>
    <hyperlink ref="AL44" r:id="rId36" display="https://www.linkedin.com/in/ansalim-onalo"/>
    <hyperlink ref="AL45" r:id="rId37" display="https://services.businesswire.com/"/>
    <hyperlink ref="AL46" r:id="rId38" display="http://bit.ly/2mwrsVj"/>
    <hyperlink ref="AL47" r:id="rId39" display="http://www.pulsepublishingnw.co.uk/"/>
    <hyperlink ref="AO3" r:id="rId40" display="https://pbs.twimg.com/profile_banners/814520681018834948/1537972015"/>
    <hyperlink ref="AO4" r:id="rId41" display="https://pbs.twimg.com/profile_banners/494887712/1477567930"/>
    <hyperlink ref="AO5" r:id="rId42" display="https://pbs.twimg.com/profile_banners/3716925929/1537972611"/>
    <hyperlink ref="AO6" r:id="rId43" display="https://pbs.twimg.com/profile_banners/576679602/1546559782"/>
    <hyperlink ref="AO7" r:id="rId44" display="https://pbs.twimg.com/profile_banners/849249595334901760/1491393828"/>
    <hyperlink ref="AO9" r:id="rId45" display="https://pbs.twimg.com/profile_banners/45658979/1531333611"/>
    <hyperlink ref="AO10" r:id="rId46" display="https://pbs.twimg.com/profile_banners/87765917/1549644704"/>
    <hyperlink ref="AO11" r:id="rId47" display="https://pbs.twimg.com/profile_banners/3065982813/1534201705"/>
    <hyperlink ref="AO12" r:id="rId48" display="https://pbs.twimg.com/profile_banners/2415488022/1534250616"/>
    <hyperlink ref="AO13" r:id="rId49" display="https://pbs.twimg.com/profile_banners/81559837/1470723582"/>
    <hyperlink ref="AO14" r:id="rId50" display="https://pbs.twimg.com/profile_banners/2455264701/1507487829"/>
    <hyperlink ref="AO16" r:id="rId51" display="https://pbs.twimg.com/profile_banners/923321477239152640/1508972164"/>
    <hyperlink ref="AO17" r:id="rId52" display="https://pbs.twimg.com/profile_banners/43164515/1400541912"/>
    <hyperlink ref="AO18" r:id="rId53" display="https://pbs.twimg.com/profile_banners/300270465/1454221109"/>
    <hyperlink ref="AO19" r:id="rId54" display="https://pbs.twimg.com/profile_banners/92962780/1359762693"/>
    <hyperlink ref="AO20" r:id="rId55" display="https://pbs.twimg.com/profile_banners/610565861/1538456878"/>
    <hyperlink ref="AO21" r:id="rId56" display="https://pbs.twimg.com/profile_banners/15733324/1550081468"/>
    <hyperlink ref="AO23" r:id="rId57" display="https://pbs.twimg.com/profile_banners/976297820532518914/1521603016"/>
    <hyperlink ref="AO24" r:id="rId58" display="https://pbs.twimg.com/profile_banners/39690395/1506038543"/>
    <hyperlink ref="AO25" r:id="rId59" display="https://pbs.twimg.com/profile_banners/943236884280381440/1513720366"/>
    <hyperlink ref="AO26" r:id="rId60" display="https://pbs.twimg.com/profile_banners/3248124260/1466203903"/>
    <hyperlink ref="AO27" r:id="rId61" display="https://pbs.twimg.com/profile_banners/3249081738/1466203811"/>
    <hyperlink ref="AO28" r:id="rId62" display="https://pbs.twimg.com/profile_banners/3111614688/1465981649"/>
    <hyperlink ref="AO29" r:id="rId63" display="https://pbs.twimg.com/profile_banners/3331872705/1468263495"/>
    <hyperlink ref="AO30" r:id="rId64" display="https://pbs.twimg.com/profile_banners/3249118921/1466203027"/>
    <hyperlink ref="AO31" r:id="rId65" display="https://pbs.twimg.com/profile_banners/3794670447/1466024149"/>
    <hyperlink ref="AO34" r:id="rId66" display="https://pbs.twimg.com/profile_banners/45593098/1550245755"/>
    <hyperlink ref="AO35" r:id="rId67" display="https://pbs.twimg.com/profile_banners/88035035/1401307441"/>
    <hyperlink ref="AO36" r:id="rId68" display="https://pbs.twimg.com/profile_banners/944160083780538369/1534292191"/>
    <hyperlink ref="AO37" r:id="rId69" display="https://pbs.twimg.com/profile_banners/48239847/1499544899"/>
    <hyperlink ref="AO38" r:id="rId70" display="https://pbs.twimg.com/profile_banners/2697859279/1435091687"/>
    <hyperlink ref="AO39" r:id="rId71" display="https://pbs.twimg.com/profile_banners/2864641303/1413714979"/>
    <hyperlink ref="AO40" r:id="rId72" display="https://pbs.twimg.com/profile_banners/250459372/1455294512"/>
    <hyperlink ref="AO41" r:id="rId73" display="https://pbs.twimg.com/profile_banners/2951155284/1432083365"/>
    <hyperlink ref="AO42" r:id="rId74" display="https://pbs.twimg.com/profile_banners/556802323/1529511828"/>
    <hyperlink ref="AO43" r:id="rId75" display="https://pbs.twimg.com/profile_banners/145285694/1527610210"/>
    <hyperlink ref="AO44" r:id="rId76" display="https://pbs.twimg.com/profile_banners/328937338/1436442840"/>
    <hyperlink ref="AO45" r:id="rId77" display="https://pbs.twimg.com/profile_banners/3248187781/1466201792"/>
    <hyperlink ref="AO46" r:id="rId78" display="https://pbs.twimg.com/profile_banners/728551287399305216/1489678230"/>
    <hyperlink ref="AO47" r:id="rId79" display="https://pbs.twimg.com/profile_banners/780698689907994624/1498417376"/>
    <hyperlink ref="AU4" r:id="rId80" display="http://abs.twimg.com/images/themes/theme14/bg.gif"/>
    <hyperlink ref="AU5" r:id="rId81" display="http://abs.twimg.com/images/themes/theme1/bg.png"/>
    <hyperlink ref="AU6" r:id="rId82" display="http://abs.twimg.com/images/themes/theme1/bg.png"/>
    <hyperlink ref="AU7" r:id="rId83" display="http://abs.twimg.com/images/themes/theme1/bg.png"/>
    <hyperlink ref="AU9" r:id="rId84" display="http://abs.twimg.com/images/themes/theme1/bg.png"/>
    <hyperlink ref="AU10" r:id="rId85" display="http://abs.twimg.com/images/themes/theme15/bg.png"/>
    <hyperlink ref="AU11" r:id="rId86" display="http://abs.twimg.com/images/themes/theme1/bg.png"/>
    <hyperlink ref="AU12" r:id="rId87" display="http://abs.twimg.com/images/themes/theme1/bg.png"/>
    <hyperlink ref="AU13" r:id="rId88" display="http://abs.twimg.com/images/themes/theme14/bg.gif"/>
    <hyperlink ref="AU14" r:id="rId89" display="http://abs.twimg.com/images/themes/theme1/bg.png"/>
    <hyperlink ref="AU15" r:id="rId90" display="http://abs.twimg.com/images/themes/theme1/bg.png"/>
    <hyperlink ref="AU17" r:id="rId91" display="http://abs.twimg.com/images/themes/theme1/bg.png"/>
    <hyperlink ref="AU18" r:id="rId92" display="http://abs.twimg.com/images/themes/theme1/bg.png"/>
    <hyperlink ref="AU19" r:id="rId93" display="http://abs.twimg.com/images/themes/theme1/bg.png"/>
    <hyperlink ref="AU20" r:id="rId94" display="http://abs.twimg.com/images/themes/theme18/bg.gif"/>
    <hyperlink ref="AU21" r:id="rId95" display="http://abs.twimg.com/images/themes/theme9/bg.gif"/>
    <hyperlink ref="AU22" r:id="rId96" display="http://abs.twimg.com/images/themes/theme1/bg.png"/>
    <hyperlink ref="AU24" r:id="rId97" display="http://abs.twimg.com/images/themes/theme7/bg.gif"/>
    <hyperlink ref="AU26" r:id="rId98" display="http://abs.twimg.com/images/themes/theme1/bg.png"/>
    <hyperlink ref="AU27" r:id="rId99" display="http://abs.twimg.com/images/themes/theme1/bg.png"/>
    <hyperlink ref="AU28" r:id="rId100" display="http://abs.twimg.com/images/themes/theme1/bg.png"/>
    <hyperlink ref="AU29" r:id="rId101" display="http://abs.twimg.com/images/themes/theme1/bg.png"/>
    <hyperlink ref="AU30" r:id="rId102" display="http://abs.twimg.com/images/themes/theme1/bg.png"/>
    <hyperlink ref="AU31" r:id="rId103" display="http://abs.twimg.com/images/themes/theme1/bg.png"/>
    <hyperlink ref="AU32" r:id="rId104" display="http://abs.twimg.com/images/themes/theme1/bg.png"/>
    <hyperlink ref="AU34" r:id="rId105" display="http://abs.twimg.com/images/themes/theme1/bg.png"/>
    <hyperlink ref="AU35" r:id="rId106" display="http://abs.twimg.com/images/themes/theme6/bg.gif"/>
    <hyperlink ref="AU36" r:id="rId107" display="http://abs.twimg.com/images/themes/theme1/bg.png"/>
    <hyperlink ref="AU37" r:id="rId108" display="http://abs.twimg.com/images/themes/theme1/bg.png"/>
    <hyperlink ref="AU38" r:id="rId109" display="http://abs.twimg.com/images/themes/theme1/bg.png"/>
    <hyperlink ref="AU39" r:id="rId110" display="http://abs.twimg.com/images/themes/theme1/bg.png"/>
    <hyperlink ref="AU40" r:id="rId111" display="http://abs.twimg.com/images/themes/theme14/bg.gif"/>
    <hyperlink ref="AU41" r:id="rId112" display="http://abs.twimg.com/images/themes/theme1/bg.png"/>
    <hyperlink ref="AU42" r:id="rId113" display="http://abs.twimg.com/images/themes/theme1/bg.png"/>
    <hyperlink ref="AU43" r:id="rId114" display="http://abs.twimg.com/images/themes/theme15/bg.png"/>
    <hyperlink ref="AU44" r:id="rId115" display="http://abs.twimg.com/images/themes/theme1/bg.png"/>
    <hyperlink ref="AU45" r:id="rId116" display="http://abs.twimg.com/images/themes/theme1/bg.png"/>
    <hyperlink ref="AU46" r:id="rId117" display="http://abs.twimg.com/images/themes/theme1/bg.png"/>
    <hyperlink ref="AU47" r:id="rId118" display="http://abs.twimg.com/images/themes/theme1/bg.png"/>
    <hyperlink ref="AU48" r:id="rId119" display="http://abs.twimg.com/images/themes/theme2/bg.gif"/>
    <hyperlink ref="F3" r:id="rId120" display="http://pbs.twimg.com/profile_images/1044956520147025920/0dawxw6Q_normal.jpg"/>
    <hyperlink ref="F4" r:id="rId121" display="http://pbs.twimg.com/profile_images/791607034642857984/_k1EETwt_normal.jpg"/>
    <hyperlink ref="F5" r:id="rId122" display="http://pbs.twimg.com/profile_images/1044959016328351744/S7stHrdo_normal.jpg"/>
    <hyperlink ref="F6" r:id="rId123" display="http://pbs.twimg.com/profile_images/1080968551811276800/F6O0EGtT_normal.jpg"/>
    <hyperlink ref="F7" r:id="rId124" display="http://pbs.twimg.com/profile_images/849271683785474048/lefMDNnD_normal.jpg"/>
    <hyperlink ref="F8" r:id="rId125" display="http://pbs.twimg.com/profile_images/1063040069349634048/m6x_-t1z_normal.jpg"/>
    <hyperlink ref="F9" r:id="rId126" display="http://pbs.twimg.com/profile_images/623559525824655360/0YaPs8l3_normal.jpg"/>
    <hyperlink ref="F10" r:id="rId127" display="http://pbs.twimg.com/profile_images/1093913291439697920/5otWz8kM_normal.jpg"/>
    <hyperlink ref="F11" r:id="rId128" display="http://pbs.twimg.com/profile_images/1029149708651036673/jFEqtS7C_normal.jpg"/>
    <hyperlink ref="F12" r:id="rId129" display="http://pbs.twimg.com/profile_images/737573574655934468/18MZMkHQ_normal.jpg"/>
    <hyperlink ref="F13" r:id="rId130" display="http://pbs.twimg.com/profile_images/973185573811781632/MveUUiIr_normal.jpg"/>
    <hyperlink ref="F14" r:id="rId131" display="http://pbs.twimg.com/profile_images/994585179984363520/chu3lLrJ_normal.jpg"/>
    <hyperlink ref="F15" r:id="rId132" display="http://abs.twimg.com/sticky/default_profile_images/default_profile_4_normal.png"/>
    <hyperlink ref="F16" r:id="rId133" display="http://pbs.twimg.com/profile_images/923321926914777088/2xSc_4Rq_normal.jpg"/>
    <hyperlink ref="F17" r:id="rId134" display="http://pbs.twimg.com/profile_images/468508395993964544/Uy1Y5S3N_normal.jpeg"/>
    <hyperlink ref="F18" r:id="rId135" display="http://pbs.twimg.com/profile_images/1430332747/logo_01_normal.JPG"/>
    <hyperlink ref="F19" r:id="rId136" display="http://pbs.twimg.com/profile_images/546403075/TBS-YT-Logo_normal.png"/>
    <hyperlink ref="F20" r:id="rId137" display="http://pbs.twimg.com/profile_images/688953169263509504/xCCp6pNC_normal.jpg"/>
    <hyperlink ref="F21" r:id="rId138" display="http://pbs.twimg.com/profile_images/1095745857239035904/yeiAfDk7_normal.jpg"/>
    <hyperlink ref="F22" r:id="rId139" display="http://abs.twimg.com/sticky/default_profile_images/default_profile_normal.png"/>
    <hyperlink ref="F23" r:id="rId140" display="http://pbs.twimg.com/profile_images/976299917466525697/aCKMXTPQ_normal.jpg"/>
    <hyperlink ref="F24" r:id="rId141" display="http://pbs.twimg.com/profile_images/911016815630757888/c2nPYR22_normal.jpg"/>
    <hyperlink ref="F25" r:id="rId142" display="http://pbs.twimg.com/profile_images/943237504697737216/d4rRtfQJ_normal.jpg"/>
    <hyperlink ref="F26" r:id="rId143" display="http://pbs.twimg.com/profile_images/743939012163842048/KtDybHLL_normal.jpg"/>
    <hyperlink ref="F27" r:id="rId144" display="http://pbs.twimg.com/profile_images/743938610508898305/f7TF2K5k_normal.jpg"/>
    <hyperlink ref="F28" r:id="rId145" display="http://pbs.twimg.com/profile_images/743007144635682816/nsjZDgl8_normal.jpg"/>
    <hyperlink ref="F29" r:id="rId146" display="http://pbs.twimg.com/profile_images/743934747085201409/4BK5oEEr_normal.jpg"/>
    <hyperlink ref="F30" r:id="rId147" display="http://pbs.twimg.com/profile_images/743935327648120832/HJeyWjgi_normal.jpg"/>
    <hyperlink ref="F31" r:id="rId148" display="http://pbs.twimg.com/profile_images/673162669654962176/22n23zYV_normal.png"/>
    <hyperlink ref="F32" r:id="rId149" display="http://pbs.twimg.com/profile_images/604304014382096384/dpxulhRS_normal.jpg"/>
    <hyperlink ref="F33" r:id="rId150" display="http://pbs.twimg.com/profile_images/1089979474823790598/SBXMPXJt_normal.jpg"/>
    <hyperlink ref="F34" r:id="rId151" display="http://pbs.twimg.com/profile_images/568793405971386368/8MPfOqFv_normal.jpeg"/>
    <hyperlink ref="F35" r:id="rId152" display="http://pbs.twimg.com/profile_images/513396558/hollishanara_normal.jpg"/>
    <hyperlink ref="F36" r:id="rId153" display="http://pbs.twimg.com/profile_images/1064454124585041921/ycvYnSec_normal.jpg"/>
    <hyperlink ref="F37" r:id="rId154" display="http://pbs.twimg.com/profile_images/870009853418143745/f62HhWaT_normal.jpg"/>
    <hyperlink ref="F38" r:id="rId155" display="http://pbs.twimg.com/profile_images/565609756035801088/24K-VVXx_normal.png"/>
    <hyperlink ref="F39" r:id="rId156" display="http://pbs.twimg.com/profile_images/609445159009284097/cpDUe7vo_normal.png"/>
    <hyperlink ref="F40" r:id="rId157" display="http://pbs.twimg.com/profile_images/1240864914/tigo-id4_normal.jpg"/>
    <hyperlink ref="F41" r:id="rId158" display="http://pbs.twimg.com/profile_images/858411401160699904/TYaD3HKW_normal.jpg"/>
    <hyperlink ref="F42" r:id="rId159" display="http://pbs.twimg.com/profile_images/1009471524997337089/HE13qXpg_normal.jpg"/>
    <hyperlink ref="F43" r:id="rId160" display="http://pbs.twimg.com/profile_images/994025030756466688/WTN4lkUh_normal.jpg"/>
    <hyperlink ref="F44" r:id="rId161" display="http://pbs.twimg.com/profile_images/1010254765559869443/v7qhqeM7_normal.jpg"/>
    <hyperlink ref="F45" r:id="rId162" display="http://pbs.twimg.com/profile_images/743930205115277312/tbbI7rw5_normal.jpg"/>
    <hyperlink ref="F46" r:id="rId163" display="http://pbs.twimg.com/profile_images/728558100760940545/1e0kdPC7_normal.jpg"/>
    <hyperlink ref="F47" r:id="rId164" display="http://pbs.twimg.com/profile_images/879052423570042882/hI79DEGp_normal.jpg"/>
    <hyperlink ref="F48" r:id="rId165" display="http://pbs.twimg.com/profile_images/827005448662372353/CR5bb3U0_normal.jpg"/>
    <hyperlink ref="AX3" r:id="rId166" display="https://twitter.com/tpvmarket_sp"/>
    <hyperlink ref="AX4" r:id="rId167" display="https://twitter.com/posiflextpv"/>
    <hyperlink ref="AX5" r:id="rId168" display="https://twitter.com/expotecno_sp"/>
    <hyperlink ref="AX6" r:id="rId169" display="https://twitter.com/newswiretoday"/>
    <hyperlink ref="AX7" r:id="rId170" display="https://twitter.com/sharpiran_org"/>
    <hyperlink ref="AX8" r:id="rId171" display="https://twitter.com/it360newscom"/>
    <hyperlink ref="AX9" r:id="rId172" display="https://twitter.com/clearwaveinc"/>
    <hyperlink ref="AX10" r:id="rId173" display="https://twitter.com/dbs4pos"/>
    <hyperlink ref="AX11" r:id="rId174" display="https://twitter.com/bob9_drisc"/>
    <hyperlink ref="AX12" r:id="rId175" display="https://twitter.com/justransact"/>
    <hyperlink ref="AX13" r:id="rId176" display="https://twitter.com/zubinrathod"/>
    <hyperlink ref="AX14" r:id="rId177" display="https://twitter.com/afrosoko"/>
    <hyperlink ref="AX15" r:id="rId178" display="https://twitter.com/gavin_lew"/>
    <hyperlink ref="AX16" r:id="rId179" display="https://twitter.com/cougsincyber"/>
    <hyperlink ref="AX17" r:id="rId180" display="https://twitter.com/posiflexusa"/>
    <hyperlink ref="AX18" r:id="rId181" display="https://twitter.com/casio_news"/>
    <hyperlink ref="AX19" r:id="rId182" display="https://twitter.com/tbs_broadcast"/>
    <hyperlink ref="AX20" r:id="rId183" display="https://twitter.com/nerdcorepairs"/>
    <hyperlink ref="AX21" r:id="rId184" display="https://twitter.com/gach"/>
    <hyperlink ref="AX22" r:id="rId185" display="https://twitter.com/bluconect"/>
    <hyperlink ref="AX23" r:id="rId186" display="https://twitter.com/newsfrombw"/>
    <hyperlink ref="AX24" r:id="rId187" display="https://twitter.com/koreanewswire"/>
    <hyperlink ref="AX25" r:id="rId188" display="https://twitter.com/doingbusinessca"/>
    <hyperlink ref="AX26" r:id="rId189" display="https://twitter.com/bw_espanol"/>
    <hyperlink ref="AX27" r:id="rId190" display="https://twitter.com/bw_portuguese"/>
    <hyperlink ref="AX28" r:id="rId191" display="https://twitter.com/bw_french"/>
    <hyperlink ref="AX29" r:id="rId192" display="https://twitter.com/bwgerman"/>
    <hyperlink ref="AX30" r:id="rId193" display="https://twitter.com/bw_italian"/>
    <hyperlink ref="AX31" r:id="rId194" display="https://twitter.com/latestcanada"/>
    <hyperlink ref="AX32" r:id="rId195" display="https://twitter.com/dario_p89"/>
    <hyperlink ref="AX33" r:id="rId196" display="https://twitter.com/tradersocialne1"/>
    <hyperlink ref="AX34" r:id="rId197" display="https://twitter.com/sklarwilton"/>
    <hyperlink ref="AX35" r:id="rId198" display="https://twitter.com/holliekshaw"/>
    <hyperlink ref="AX36" r:id="rId199" display="https://twitter.com/cryptoify"/>
    <hyperlink ref="AX37" r:id="rId200" display="https://twitter.com/enggmrahman"/>
    <hyperlink ref="AX38" r:id="rId201" display="https://twitter.com/hardtechtv"/>
    <hyperlink ref="AX39" r:id="rId202" display="https://twitter.com/startupmath"/>
    <hyperlink ref="AX40" r:id="rId203" display="https://twitter.com/smontigaud"/>
    <hyperlink ref="AX41" r:id="rId204" display="https://twitter.com/kaytics"/>
    <hyperlink ref="AX42" r:id="rId205" display="https://twitter.com/bahrainnewsnet"/>
    <hyperlink ref="AX43" r:id="rId206" display="https://twitter.com/arnaldoauad"/>
    <hyperlink ref="AX44" r:id="rId207" display="https://twitter.com/wadeonaloz"/>
    <hyperlink ref="AX45" r:id="rId208" display="https://twitter.com/bw_dutch"/>
    <hyperlink ref="AX46" r:id="rId209" display="https://twitter.com/synergogroup"/>
    <hyperlink ref="AX47" r:id="rId210" display="https://twitter.com/pulsepublish"/>
    <hyperlink ref="AX48" r:id="rId211" display="https://twitter.com/malaikaamina"/>
  </hyperlinks>
  <printOptions/>
  <pageMargins left="0.7" right="0.7" top="0.75" bottom="0.75" header="0.3" footer="0.3"/>
  <pageSetup horizontalDpi="600" verticalDpi="600" orientation="portrait" r:id="rId215"/>
  <legacyDrawing r:id="rId213"/>
  <tableParts>
    <tablePart r:id="rId2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976</v>
      </c>
      <c r="Z2" s="13" t="s">
        <v>987</v>
      </c>
      <c r="AA2" s="13" t="s">
        <v>1018</v>
      </c>
      <c r="AB2" s="13" t="s">
        <v>1056</v>
      </c>
      <c r="AC2" s="13" t="s">
        <v>1099</v>
      </c>
      <c r="AD2" s="13" t="s">
        <v>1118</v>
      </c>
      <c r="AE2" s="13" t="s">
        <v>1119</v>
      </c>
      <c r="AF2" s="13" t="s">
        <v>1128</v>
      </c>
      <c r="AG2" s="67" t="s">
        <v>1291</v>
      </c>
      <c r="AH2" s="67" t="s">
        <v>1292</v>
      </c>
      <c r="AI2" s="67" t="s">
        <v>1293</v>
      </c>
      <c r="AJ2" s="67" t="s">
        <v>1294</v>
      </c>
      <c r="AK2" s="67" t="s">
        <v>1295</v>
      </c>
      <c r="AL2" s="67" t="s">
        <v>1296</v>
      </c>
      <c r="AM2" s="67" t="s">
        <v>1297</v>
      </c>
      <c r="AN2" s="67" t="s">
        <v>1298</v>
      </c>
      <c r="AO2" s="67" t="s">
        <v>1301</v>
      </c>
    </row>
    <row r="3" spans="1:41" ht="15">
      <c r="A3" s="125" t="s">
        <v>939</v>
      </c>
      <c r="B3" s="126" t="s">
        <v>945</v>
      </c>
      <c r="C3" s="126" t="s">
        <v>56</v>
      </c>
      <c r="D3" s="117"/>
      <c r="E3" s="116"/>
      <c r="F3" s="118" t="s">
        <v>1345</v>
      </c>
      <c r="G3" s="119"/>
      <c r="H3" s="119"/>
      <c r="I3" s="120">
        <v>3</v>
      </c>
      <c r="J3" s="121"/>
      <c r="K3" s="51">
        <v>30</v>
      </c>
      <c r="L3" s="51">
        <v>26</v>
      </c>
      <c r="M3" s="51">
        <v>11</v>
      </c>
      <c r="N3" s="51">
        <v>37</v>
      </c>
      <c r="O3" s="51">
        <v>37</v>
      </c>
      <c r="P3" s="52" t="s">
        <v>1302</v>
      </c>
      <c r="Q3" s="52" t="s">
        <v>1302</v>
      </c>
      <c r="R3" s="51">
        <v>30</v>
      </c>
      <c r="S3" s="51">
        <v>30</v>
      </c>
      <c r="T3" s="51">
        <v>1</v>
      </c>
      <c r="U3" s="51">
        <v>5</v>
      </c>
      <c r="V3" s="51">
        <v>0</v>
      </c>
      <c r="W3" s="52">
        <v>0</v>
      </c>
      <c r="X3" s="52">
        <v>0</v>
      </c>
      <c r="Y3" s="85" t="s">
        <v>977</v>
      </c>
      <c r="Z3" s="85" t="s">
        <v>988</v>
      </c>
      <c r="AA3" s="85" t="s">
        <v>1019</v>
      </c>
      <c r="AB3" s="91" t="s">
        <v>1057</v>
      </c>
      <c r="AC3" s="91" t="s">
        <v>1100</v>
      </c>
      <c r="AD3" s="91" t="s">
        <v>217</v>
      </c>
      <c r="AE3" s="91"/>
      <c r="AF3" s="91" t="s">
        <v>1129</v>
      </c>
      <c r="AG3" s="131">
        <v>14</v>
      </c>
      <c r="AH3" s="134">
        <v>2.4955436720142603</v>
      </c>
      <c r="AI3" s="131">
        <v>0</v>
      </c>
      <c r="AJ3" s="134">
        <v>0</v>
      </c>
      <c r="AK3" s="131">
        <v>0</v>
      </c>
      <c r="AL3" s="134">
        <v>0</v>
      </c>
      <c r="AM3" s="131">
        <v>547</v>
      </c>
      <c r="AN3" s="134">
        <v>97.50445632798574</v>
      </c>
      <c r="AO3" s="131">
        <v>561</v>
      </c>
    </row>
    <row r="4" spans="1:41" ht="15">
      <c r="A4" s="125" t="s">
        <v>940</v>
      </c>
      <c r="B4" s="126" t="s">
        <v>946</v>
      </c>
      <c r="C4" s="126" t="s">
        <v>56</v>
      </c>
      <c r="D4" s="122"/>
      <c r="E4" s="100"/>
      <c r="F4" s="103" t="s">
        <v>1346</v>
      </c>
      <c r="G4" s="107"/>
      <c r="H4" s="107"/>
      <c r="I4" s="123">
        <v>4</v>
      </c>
      <c r="J4" s="110"/>
      <c r="K4" s="51">
        <v>7</v>
      </c>
      <c r="L4" s="51">
        <v>11</v>
      </c>
      <c r="M4" s="51">
        <v>0</v>
      </c>
      <c r="N4" s="51">
        <v>11</v>
      </c>
      <c r="O4" s="51">
        <v>5</v>
      </c>
      <c r="P4" s="52">
        <v>0</v>
      </c>
      <c r="Q4" s="52">
        <v>0</v>
      </c>
      <c r="R4" s="51">
        <v>1</v>
      </c>
      <c r="S4" s="51">
        <v>0</v>
      </c>
      <c r="T4" s="51">
        <v>7</v>
      </c>
      <c r="U4" s="51">
        <v>11</v>
      </c>
      <c r="V4" s="51">
        <v>2</v>
      </c>
      <c r="W4" s="52">
        <v>1.469388</v>
      </c>
      <c r="X4" s="52">
        <v>0.14285714285714285</v>
      </c>
      <c r="Y4" s="85" t="s">
        <v>978</v>
      </c>
      <c r="Z4" s="85" t="s">
        <v>989</v>
      </c>
      <c r="AA4" s="85" t="s">
        <v>384</v>
      </c>
      <c r="AB4" s="91" t="s">
        <v>1058</v>
      </c>
      <c r="AC4" s="91" t="s">
        <v>1101</v>
      </c>
      <c r="AD4" s="91"/>
      <c r="AE4" s="91" t="s">
        <v>1120</v>
      </c>
      <c r="AF4" s="91" t="s">
        <v>1130</v>
      </c>
      <c r="AG4" s="131">
        <v>7</v>
      </c>
      <c r="AH4" s="134">
        <v>3.723404255319149</v>
      </c>
      <c r="AI4" s="131">
        <v>0</v>
      </c>
      <c r="AJ4" s="134">
        <v>0</v>
      </c>
      <c r="AK4" s="131">
        <v>0</v>
      </c>
      <c r="AL4" s="134">
        <v>0</v>
      </c>
      <c r="AM4" s="131">
        <v>181</v>
      </c>
      <c r="AN4" s="134">
        <v>96.27659574468085</v>
      </c>
      <c r="AO4" s="131">
        <v>188</v>
      </c>
    </row>
    <row r="5" spans="1:41" ht="15">
      <c r="A5" s="125" t="s">
        <v>941</v>
      </c>
      <c r="B5" s="126" t="s">
        <v>947</v>
      </c>
      <c r="C5" s="126" t="s">
        <v>56</v>
      </c>
      <c r="D5" s="122"/>
      <c r="E5" s="100"/>
      <c r="F5" s="103" t="s">
        <v>1347</v>
      </c>
      <c r="G5" s="107"/>
      <c r="H5" s="107"/>
      <c r="I5" s="123">
        <v>5</v>
      </c>
      <c r="J5" s="110"/>
      <c r="K5" s="51">
        <v>3</v>
      </c>
      <c r="L5" s="51">
        <v>2</v>
      </c>
      <c r="M5" s="51">
        <v>0</v>
      </c>
      <c r="N5" s="51">
        <v>2</v>
      </c>
      <c r="O5" s="51">
        <v>0</v>
      </c>
      <c r="P5" s="52">
        <v>0</v>
      </c>
      <c r="Q5" s="52">
        <v>0</v>
      </c>
      <c r="R5" s="51">
        <v>1</v>
      </c>
      <c r="S5" s="51">
        <v>0</v>
      </c>
      <c r="T5" s="51">
        <v>3</v>
      </c>
      <c r="U5" s="51">
        <v>2</v>
      </c>
      <c r="V5" s="51">
        <v>2</v>
      </c>
      <c r="W5" s="52">
        <v>0.888889</v>
      </c>
      <c r="X5" s="52">
        <v>0.3333333333333333</v>
      </c>
      <c r="Y5" s="85" t="s">
        <v>979</v>
      </c>
      <c r="Z5" s="85" t="s">
        <v>990</v>
      </c>
      <c r="AA5" s="85" t="s">
        <v>1020</v>
      </c>
      <c r="AB5" s="91" t="s">
        <v>1059</v>
      </c>
      <c r="AC5" s="91" t="s">
        <v>544</v>
      </c>
      <c r="AD5" s="91"/>
      <c r="AE5" s="91" t="s">
        <v>256</v>
      </c>
      <c r="AF5" s="91" t="s">
        <v>1131</v>
      </c>
      <c r="AG5" s="131">
        <v>0</v>
      </c>
      <c r="AH5" s="134">
        <v>0</v>
      </c>
      <c r="AI5" s="131">
        <v>0</v>
      </c>
      <c r="AJ5" s="134">
        <v>0</v>
      </c>
      <c r="AK5" s="131">
        <v>0</v>
      </c>
      <c r="AL5" s="134">
        <v>0</v>
      </c>
      <c r="AM5" s="131">
        <v>42</v>
      </c>
      <c r="AN5" s="134">
        <v>100</v>
      </c>
      <c r="AO5" s="131">
        <v>42</v>
      </c>
    </row>
    <row r="6" spans="1:41" ht="15">
      <c r="A6" s="125" t="s">
        <v>942</v>
      </c>
      <c r="B6" s="126" t="s">
        <v>948</v>
      </c>
      <c r="C6" s="126" t="s">
        <v>56</v>
      </c>
      <c r="D6" s="122"/>
      <c r="E6" s="100"/>
      <c r="F6" s="103" t="s">
        <v>1348</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t="s">
        <v>356</v>
      </c>
      <c r="Z6" s="85" t="s">
        <v>379</v>
      </c>
      <c r="AA6" s="85" t="s">
        <v>387</v>
      </c>
      <c r="AB6" s="91" t="s">
        <v>1060</v>
      </c>
      <c r="AC6" s="91" t="s">
        <v>1102</v>
      </c>
      <c r="AD6" s="91"/>
      <c r="AE6" s="91" t="s">
        <v>254</v>
      </c>
      <c r="AF6" s="91" t="s">
        <v>1132</v>
      </c>
      <c r="AG6" s="131">
        <v>0</v>
      </c>
      <c r="AH6" s="134">
        <v>0</v>
      </c>
      <c r="AI6" s="131">
        <v>0</v>
      </c>
      <c r="AJ6" s="134">
        <v>0</v>
      </c>
      <c r="AK6" s="131">
        <v>0</v>
      </c>
      <c r="AL6" s="134">
        <v>0</v>
      </c>
      <c r="AM6" s="131">
        <v>33</v>
      </c>
      <c r="AN6" s="134">
        <v>100</v>
      </c>
      <c r="AO6" s="131">
        <v>33</v>
      </c>
    </row>
    <row r="7" spans="1:41" ht="15">
      <c r="A7" s="125" t="s">
        <v>943</v>
      </c>
      <c r="B7" s="126" t="s">
        <v>949</v>
      </c>
      <c r="C7" s="126" t="s">
        <v>56</v>
      </c>
      <c r="D7" s="122"/>
      <c r="E7" s="100"/>
      <c r="F7" s="103" t="s">
        <v>943</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344</v>
      </c>
      <c r="Z7" s="85" t="s">
        <v>368</v>
      </c>
      <c r="AA7" s="85"/>
      <c r="AB7" s="91" t="s">
        <v>544</v>
      </c>
      <c r="AC7" s="91" t="s">
        <v>544</v>
      </c>
      <c r="AD7" s="91"/>
      <c r="AE7" s="91" t="s">
        <v>257</v>
      </c>
      <c r="AF7" s="91" t="s">
        <v>1133</v>
      </c>
      <c r="AG7" s="131">
        <v>0</v>
      </c>
      <c r="AH7" s="134">
        <v>0</v>
      </c>
      <c r="AI7" s="131">
        <v>0</v>
      </c>
      <c r="AJ7" s="134">
        <v>0</v>
      </c>
      <c r="AK7" s="131">
        <v>0</v>
      </c>
      <c r="AL7" s="134">
        <v>0</v>
      </c>
      <c r="AM7" s="131">
        <v>12</v>
      </c>
      <c r="AN7" s="134">
        <v>100</v>
      </c>
      <c r="AO7" s="131">
        <v>12</v>
      </c>
    </row>
    <row r="8" spans="1:41" ht="15">
      <c r="A8" s="125" t="s">
        <v>944</v>
      </c>
      <c r="B8" s="126" t="s">
        <v>950</v>
      </c>
      <c r="C8" s="126" t="s">
        <v>56</v>
      </c>
      <c r="D8" s="122"/>
      <c r="E8" s="100"/>
      <c r="F8" s="103" t="s">
        <v>1349</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318</v>
      </c>
      <c r="Z8" s="85" t="s">
        <v>362</v>
      </c>
      <c r="AA8" s="85"/>
      <c r="AB8" s="91" t="s">
        <v>1061</v>
      </c>
      <c r="AC8" s="91" t="s">
        <v>1103</v>
      </c>
      <c r="AD8" s="91"/>
      <c r="AE8" s="91" t="s">
        <v>218</v>
      </c>
      <c r="AF8" s="91" t="s">
        <v>1134</v>
      </c>
      <c r="AG8" s="131">
        <v>2</v>
      </c>
      <c r="AH8" s="134">
        <v>2.9411764705882355</v>
      </c>
      <c r="AI8" s="131">
        <v>0</v>
      </c>
      <c r="AJ8" s="134">
        <v>0</v>
      </c>
      <c r="AK8" s="131">
        <v>0</v>
      </c>
      <c r="AL8" s="134">
        <v>0</v>
      </c>
      <c r="AM8" s="131">
        <v>66</v>
      </c>
      <c r="AN8" s="134">
        <v>97.05882352941177</v>
      </c>
      <c r="AO8" s="131">
        <v>68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939</v>
      </c>
      <c r="B2" s="91" t="s">
        <v>214</v>
      </c>
      <c r="C2" s="85">
        <f>VLOOKUP(GroupVertices[[#This Row],[Vertex]],Vertices[],MATCH("ID",Vertices[[#Headers],[Vertex]:[Vertex Content Word Count]],0),FALSE)</f>
        <v>6</v>
      </c>
    </row>
    <row r="3" spans="1:3" ht="15">
      <c r="A3" s="85" t="s">
        <v>939</v>
      </c>
      <c r="B3" s="91" t="s">
        <v>215</v>
      </c>
      <c r="C3" s="85">
        <f>VLOOKUP(GroupVertices[[#This Row],[Vertex]],Vertices[],MATCH("ID",Vertices[[#Headers],[Vertex]:[Vertex Content Word Count]],0),FALSE)</f>
        <v>7</v>
      </c>
    </row>
    <row r="4" spans="1:3" ht="15">
      <c r="A4" s="85" t="s">
        <v>939</v>
      </c>
      <c r="B4" s="91" t="s">
        <v>216</v>
      </c>
      <c r="C4" s="85">
        <f>VLOOKUP(GroupVertices[[#This Row],[Vertex]],Vertices[],MATCH("ID",Vertices[[#Headers],[Vertex]:[Vertex Content Word Count]],0),FALSE)</f>
        <v>8</v>
      </c>
    </row>
    <row r="5" spans="1:3" ht="15">
      <c r="A5" s="85" t="s">
        <v>939</v>
      </c>
      <c r="B5" s="91" t="s">
        <v>217</v>
      </c>
      <c r="C5" s="85">
        <f>VLOOKUP(GroupVertices[[#This Row],[Vertex]],Vertices[],MATCH("ID",Vertices[[#Headers],[Vertex]:[Vertex Content Word Count]],0),FALSE)</f>
        <v>9</v>
      </c>
    </row>
    <row r="6" spans="1:3" ht="15">
      <c r="A6" s="85" t="s">
        <v>939</v>
      </c>
      <c r="B6" s="91" t="s">
        <v>220</v>
      </c>
      <c r="C6" s="85">
        <f>VLOOKUP(GroupVertices[[#This Row],[Vertex]],Vertices[],MATCH("ID",Vertices[[#Headers],[Vertex]:[Vertex Content Word Count]],0),FALSE)</f>
        <v>12</v>
      </c>
    </row>
    <row r="7" spans="1:3" ht="15">
      <c r="A7" s="85" t="s">
        <v>939</v>
      </c>
      <c r="B7" s="91" t="s">
        <v>226</v>
      </c>
      <c r="C7" s="85">
        <f>VLOOKUP(GroupVertices[[#This Row],[Vertex]],Vertices[],MATCH("ID",Vertices[[#Headers],[Vertex]:[Vertex Content Word Count]],0),FALSE)</f>
        <v>18</v>
      </c>
    </row>
    <row r="8" spans="1:3" ht="15">
      <c r="A8" s="85" t="s">
        <v>939</v>
      </c>
      <c r="B8" s="91" t="s">
        <v>227</v>
      </c>
      <c r="C8" s="85">
        <f>VLOOKUP(GroupVertices[[#This Row],[Vertex]],Vertices[],MATCH("ID",Vertices[[#Headers],[Vertex]:[Vertex Content Word Count]],0),FALSE)</f>
        <v>19</v>
      </c>
    </row>
    <row r="9" spans="1:3" ht="15">
      <c r="A9" s="85" t="s">
        <v>939</v>
      </c>
      <c r="B9" s="91" t="s">
        <v>228</v>
      </c>
      <c r="C9" s="85">
        <f>VLOOKUP(GroupVertices[[#This Row],[Vertex]],Vertices[],MATCH("ID",Vertices[[#Headers],[Vertex]:[Vertex Content Word Count]],0),FALSE)</f>
        <v>20</v>
      </c>
    </row>
    <row r="10" spans="1:3" ht="15">
      <c r="A10" s="85" t="s">
        <v>939</v>
      </c>
      <c r="B10" s="91" t="s">
        <v>230</v>
      </c>
      <c r="C10" s="85">
        <f>VLOOKUP(GroupVertices[[#This Row],[Vertex]],Vertices[],MATCH("ID",Vertices[[#Headers],[Vertex]:[Vertex Content Word Count]],0),FALSE)</f>
        <v>22</v>
      </c>
    </row>
    <row r="11" spans="1:3" ht="15">
      <c r="A11" s="85" t="s">
        <v>939</v>
      </c>
      <c r="B11" s="91" t="s">
        <v>231</v>
      </c>
      <c r="C11" s="85">
        <f>VLOOKUP(GroupVertices[[#This Row],[Vertex]],Vertices[],MATCH("ID",Vertices[[#Headers],[Vertex]:[Vertex Content Word Count]],0),FALSE)</f>
        <v>23</v>
      </c>
    </row>
    <row r="12" spans="1:3" ht="15">
      <c r="A12" s="85" t="s">
        <v>939</v>
      </c>
      <c r="B12" s="91" t="s">
        <v>232</v>
      </c>
      <c r="C12" s="85">
        <f>VLOOKUP(GroupVertices[[#This Row],[Vertex]],Vertices[],MATCH("ID",Vertices[[#Headers],[Vertex]:[Vertex Content Word Count]],0),FALSE)</f>
        <v>24</v>
      </c>
    </row>
    <row r="13" spans="1:3" ht="15">
      <c r="A13" s="85" t="s">
        <v>939</v>
      </c>
      <c r="B13" s="91" t="s">
        <v>233</v>
      </c>
      <c r="C13" s="85">
        <f>VLOOKUP(GroupVertices[[#This Row],[Vertex]],Vertices[],MATCH("ID",Vertices[[#Headers],[Vertex]:[Vertex Content Word Count]],0),FALSE)</f>
        <v>25</v>
      </c>
    </row>
    <row r="14" spans="1:3" ht="15">
      <c r="A14" s="85" t="s">
        <v>939</v>
      </c>
      <c r="B14" s="91" t="s">
        <v>234</v>
      </c>
      <c r="C14" s="85">
        <f>VLOOKUP(GroupVertices[[#This Row],[Vertex]],Vertices[],MATCH("ID",Vertices[[#Headers],[Vertex]:[Vertex Content Word Count]],0),FALSE)</f>
        <v>26</v>
      </c>
    </row>
    <row r="15" spans="1:3" ht="15">
      <c r="A15" s="85" t="s">
        <v>939</v>
      </c>
      <c r="B15" s="91" t="s">
        <v>235</v>
      </c>
      <c r="C15" s="85">
        <f>VLOOKUP(GroupVertices[[#This Row],[Vertex]],Vertices[],MATCH("ID",Vertices[[#Headers],[Vertex]:[Vertex Content Word Count]],0),FALSE)</f>
        <v>27</v>
      </c>
    </row>
    <row r="16" spans="1:3" ht="15">
      <c r="A16" s="85" t="s">
        <v>939</v>
      </c>
      <c r="B16" s="91" t="s">
        <v>236</v>
      </c>
      <c r="C16" s="85">
        <f>VLOOKUP(GroupVertices[[#This Row],[Vertex]],Vertices[],MATCH("ID",Vertices[[#Headers],[Vertex]:[Vertex Content Word Count]],0),FALSE)</f>
        <v>28</v>
      </c>
    </row>
    <row r="17" spans="1:3" ht="15">
      <c r="A17" s="85" t="s">
        <v>939</v>
      </c>
      <c r="B17" s="91" t="s">
        <v>237</v>
      </c>
      <c r="C17" s="85">
        <f>VLOOKUP(GroupVertices[[#This Row],[Vertex]],Vertices[],MATCH("ID",Vertices[[#Headers],[Vertex]:[Vertex Content Word Count]],0),FALSE)</f>
        <v>29</v>
      </c>
    </row>
    <row r="18" spans="1:3" ht="15">
      <c r="A18" s="85" t="s">
        <v>939</v>
      </c>
      <c r="B18" s="91" t="s">
        <v>238</v>
      </c>
      <c r="C18" s="85">
        <f>VLOOKUP(GroupVertices[[#This Row],[Vertex]],Vertices[],MATCH("ID",Vertices[[#Headers],[Vertex]:[Vertex Content Word Count]],0),FALSE)</f>
        <v>30</v>
      </c>
    </row>
    <row r="19" spans="1:3" ht="15">
      <c r="A19" s="85" t="s">
        <v>939</v>
      </c>
      <c r="B19" s="91" t="s">
        <v>239</v>
      </c>
      <c r="C19" s="85">
        <f>VLOOKUP(GroupVertices[[#This Row],[Vertex]],Vertices[],MATCH("ID",Vertices[[#Headers],[Vertex]:[Vertex Content Word Count]],0),FALSE)</f>
        <v>31</v>
      </c>
    </row>
    <row r="20" spans="1:3" ht="15">
      <c r="A20" s="85" t="s">
        <v>939</v>
      </c>
      <c r="B20" s="91" t="s">
        <v>240</v>
      </c>
      <c r="C20" s="85">
        <f>VLOOKUP(GroupVertices[[#This Row],[Vertex]],Vertices[],MATCH("ID",Vertices[[#Headers],[Vertex]:[Vertex Content Word Count]],0),FALSE)</f>
        <v>32</v>
      </c>
    </row>
    <row r="21" spans="1:3" ht="15">
      <c r="A21" s="85" t="s">
        <v>939</v>
      </c>
      <c r="B21" s="91" t="s">
        <v>241</v>
      </c>
      <c r="C21" s="85">
        <f>VLOOKUP(GroupVertices[[#This Row],[Vertex]],Vertices[],MATCH("ID",Vertices[[#Headers],[Vertex]:[Vertex Content Word Count]],0),FALSE)</f>
        <v>33</v>
      </c>
    </row>
    <row r="22" spans="1:3" ht="15">
      <c r="A22" s="85" t="s">
        <v>939</v>
      </c>
      <c r="B22" s="91" t="s">
        <v>243</v>
      </c>
      <c r="C22" s="85">
        <f>VLOOKUP(GroupVertices[[#This Row],[Vertex]],Vertices[],MATCH("ID",Vertices[[#Headers],[Vertex]:[Vertex Content Word Count]],0),FALSE)</f>
        <v>36</v>
      </c>
    </row>
    <row r="23" spans="1:3" ht="15">
      <c r="A23" s="85" t="s">
        <v>939</v>
      </c>
      <c r="B23" s="91" t="s">
        <v>244</v>
      </c>
      <c r="C23" s="85">
        <f>VLOOKUP(GroupVertices[[#This Row],[Vertex]],Vertices[],MATCH("ID",Vertices[[#Headers],[Vertex]:[Vertex Content Word Count]],0),FALSE)</f>
        <v>37</v>
      </c>
    </row>
    <row r="24" spans="1:3" ht="15">
      <c r="A24" s="85" t="s">
        <v>939</v>
      </c>
      <c r="B24" s="91" t="s">
        <v>245</v>
      </c>
      <c r="C24" s="85">
        <f>VLOOKUP(GroupVertices[[#This Row],[Vertex]],Vertices[],MATCH("ID",Vertices[[#Headers],[Vertex]:[Vertex Content Word Count]],0),FALSE)</f>
        <v>38</v>
      </c>
    </row>
    <row r="25" spans="1:3" ht="15">
      <c r="A25" s="85" t="s">
        <v>939</v>
      </c>
      <c r="B25" s="91" t="s">
        <v>246</v>
      </c>
      <c r="C25" s="85">
        <f>VLOOKUP(GroupVertices[[#This Row],[Vertex]],Vertices[],MATCH("ID",Vertices[[#Headers],[Vertex]:[Vertex Content Word Count]],0),FALSE)</f>
        <v>39</v>
      </c>
    </row>
    <row r="26" spans="1:3" ht="15">
      <c r="A26" s="85" t="s">
        <v>939</v>
      </c>
      <c r="B26" s="91" t="s">
        <v>247</v>
      </c>
      <c r="C26" s="85">
        <f>VLOOKUP(GroupVertices[[#This Row],[Vertex]],Vertices[],MATCH("ID",Vertices[[#Headers],[Vertex]:[Vertex Content Word Count]],0),FALSE)</f>
        <v>40</v>
      </c>
    </row>
    <row r="27" spans="1:3" ht="15">
      <c r="A27" s="85" t="s">
        <v>939</v>
      </c>
      <c r="B27" s="91" t="s">
        <v>248</v>
      </c>
      <c r="C27" s="85">
        <f>VLOOKUP(GroupVertices[[#This Row],[Vertex]],Vertices[],MATCH("ID",Vertices[[#Headers],[Vertex]:[Vertex Content Word Count]],0),FALSE)</f>
        <v>41</v>
      </c>
    </row>
    <row r="28" spans="1:3" ht="15">
      <c r="A28" s="85" t="s">
        <v>939</v>
      </c>
      <c r="B28" s="91" t="s">
        <v>249</v>
      </c>
      <c r="C28" s="85">
        <f>VLOOKUP(GroupVertices[[#This Row],[Vertex]],Vertices[],MATCH("ID",Vertices[[#Headers],[Vertex]:[Vertex Content Word Count]],0),FALSE)</f>
        <v>42</v>
      </c>
    </row>
    <row r="29" spans="1:3" ht="15">
      <c r="A29" s="85" t="s">
        <v>939</v>
      </c>
      <c r="B29" s="91" t="s">
        <v>250</v>
      </c>
      <c r="C29" s="85">
        <f>VLOOKUP(GroupVertices[[#This Row],[Vertex]],Vertices[],MATCH("ID",Vertices[[#Headers],[Vertex]:[Vertex Content Word Count]],0),FALSE)</f>
        <v>43</v>
      </c>
    </row>
    <row r="30" spans="1:3" ht="15">
      <c r="A30" s="85" t="s">
        <v>939</v>
      </c>
      <c r="B30" s="91" t="s">
        <v>252</v>
      </c>
      <c r="C30" s="85">
        <f>VLOOKUP(GroupVertices[[#This Row],[Vertex]],Vertices[],MATCH("ID",Vertices[[#Headers],[Vertex]:[Vertex Content Word Count]],0),FALSE)</f>
        <v>45</v>
      </c>
    </row>
    <row r="31" spans="1:3" ht="15">
      <c r="A31" s="85" t="s">
        <v>939</v>
      </c>
      <c r="B31" s="91" t="s">
        <v>253</v>
      </c>
      <c r="C31" s="85">
        <f>VLOOKUP(GroupVertices[[#This Row],[Vertex]],Vertices[],MATCH("ID",Vertices[[#Headers],[Vertex]:[Vertex Content Word Count]],0),FALSE)</f>
        <v>46</v>
      </c>
    </row>
    <row r="32" spans="1:3" ht="15">
      <c r="A32" s="85" t="s">
        <v>940</v>
      </c>
      <c r="B32" s="91" t="s">
        <v>251</v>
      </c>
      <c r="C32" s="85">
        <f>VLOOKUP(GroupVertices[[#This Row],[Vertex]],Vertices[],MATCH("ID",Vertices[[#Headers],[Vertex]:[Vertex Content Word Count]],0),FALSE)</f>
        <v>44</v>
      </c>
    </row>
    <row r="33" spans="1:3" ht="15">
      <c r="A33" s="85" t="s">
        <v>940</v>
      </c>
      <c r="B33" s="91" t="s">
        <v>222</v>
      </c>
      <c r="C33" s="85">
        <f>VLOOKUP(GroupVertices[[#This Row],[Vertex]],Vertices[],MATCH("ID",Vertices[[#Headers],[Vertex]:[Vertex Content Word Count]],0),FALSE)</f>
        <v>14</v>
      </c>
    </row>
    <row r="34" spans="1:3" ht="15">
      <c r="A34" s="85" t="s">
        <v>940</v>
      </c>
      <c r="B34" s="91" t="s">
        <v>229</v>
      </c>
      <c r="C34" s="85">
        <f>VLOOKUP(GroupVertices[[#This Row],[Vertex]],Vertices[],MATCH("ID",Vertices[[#Headers],[Vertex]:[Vertex Content Word Count]],0),FALSE)</f>
        <v>21</v>
      </c>
    </row>
    <row r="35" spans="1:3" ht="15">
      <c r="A35" s="85" t="s">
        <v>940</v>
      </c>
      <c r="B35" s="91" t="s">
        <v>225</v>
      </c>
      <c r="C35" s="85">
        <f>VLOOKUP(GroupVertices[[#This Row],[Vertex]],Vertices[],MATCH("ID",Vertices[[#Headers],[Vertex]:[Vertex Content Word Count]],0),FALSE)</f>
        <v>17</v>
      </c>
    </row>
    <row r="36" spans="1:3" ht="15">
      <c r="A36" s="85" t="s">
        <v>940</v>
      </c>
      <c r="B36" s="91" t="s">
        <v>224</v>
      </c>
      <c r="C36" s="85">
        <f>VLOOKUP(GroupVertices[[#This Row],[Vertex]],Vertices[],MATCH("ID",Vertices[[#Headers],[Vertex]:[Vertex Content Word Count]],0),FALSE)</f>
        <v>16</v>
      </c>
    </row>
    <row r="37" spans="1:3" ht="15">
      <c r="A37" s="85" t="s">
        <v>940</v>
      </c>
      <c r="B37" s="91" t="s">
        <v>223</v>
      </c>
      <c r="C37" s="85">
        <f>VLOOKUP(GroupVertices[[#This Row],[Vertex]],Vertices[],MATCH("ID",Vertices[[#Headers],[Vertex]:[Vertex Content Word Count]],0),FALSE)</f>
        <v>15</v>
      </c>
    </row>
    <row r="38" spans="1:3" ht="15">
      <c r="A38" s="85" t="s">
        <v>940</v>
      </c>
      <c r="B38" s="91" t="s">
        <v>221</v>
      </c>
      <c r="C38" s="85">
        <f>VLOOKUP(GroupVertices[[#This Row],[Vertex]],Vertices[],MATCH("ID",Vertices[[#Headers],[Vertex]:[Vertex Content Word Count]],0),FALSE)</f>
        <v>13</v>
      </c>
    </row>
    <row r="39" spans="1:3" ht="15">
      <c r="A39" s="85" t="s">
        <v>941</v>
      </c>
      <c r="B39" s="91" t="s">
        <v>213</v>
      </c>
      <c r="C39" s="85">
        <f>VLOOKUP(GroupVertices[[#This Row],[Vertex]],Vertices[],MATCH("ID",Vertices[[#Headers],[Vertex]:[Vertex Content Word Count]],0),FALSE)</f>
        <v>5</v>
      </c>
    </row>
    <row r="40" spans="1:3" ht="15">
      <c r="A40" s="85" t="s">
        <v>941</v>
      </c>
      <c r="B40" s="91" t="s">
        <v>256</v>
      </c>
      <c r="C40" s="85">
        <f>VLOOKUP(GroupVertices[[#This Row],[Vertex]],Vertices[],MATCH("ID",Vertices[[#Headers],[Vertex]:[Vertex Content Word Count]],0),FALSE)</f>
        <v>4</v>
      </c>
    </row>
    <row r="41" spans="1:3" ht="15">
      <c r="A41" s="85" t="s">
        <v>941</v>
      </c>
      <c r="B41" s="91" t="s">
        <v>212</v>
      </c>
      <c r="C41" s="85">
        <f>VLOOKUP(GroupVertices[[#This Row],[Vertex]],Vertices[],MATCH("ID",Vertices[[#Headers],[Vertex]:[Vertex Content Word Count]],0),FALSE)</f>
        <v>3</v>
      </c>
    </row>
    <row r="42" spans="1:3" ht="15">
      <c r="A42" s="85" t="s">
        <v>942</v>
      </c>
      <c r="B42" s="91" t="s">
        <v>255</v>
      </c>
      <c r="C42" s="85">
        <f>VLOOKUP(GroupVertices[[#This Row],[Vertex]],Vertices[],MATCH("ID",Vertices[[#Headers],[Vertex]:[Vertex Content Word Count]],0),FALSE)</f>
        <v>48</v>
      </c>
    </row>
    <row r="43" spans="1:3" ht="15">
      <c r="A43" s="85" t="s">
        <v>942</v>
      </c>
      <c r="B43" s="91" t="s">
        <v>254</v>
      </c>
      <c r="C43" s="85">
        <f>VLOOKUP(GroupVertices[[#This Row],[Vertex]],Vertices[],MATCH("ID",Vertices[[#Headers],[Vertex]:[Vertex Content Word Count]],0),FALSE)</f>
        <v>47</v>
      </c>
    </row>
    <row r="44" spans="1:3" ht="15">
      <c r="A44" s="85" t="s">
        <v>943</v>
      </c>
      <c r="B44" s="91" t="s">
        <v>242</v>
      </c>
      <c r="C44" s="85">
        <f>VLOOKUP(GroupVertices[[#This Row],[Vertex]],Vertices[],MATCH("ID",Vertices[[#Headers],[Vertex]:[Vertex Content Word Count]],0),FALSE)</f>
        <v>34</v>
      </c>
    </row>
    <row r="45" spans="1:3" ht="15">
      <c r="A45" s="85" t="s">
        <v>943</v>
      </c>
      <c r="B45" s="91" t="s">
        <v>257</v>
      </c>
      <c r="C45" s="85">
        <f>VLOOKUP(GroupVertices[[#This Row],[Vertex]],Vertices[],MATCH("ID",Vertices[[#Headers],[Vertex]:[Vertex Content Word Count]],0),FALSE)</f>
        <v>35</v>
      </c>
    </row>
    <row r="46" spans="1:3" ht="15">
      <c r="A46" s="85" t="s">
        <v>944</v>
      </c>
      <c r="B46" s="91" t="s">
        <v>219</v>
      </c>
      <c r="C46" s="85">
        <f>VLOOKUP(GroupVertices[[#This Row],[Vertex]],Vertices[],MATCH("ID",Vertices[[#Headers],[Vertex]:[Vertex Content Word Count]],0),FALSE)</f>
        <v>11</v>
      </c>
    </row>
    <row r="47" spans="1:3" ht="15">
      <c r="A47" s="85" t="s">
        <v>944</v>
      </c>
      <c r="B47" s="91" t="s">
        <v>218</v>
      </c>
      <c r="C47"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957</v>
      </c>
      <c r="B2" s="36" t="s">
        <v>900</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44</v>
      </c>
      <c r="L2" s="39">
        <f>MIN(Vertices[Closeness Centrality])</f>
        <v>0</v>
      </c>
      <c r="M2" s="40">
        <f>COUNTIF(Vertices[Closeness Centrality],"&gt;= "&amp;L2)-COUNTIF(Vertices[Closeness Centrality],"&gt;="&amp;L3)</f>
        <v>30</v>
      </c>
      <c r="N2" s="39">
        <f>MIN(Vertices[Eigenvector Centrality])</f>
        <v>0</v>
      </c>
      <c r="O2" s="40">
        <f>COUNTIF(Vertices[Eigenvector Centrality],"&gt;= "&amp;N2)-COUNTIF(Vertices[Eigenvector Centrality],"&gt;="&amp;N3)</f>
        <v>39</v>
      </c>
      <c r="P2" s="39">
        <f>MIN(Vertices[PageRank])</f>
        <v>0.479019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0.5454545454545454</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0.005470836363636364</v>
      </c>
      <c r="O3" s="42">
        <f>COUNTIF(Vertices[Eigenvector Centrality],"&gt;= "&amp;N3)-COUNTIF(Vertices[Eigenvector Centrality],"&gt;="&amp;N4)</f>
        <v>0</v>
      </c>
      <c r="P3" s="41">
        <f aca="true" t="shared" si="7" ref="P3:P26">P2+($P$57-$P$2)/BinDivisor</f>
        <v>0.5195746181818182</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46</v>
      </c>
      <c r="D4" s="34">
        <f t="shared" si="1"/>
        <v>0</v>
      </c>
      <c r="E4" s="3">
        <f>COUNTIF(Vertices[Degree],"&gt;= "&amp;D4)-COUNTIF(Vertices[Degree],"&gt;="&amp;D5)</f>
        <v>0</v>
      </c>
      <c r="F4" s="39">
        <f t="shared" si="2"/>
        <v>0.10909090909090909</v>
      </c>
      <c r="G4" s="40">
        <f>COUNTIF(Vertices[In-Degree],"&gt;= "&amp;F4)-COUNTIF(Vertices[In-Degree],"&gt;="&amp;F5)</f>
        <v>0</v>
      </c>
      <c r="H4" s="39">
        <f t="shared" si="3"/>
        <v>0.18181818181818182</v>
      </c>
      <c r="I4" s="40">
        <f>COUNTIF(Vertices[Out-Degree],"&gt;= "&amp;H4)-COUNTIF(Vertices[Out-Degree],"&gt;="&amp;H5)</f>
        <v>0</v>
      </c>
      <c r="J4" s="39">
        <f t="shared" si="4"/>
        <v>1.0909090909090908</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0.010941672727272728</v>
      </c>
      <c r="O4" s="40">
        <f>COUNTIF(Vertices[Eigenvector Centrality],"&gt;= "&amp;N4)-COUNTIF(Vertices[Eigenvector Centrality],"&gt;="&amp;N5)</f>
        <v>0</v>
      </c>
      <c r="P4" s="39">
        <f t="shared" si="7"/>
        <v>0.5601302363636363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0.16363636363636364</v>
      </c>
      <c r="G5" s="42">
        <f>COUNTIF(Vertices[In-Degree],"&gt;= "&amp;F5)-COUNTIF(Vertices[In-Degree],"&gt;="&amp;F6)</f>
        <v>0</v>
      </c>
      <c r="H5" s="41">
        <f t="shared" si="3"/>
        <v>0.2727272727272727</v>
      </c>
      <c r="I5" s="42">
        <f>COUNTIF(Vertices[Out-Degree],"&gt;= "&amp;H5)-COUNTIF(Vertices[Out-Degree],"&gt;="&amp;H6)</f>
        <v>0</v>
      </c>
      <c r="J5" s="41">
        <f t="shared" si="4"/>
        <v>1.6363636363636362</v>
      </c>
      <c r="K5" s="42">
        <f>COUNTIF(Vertices[Betweenness Centrality],"&gt;= "&amp;J5)-COUNTIF(Vertices[Betweenness Centrality],"&gt;="&amp;J6)</f>
        <v>1</v>
      </c>
      <c r="L5" s="41">
        <f t="shared" si="5"/>
        <v>0.05454545454545454</v>
      </c>
      <c r="M5" s="42">
        <f>COUNTIF(Vertices[Closeness Centrality],"&gt;= "&amp;L5)-COUNTIF(Vertices[Closeness Centrality],"&gt;="&amp;L6)</f>
        <v>0</v>
      </c>
      <c r="N5" s="41">
        <f t="shared" si="6"/>
        <v>0.01641250909090909</v>
      </c>
      <c r="O5" s="42">
        <f>COUNTIF(Vertices[Eigenvector Centrality],"&gt;= "&amp;N5)-COUNTIF(Vertices[Eigenvector Centrality],"&gt;="&amp;N6)</f>
        <v>0</v>
      </c>
      <c r="P5" s="41">
        <f t="shared" si="7"/>
        <v>0.6006858545454545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44</v>
      </c>
      <c r="D6" s="34">
        <f t="shared" si="1"/>
        <v>0</v>
      </c>
      <c r="E6" s="3">
        <f>COUNTIF(Vertices[Degree],"&gt;= "&amp;D6)-COUNTIF(Vertices[Degree],"&gt;="&amp;D7)</f>
        <v>0</v>
      </c>
      <c r="F6" s="39">
        <f t="shared" si="2"/>
        <v>0.21818181818181817</v>
      </c>
      <c r="G6" s="40">
        <f>COUNTIF(Vertices[In-Degree],"&gt;= "&amp;F6)-COUNTIF(Vertices[In-Degree],"&gt;="&amp;F7)</f>
        <v>0</v>
      </c>
      <c r="H6" s="39">
        <f t="shared" si="3"/>
        <v>0.36363636363636365</v>
      </c>
      <c r="I6" s="40">
        <f>COUNTIF(Vertices[Out-Degree],"&gt;= "&amp;H6)-COUNTIF(Vertices[Out-Degree],"&gt;="&amp;H7)</f>
        <v>0</v>
      </c>
      <c r="J6" s="39">
        <f t="shared" si="4"/>
        <v>2.1818181818181817</v>
      </c>
      <c r="K6" s="40">
        <f>COUNTIF(Vertices[Betweenness Centrality],"&gt;= "&amp;J6)-COUNTIF(Vertices[Betweenness Centrality],"&gt;="&amp;J7)</f>
        <v>0</v>
      </c>
      <c r="L6" s="39">
        <f t="shared" si="5"/>
        <v>0.07272727272727272</v>
      </c>
      <c r="M6" s="40">
        <f>COUNTIF(Vertices[Closeness Centrality],"&gt;= "&amp;L6)-COUNTIF(Vertices[Closeness Centrality],"&gt;="&amp;L7)</f>
        <v>6</v>
      </c>
      <c r="N6" s="39">
        <f t="shared" si="6"/>
        <v>0.021883345454545455</v>
      </c>
      <c r="O6" s="40">
        <f>COUNTIF(Vertices[Eigenvector Centrality],"&gt;= "&amp;N6)-COUNTIF(Vertices[Eigenvector Centrality],"&gt;="&amp;N7)</f>
        <v>0</v>
      </c>
      <c r="P6" s="39">
        <f t="shared" si="7"/>
        <v>0.6412414727272727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0.2727272727272727</v>
      </c>
      <c r="G7" s="42">
        <f>COUNTIF(Vertices[In-Degree],"&gt;= "&amp;F7)-COUNTIF(Vertices[In-Degree],"&gt;="&amp;F8)</f>
        <v>0</v>
      </c>
      <c r="H7" s="41">
        <f t="shared" si="3"/>
        <v>0.4545454545454546</v>
      </c>
      <c r="I7" s="42">
        <f>COUNTIF(Vertices[Out-Degree],"&gt;= "&amp;H7)-COUNTIF(Vertices[Out-Degree],"&gt;="&amp;H8)</f>
        <v>0</v>
      </c>
      <c r="J7" s="41">
        <f t="shared" si="4"/>
        <v>2.727272727272727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0.02735418181818182</v>
      </c>
      <c r="O7" s="42">
        <f>COUNTIF(Vertices[Eigenvector Centrality],"&gt;= "&amp;N7)-COUNTIF(Vertices[Eigenvector Centrality],"&gt;="&amp;N8)</f>
        <v>0</v>
      </c>
      <c r="P7" s="41">
        <f t="shared" si="7"/>
        <v>0.6817970909090909</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0.32727272727272727</v>
      </c>
      <c r="G8" s="40">
        <f>COUNTIF(Vertices[In-Degree],"&gt;= "&amp;F8)-COUNTIF(Vertices[In-Degree],"&gt;="&amp;F9)</f>
        <v>0</v>
      </c>
      <c r="H8" s="39">
        <f t="shared" si="3"/>
        <v>0.5454545454545455</v>
      </c>
      <c r="I8" s="40">
        <f>COUNTIF(Vertices[Out-Degree],"&gt;= "&amp;H8)-COUNTIF(Vertices[Out-Degree],"&gt;="&amp;H9)</f>
        <v>0</v>
      </c>
      <c r="J8" s="39">
        <f t="shared" si="4"/>
        <v>3.2727272727272725</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0.03282501818181818</v>
      </c>
      <c r="O8" s="40">
        <f>COUNTIF(Vertices[Eigenvector Centrality],"&gt;= "&amp;N8)-COUNTIF(Vertices[Eigenvector Centrality],"&gt;="&amp;N9)</f>
        <v>0</v>
      </c>
      <c r="P8" s="39">
        <f t="shared" si="7"/>
        <v>0.7223527090909091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0.38181818181818183</v>
      </c>
      <c r="G9" s="42">
        <f>COUNTIF(Vertices[In-Degree],"&gt;= "&amp;F9)-COUNTIF(Vertices[In-Degree],"&gt;="&amp;F10)</f>
        <v>0</v>
      </c>
      <c r="H9" s="41">
        <f t="shared" si="3"/>
        <v>0.6363636363636365</v>
      </c>
      <c r="I9" s="42">
        <f>COUNTIF(Vertices[Out-Degree],"&gt;= "&amp;H9)-COUNTIF(Vertices[Out-Degree],"&gt;="&amp;H10)</f>
        <v>0</v>
      </c>
      <c r="J9" s="41">
        <f t="shared" si="4"/>
        <v>3.818181818181818</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0.03829585454545455</v>
      </c>
      <c r="O9" s="42">
        <f>COUNTIF(Vertices[Eigenvector Centrality],"&gt;= "&amp;N9)-COUNTIF(Vertices[Eigenvector Centrality],"&gt;="&amp;N10)</f>
        <v>0</v>
      </c>
      <c r="P9" s="41">
        <f t="shared" si="7"/>
        <v>0.7629083272727273</v>
      </c>
      <c r="Q9" s="42">
        <f>COUNTIF(Vertices[PageRank],"&gt;= "&amp;P9)-COUNTIF(Vertices[PageRank],"&gt;="&amp;P10)</f>
        <v>2</v>
      </c>
      <c r="R9" s="41">
        <f t="shared" si="8"/>
        <v>0</v>
      </c>
      <c r="S9" s="46">
        <f>COUNTIF(Vertices[Clustering Coefficient],"&gt;= "&amp;R9)-COUNTIF(Vertices[Clustering Coefficient],"&gt;="&amp;R10)</f>
        <v>0</v>
      </c>
      <c r="T9" s="41" t="e">
        <f ca="1" t="shared" si="9"/>
        <v>#REF!</v>
      </c>
      <c r="U9" s="42" t="e">
        <f ca="1" t="shared" si="0"/>
        <v>#REF!</v>
      </c>
    </row>
    <row r="10" spans="1:21" ht="15">
      <c r="A10" s="36" t="s">
        <v>958</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0.7272727272727274</v>
      </c>
      <c r="I10" s="40">
        <f>COUNTIF(Vertices[Out-Degree],"&gt;= "&amp;H10)-COUNTIF(Vertices[Out-Degree],"&gt;="&amp;H11)</f>
        <v>0</v>
      </c>
      <c r="J10" s="39">
        <f t="shared" si="4"/>
        <v>4.363636363636363</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0.04376669090909091</v>
      </c>
      <c r="O10" s="40">
        <f>COUNTIF(Vertices[Eigenvector Centrality],"&gt;= "&amp;N10)-COUNTIF(Vertices[Eigenvector Centrality],"&gt;="&amp;N11)</f>
        <v>0</v>
      </c>
      <c r="P10" s="39">
        <f t="shared" si="7"/>
        <v>0.8034639454545455</v>
      </c>
      <c r="Q10" s="40">
        <f>COUNTIF(Vertices[PageRank],"&gt;= "&amp;P10)-COUNTIF(Vertices[PageRank],"&gt;="&amp;P11)</f>
        <v>4</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0.49090909090909096</v>
      </c>
      <c r="G11" s="42">
        <f>COUNTIF(Vertices[In-Degree],"&gt;= "&amp;F11)-COUNTIF(Vertices[In-Degree],"&gt;="&amp;F12)</f>
        <v>0</v>
      </c>
      <c r="H11" s="41">
        <f t="shared" si="3"/>
        <v>0.8181818181818183</v>
      </c>
      <c r="I11" s="42">
        <f>COUNTIF(Vertices[Out-Degree],"&gt;= "&amp;H11)-COUNTIF(Vertices[Out-Degree],"&gt;="&amp;H12)</f>
        <v>0</v>
      </c>
      <c r="J11" s="41">
        <f t="shared" si="4"/>
        <v>4.909090909090908</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0.049237527272727274</v>
      </c>
      <c r="O11" s="42">
        <f>COUNTIF(Vertices[Eigenvector Centrality],"&gt;= "&amp;N11)-COUNTIF(Vertices[Eigenvector Centrality],"&gt;="&amp;N12)</f>
        <v>0</v>
      </c>
      <c r="P11" s="41">
        <f t="shared" si="7"/>
        <v>0.8440195636363637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258</v>
      </c>
      <c r="B12" s="36">
        <v>11</v>
      </c>
      <c r="D12" s="34">
        <f t="shared" si="1"/>
        <v>0</v>
      </c>
      <c r="E12" s="3">
        <f>COUNTIF(Vertices[Degree],"&gt;= "&amp;D12)-COUNTIF(Vertices[Degree],"&gt;="&amp;D13)</f>
        <v>0</v>
      </c>
      <c r="F12" s="39">
        <f t="shared" si="2"/>
        <v>0.5454545454545455</v>
      </c>
      <c r="G12" s="40">
        <f>COUNTIF(Vertices[In-Degree],"&gt;= "&amp;F12)-COUNTIF(Vertices[In-Degree],"&gt;="&amp;F13)</f>
        <v>0</v>
      </c>
      <c r="H12" s="39">
        <f t="shared" si="3"/>
        <v>0.9090909090909093</v>
      </c>
      <c r="I12" s="40">
        <f>COUNTIF(Vertices[Out-Degree],"&gt;= "&amp;H12)-COUNTIF(Vertices[Out-Degree],"&gt;="&amp;H13)</f>
        <v>0</v>
      </c>
      <c r="J12" s="39">
        <f t="shared" si="4"/>
        <v>5.454545454545453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0.05470836363636364</v>
      </c>
      <c r="O12" s="40">
        <f>COUNTIF(Vertices[Eigenvector Centrality],"&gt;= "&amp;N12)-COUNTIF(Vertices[Eigenvector Centrality],"&gt;="&amp;N13)</f>
        <v>0</v>
      </c>
      <c r="P12" s="39">
        <f t="shared" si="7"/>
        <v>0.8845751818181818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44</v>
      </c>
      <c r="D13" s="34">
        <f t="shared" si="1"/>
        <v>0</v>
      </c>
      <c r="E13" s="3">
        <f>COUNTIF(Vertices[Degree],"&gt;= "&amp;D13)-COUNTIF(Vertices[Degree],"&gt;="&amp;D14)</f>
        <v>0</v>
      </c>
      <c r="F13" s="41">
        <f t="shared" si="2"/>
        <v>0.6000000000000001</v>
      </c>
      <c r="G13" s="42">
        <f>COUNTIF(Vertices[In-Degree],"&gt;= "&amp;F13)-COUNTIF(Vertices[In-Degree],"&gt;="&amp;F14)</f>
        <v>0</v>
      </c>
      <c r="H13" s="41">
        <f t="shared" si="3"/>
        <v>1.0000000000000002</v>
      </c>
      <c r="I13" s="42">
        <f>COUNTIF(Vertices[Out-Degree],"&gt;= "&amp;H13)-COUNTIF(Vertices[Out-Degree],"&gt;="&amp;H14)</f>
        <v>43</v>
      </c>
      <c r="J13" s="41">
        <f t="shared" si="4"/>
        <v>5.999999999999998</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0.0601792</v>
      </c>
      <c r="O13" s="42">
        <f>COUNTIF(Vertices[Eigenvector Centrality],"&gt;= "&amp;N13)-COUNTIF(Vertices[Eigenvector Centrality],"&gt;="&amp;N14)</f>
        <v>0</v>
      </c>
      <c r="P13" s="41">
        <f t="shared" si="7"/>
        <v>0.9251308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0.6545454545454547</v>
      </c>
      <c r="G14" s="40">
        <f>COUNTIF(Vertices[In-Degree],"&gt;= "&amp;F14)-COUNTIF(Vertices[In-Degree],"&gt;="&amp;F15)</f>
        <v>0</v>
      </c>
      <c r="H14" s="39">
        <f t="shared" si="3"/>
        <v>1.090909090909091</v>
      </c>
      <c r="I14" s="40">
        <f>COUNTIF(Vertices[Out-Degree],"&gt;= "&amp;H14)-COUNTIF(Vertices[Out-Degree],"&gt;="&amp;H15)</f>
        <v>0</v>
      </c>
      <c r="J14" s="39">
        <f t="shared" si="4"/>
        <v>6.545454545454543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0.06565003636363637</v>
      </c>
      <c r="O14" s="40">
        <f>COUNTIF(Vertices[Eigenvector Centrality],"&gt;= "&amp;N14)-COUNTIF(Vertices[Eigenvector Centrality],"&gt;="&amp;N15)</f>
        <v>0</v>
      </c>
      <c r="P14" s="39">
        <f t="shared" si="7"/>
        <v>0.9656864181818182</v>
      </c>
      <c r="Q14" s="40">
        <f>COUNTIF(Vertices[PageRank],"&gt;= "&amp;P14)-COUNTIF(Vertices[PageRank],"&gt;="&amp;P15)</f>
        <v>32</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44</v>
      </c>
      <c r="D15" s="34">
        <f t="shared" si="1"/>
        <v>0</v>
      </c>
      <c r="E15" s="3">
        <f>COUNTIF(Vertices[Degree],"&gt;= "&amp;D15)-COUNTIF(Vertices[Degree],"&gt;="&amp;D16)</f>
        <v>0</v>
      </c>
      <c r="F15" s="41">
        <f t="shared" si="2"/>
        <v>0.7090909090909092</v>
      </c>
      <c r="G15" s="42">
        <f>COUNTIF(Vertices[In-Degree],"&gt;= "&amp;F15)-COUNTIF(Vertices[In-Degree],"&gt;="&amp;F16)</f>
        <v>0</v>
      </c>
      <c r="H15" s="41">
        <f t="shared" si="3"/>
        <v>1.1818181818181819</v>
      </c>
      <c r="I15" s="42">
        <f>COUNTIF(Vertices[Out-Degree],"&gt;= "&amp;H15)-COUNTIF(Vertices[Out-Degree],"&gt;="&amp;H16)</f>
        <v>0</v>
      </c>
      <c r="J15" s="41">
        <f t="shared" si="4"/>
        <v>7.090909090909088</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0.07112087272727273</v>
      </c>
      <c r="O15" s="42">
        <f>COUNTIF(Vertices[Eigenvector Centrality],"&gt;= "&amp;N15)-COUNTIF(Vertices[Eigenvector Centrality],"&gt;="&amp;N16)</f>
        <v>0</v>
      </c>
      <c r="P15" s="41">
        <f t="shared" si="7"/>
        <v>1.0062420363636364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0.7636363636363638</v>
      </c>
      <c r="G16" s="40">
        <f>COUNTIF(Vertices[In-Degree],"&gt;= "&amp;F16)-COUNTIF(Vertices[In-Degree],"&gt;="&amp;F17)</f>
        <v>0</v>
      </c>
      <c r="H16" s="39">
        <f t="shared" si="3"/>
        <v>1.2727272727272727</v>
      </c>
      <c r="I16" s="40">
        <f>COUNTIF(Vertices[Out-Degree],"&gt;= "&amp;H16)-COUNTIF(Vertices[Out-Degree],"&gt;="&amp;H17)</f>
        <v>0</v>
      </c>
      <c r="J16" s="39">
        <f t="shared" si="4"/>
        <v>7.636363636363633</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0.0765917090909091</v>
      </c>
      <c r="O16" s="40">
        <f>COUNTIF(Vertices[Eigenvector Centrality],"&gt;= "&amp;N16)-COUNTIF(Vertices[Eigenvector Centrality],"&gt;="&amp;N17)</f>
        <v>0</v>
      </c>
      <c r="P16" s="39">
        <f t="shared" si="7"/>
        <v>1.0467976545454545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1.3636363636363635</v>
      </c>
      <c r="I17" s="42">
        <f>COUNTIF(Vertices[Out-Degree],"&gt;= "&amp;H17)-COUNTIF(Vertices[Out-Degree],"&gt;="&amp;H18)</f>
        <v>0</v>
      </c>
      <c r="J17" s="41">
        <f t="shared" si="4"/>
        <v>8.181818181818178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0.08206254545454546</v>
      </c>
      <c r="O17" s="42">
        <f>COUNTIF(Vertices[Eigenvector Centrality],"&gt;= "&amp;N17)-COUNTIF(Vertices[Eigenvector Centrality],"&gt;="&amp;N18)</f>
        <v>0</v>
      </c>
      <c r="P17" s="41">
        <f t="shared" si="7"/>
        <v>1.0873532727272726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1.4545454545454544</v>
      </c>
      <c r="I18" s="40">
        <f>COUNTIF(Vertices[Out-Degree],"&gt;= "&amp;H18)-COUNTIF(Vertices[Out-Degree],"&gt;="&amp;H19)</f>
        <v>0</v>
      </c>
      <c r="J18" s="39">
        <f t="shared" si="4"/>
        <v>8.727272727272723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0.08753338181818182</v>
      </c>
      <c r="O18" s="40">
        <f>COUNTIF(Vertices[Eigenvector Centrality],"&gt;= "&amp;N18)-COUNTIF(Vertices[Eigenvector Centrality],"&gt;="&amp;N19)</f>
        <v>2</v>
      </c>
      <c r="P18" s="39">
        <f t="shared" si="7"/>
        <v>1.1279088909090906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0.9272727272727275</v>
      </c>
      <c r="G19" s="42">
        <f>COUNTIF(Vertices[In-Degree],"&gt;= "&amp;F19)-COUNTIF(Vertices[In-Degree],"&gt;="&amp;F20)</f>
        <v>0</v>
      </c>
      <c r="H19" s="41">
        <f t="shared" si="3"/>
        <v>1.5454545454545452</v>
      </c>
      <c r="I19" s="42">
        <f>COUNTIF(Vertices[Out-Degree],"&gt;= "&amp;H19)-COUNTIF(Vertices[Out-Degree],"&gt;="&amp;H20)</f>
        <v>0</v>
      </c>
      <c r="J19" s="41">
        <f t="shared" si="4"/>
        <v>9.272727272727268</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0.09300421818181819</v>
      </c>
      <c r="O19" s="42">
        <f>COUNTIF(Vertices[Eigenvector Centrality],"&gt;= "&amp;N19)-COUNTIF(Vertices[Eigenvector Centrality],"&gt;="&amp;N20)</f>
        <v>0</v>
      </c>
      <c r="P19" s="41">
        <f t="shared" si="7"/>
        <v>1.1684645090909087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35</v>
      </c>
      <c r="D20" s="34">
        <f t="shared" si="1"/>
        <v>0</v>
      </c>
      <c r="E20" s="3">
        <f>COUNTIF(Vertices[Degree],"&gt;= "&amp;D20)-COUNTIF(Vertices[Degree],"&gt;="&amp;D21)</f>
        <v>0</v>
      </c>
      <c r="F20" s="39">
        <f t="shared" si="2"/>
        <v>0.981818181818182</v>
      </c>
      <c r="G20" s="40">
        <f>COUNTIF(Vertices[In-Degree],"&gt;= "&amp;F20)-COUNTIF(Vertices[In-Degree],"&gt;="&amp;F21)</f>
        <v>31</v>
      </c>
      <c r="H20" s="39">
        <f t="shared" si="3"/>
        <v>1.636363636363636</v>
      </c>
      <c r="I20" s="40">
        <f>COUNTIF(Vertices[Out-Degree],"&gt;= "&amp;H20)-COUNTIF(Vertices[Out-Degree],"&gt;="&amp;H21)</f>
        <v>0</v>
      </c>
      <c r="J20" s="39">
        <f t="shared" si="4"/>
        <v>9.818181818181813</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0.09847505454545455</v>
      </c>
      <c r="O20" s="40">
        <f>COUNTIF(Vertices[Eigenvector Centrality],"&gt;= "&amp;N20)-COUNTIF(Vertices[Eigenvector Centrality],"&gt;="&amp;N21)</f>
        <v>0</v>
      </c>
      <c r="P20" s="39">
        <f t="shared" si="7"/>
        <v>1.2090201272727268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30</v>
      </c>
      <c r="D21" s="34">
        <f t="shared" si="1"/>
        <v>0</v>
      </c>
      <c r="E21" s="3">
        <f>COUNTIF(Vertices[Degree],"&gt;= "&amp;D21)-COUNTIF(Vertices[Degree],"&gt;="&amp;D22)</f>
        <v>0</v>
      </c>
      <c r="F21" s="41">
        <f t="shared" si="2"/>
        <v>1.0363636363636366</v>
      </c>
      <c r="G21" s="42">
        <f>COUNTIF(Vertices[In-Degree],"&gt;= "&amp;F21)-COUNTIF(Vertices[In-Degree],"&gt;="&amp;F22)</f>
        <v>0</v>
      </c>
      <c r="H21" s="41">
        <f t="shared" si="3"/>
        <v>1.7272727272727268</v>
      </c>
      <c r="I21" s="42">
        <f>COUNTIF(Vertices[Out-Degree],"&gt;= "&amp;H21)-COUNTIF(Vertices[Out-Degree],"&gt;="&amp;H22)</f>
        <v>0</v>
      </c>
      <c r="J21" s="41">
        <f t="shared" si="4"/>
        <v>10.363636363636358</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0.10394589090909091</v>
      </c>
      <c r="O21" s="42">
        <f>COUNTIF(Vertices[Eigenvector Centrality],"&gt;= "&amp;N21)-COUNTIF(Vertices[Eigenvector Centrality],"&gt;="&amp;N22)</f>
        <v>0</v>
      </c>
      <c r="P21" s="41">
        <f t="shared" si="7"/>
        <v>1.2495757454545449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1.090909090909091</v>
      </c>
      <c r="G22" s="40">
        <f>COUNTIF(Vertices[In-Degree],"&gt;= "&amp;F22)-COUNTIF(Vertices[In-Degree],"&gt;="&amp;F23)</f>
        <v>0</v>
      </c>
      <c r="H22" s="39">
        <f t="shared" si="3"/>
        <v>1.8181818181818177</v>
      </c>
      <c r="I22" s="40">
        <f>COUNTIF(Vertices[Out-Degree],"&gt;= "&amp;H22)-COUNTIF(Vertices[Out-Degree],"&gt;="&amp;H23)</f>
        <v>0</v>
      </c>
      <c r="J22" s="39">
        <f t="shared" si="4"/>
        <v>10.909090909090903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0.10941672727272728</v>
      </c>
      <c r="O22" s="40">
        <f>COUNTIF(Vertices[Eigenvector Centrality],"&gt;= "&amp;N22)-COUNTIF(Vertices[Eigenvector Centrality],"&gt;="&amp;N23)</f>
        <v>0</v>
      </c>
      <c r="P22" s="39">
        <f t="shared" si="7"/>
        <v>1.290131363636363</v>
      </c>
      <c r="Q22" s="40">
        <f>COUNTIF(Vertices[PageRank],"&gt;= "&amp;P22)-COUNTIF(Vertices[PageRank],"&gt;="&amp;P23)</f>
        <v>2</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11</v>
      </c>
      <c r="D23" s="34">
        <f t="shared" si="1"/>
        <v>0</v>
      </c>
      <c r="E23" s="3">
        <f>COUNTIF(Vertices[Degree],"&gt;= "&amp;D23)-COUNTIF(Vertices[Degree],"&gt;="&amp;D24)</f>
        <v>0</v>
      </c>
      <c r="F23" s="41">
        <f t="shared" si="2"/>
        <v>1.1454545454545455</v>
      </c>
      <c r="G23" s="42">
        <f>COUNTIF(Vertices[In-Degree],"&gt;= "&amp;F23)-COUNTIF(Vertices[In-Degree],"&gt;="&amp;F24)</f>
        <v>0</v>
      </c>
      <c r="H23" s="41">
        <f t="shared" si="3"/>
        <v>1.9090909090909085</v>
      </c>
      <c r="I23" s="42">
        <f>COUNTIF(Vertices[Out-Degree],"&gt;= "&amp;H23)-COUNTIF(Vertices[Out-Degree],"&gt;="&amp;H24)</f>
        <v>0</v>
      </c>
      <c r="J23" s="41">
        <f t="shared" si="4"/>
        <v>11.454545454545448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0.11488756363636364</v>
      </c>
      <c r="O23" s="42">
        <f>COUNTIF(Vertices[Eigenvector Centrality],"&gt;= "&amp;N23)-COUNTIF(Vertices[Eigenvector Centrality],"&gt;="&amp;N24)</f>
        <v>0</v>
      </c>
      <c r="P23" s="41">
        <f t="shared" si="7"/>
        <v>1.330686981818181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1.2</v>
      </c>
      <c r="G24" s="40">
        <f>COUNTIF(Vertices[In-Degree],"&gt;= "&amp;F24)-COUNTIF(Vertices[In-Degree],"&gt;="&amp;F25)</f>
        <v>0</v>
      </c>
      <c r="H24" s="39">
        <f t="shared" si="3"/>
        <v>1.9999999999999993</v>
      </c>
      <c r="I24" s="40">
        <f>COUNTIF(Vertices[Out-Degree],"&gt;= "&amp;H24)-COUNTIF(Vertices[Out-Degree],"&gt;="&amp;H25)</f>
        <v>0</v>
      </c>
      <c r="J24" s="39">
        <f t="shared" si="4"/>
        <v>11.999999999999993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0.1203584</v>
      </c>
      <c r="O24" s="40">
        <f>COUNTIF(Vertices[Eigenvector Centrality],"&gt;= "&amp;N24)-COUNTIF(Vertices[Eigenvector Centrality],"&gt;="&amp;N25)</f>
        <v>0</v>
      </c>
      <c r="P24" s="39">
        <f t="shared" si="7"/>
        <v>1.371242599999999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2.0909090909090904</v>
      </c>
      <c r="I25" s="42">
        <f>COUNTIF(Vertices[Out-Degree],"&gt;= "&amp;H25)-COUNTIF(Vertices[Out-Degree],"&gt;="&amp;H26)</f>
        <v>0</v>
      </c>
      <c r="J25" s="41">
        <f t="shared" si="4"/>
        <v>12.545454545454538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0.12582923636363635</v>
      </c>
      <c r="O25" s="42">
        <f>COUNTIF(Vertices[Eigenvector Centrality],"&gt;= "&amp;N25)-COUNTIF(Vertices[Eigenvector Centrality],"&gt;="&amp;N26)</f>
        <v>4</v>
      </c>
      <c r="P25" s="41">
        <f t="shared" si="7"/>
        <v>1.4117982181818172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0.86</v>
      </c>
      <c r="D26" s="34">
        <f t="shared" si="1"/>
        <v>0</v>
      </c>
      <c r="E26" s="3">
        <f>COUNTIF(Vertices[Degree],"&gt;= "&amp;D26)-COUNTIF(Vertices[Degree],"&gt;="&amp;D28)</f>
        <v>0</v>
      </c>
      <c r="F26" s="39">
        <f t="shared" si="2"/>
        <v>1.3090909090909089</v>
      </c>
      <c r="G26" s="40">
        <f>COUNTIF(Vertices[In-Degree],"&gt;= "&amp;F26)-COUNTIF(Vertices[In-Degree],"&gt;="&amp;F28)</f>
        <v>0</v>
      </c>
      <c r="H26" s="39">
        <f t="shared" si="3"/>
        <v>2.181818181818181</v>
      </c>
      <c r="I26" s="40">
        <f>COUNTIF(Vertices[Out-Degree],"&gt;= "&amp;H26)-COUNTIF(Vertices[Out-Degree],"&gt;="&amp;H28)</f>
        <v>0</v>
      </c>
      <c r="J26" s="39">
        <f t="shared" si="4"/>
        <v>13.090909090909083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0.13130007272727273</v>
      </c>
      <c r="O26" s="40">
        <f>COUNTIF(Vertices[Eigenvector Centrality],"&gt;= "&amp;N26)-COUNTIF(Vertices[Eigenvector Centrality],"&gt;="&amp;N28)</f>
        <v>0</v>
      </c>
      <c r="P26" s="39">
        <f t="shared" si="7"/>
        <v>1.4523538363636352</v>
      </c>
      <c r="Q26" s="40">
        <f>COUNTIF(Vertices[PageRank],"&gt;= "&amp;P26)-COUNTIF(Vertices[PageRank],"&gt;="&amp;P28)</f>
        <v>1</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-8</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-7</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-46</v>
      </c>
      <c r="T27" s="78"/>
      <c r="U27" s="79">
        <f ca="1">COUNTIF(Vertices[Clustering Coefficient],"&gt;= "&amp;T27)-COUNTIF(Vertices[Clustering Coefficient],"&gt;="&amp;T28)</f>
        <v>0</v>
      </c>
    </row>
    <row r="28" spans="1:21" ht="15">
      <c r="A28" s="36" t="s">
        <v>158</v>
      </c>
      <c r="B28" s="36">
        <v>0.005314009661835749</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2.272727272727272</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0.1367709090909091</v>
      </c>
      <c r="O28" s="42">
        <f>COUNTIF(Vertices[Eigenvector Centrality],"&gt;= "&amp;N28)-COUNTIF(Vertices[Eigenvector Centrality],"&gt;="&amp;N40)</f>
        <v>0</v>
      </c>
      <c r="P28" s="41">
        <f>P26+($P$57-$P$2)/BinDivisor</f>
        <v>1.4929094545454533</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959</v>
      </c>
      <c r="B29" s="36">
        <v>0.434959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960</v>
      </c>
      <c r="B31" s="36" t="s">
        <v>961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-8</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-7</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-46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-8</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-7</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-46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2.363636363636363</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0.1422417454545455</v>
      </c>
      <c r="O40" s="40">
        <f>COUNTIF(Vertices[Eigenvector Centrality],"&gt;= "&amp;N40)-COUNTIF(Vertices[Eigenvector Centrality],"&gt;="&amp;N41)</f>
        <v>0</v>
      </c>
      <c r="P40" s="39">
        <f>P28+($P$57-$P$2)/BinDivisor</f>
        <v>1.5334650727272714</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14.727272727272718</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0.14771258181818187</v>
      </c>
      <c r="O41" s="42">
        <f>COUNTIF(Vertices[Eigenvector Centrality],"&gt;= "&amp;N41)-COUNTIF(Vertices[Eigenvector Centrality],"&gt;="&amp;N42)</f>
        <v>0</v>
      </c>
      <c r="P41" s="41">
        <f aca="true" t="shared" si="16" ref="P41:P56">P40+($P$57-$P$2)/BinDivisor</f>
        <v>1.5740206909090895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2.5454545454545445</v>
      </c>
      <c r="I42" s="40">
        <f>COUNTIF(Vertices[Out-Degree],"&gt;= "&amp;H42)-COUNTIF(Vertices[Out-Degree],"&gt;="&amp;H43)</f>
        <v>0</v>
      </c>
      <c r="J42" s="39">
        <f t="shared" si="13"/>
        <v>15.272727272727263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0.15318341818181824</v>
      </c>
      <c r="O42" s="40">
        <f>COUNTIF(Vertices[Eigenvector Centrality],"&gt;= "&amp;N42)-COUNTIF(Vertices[Eigenvector Centrality],"&gt;="&amp;N43)</f>
        <v>0</v>
      </c>
      <c r="P42" s="39">
        <f t="shared" si="16"/>
        <v>1.6145763090909075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2.6363636363636354</v>
      </c>
      <c r="I43" s="42">
        <f>COUNTIF(Vertices[Out-Degree],"&gt;= "&amp;H43)-COUNTIF(Vertices[Out-Degree],"&gt;="&amp;H44)</f>
        <v>0</v>
      </c>
      <c r="J43" s="41">
        <f t="shared" si="13"/>
        <v>15.818181818181808</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0.15865425454545462</v>
      </c>
      <c r="O43" s="42">
        <f>COUNTIF(Vertices[Eigenvector Centrality],"&gt;= "&amp;N43)-COUNTIF(Vertices[Eigenvector Centrality],"&gt;="&amp;N44)</f>
        <v>0</v>
      </c>
      <c r="P43" s="41">
        <f t="shared" si="16"/>
        <v>1.6551319272727256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2.727272727272726</v>
      </c>
      <c r="I44" s="40">
        <f>COUNTIF(Vertices[Out-Degree],"&gt;= "&amp;H44)-COUNTIF(Vertices[Out-Degree],"&gt;="&amp;H45)</f>
        <v>0</v>
      </c>
      <c r="J44" s="39">
        <f t="shared" si="13"/>
        <v>16.363636363636353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0.164125090909091</v>
      </c>
      <c r="O44" s="40">
        <f>COUNTIF(Vertices[Eigenvector Centrality],"&gt;= "&amp;N44)-COUNTIF(Vertices[Eigenvector Centrality],"&gt;="&amp;N45)</f>
        <v>0</v>
      </c>
      <c r="P44" s="39">
        <f t="shared" si="16"/>
        <v>1.6956875454545437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2.818181818181817</v>
      </c>
      <c r="I45" s="42">
        <f>COUNTIF(Vertices[Out-Degree],"&gt;= "&amp;H45)-COUNTIF(Vertices[Out-Degree],"&gt;="&amp;H46)</f>
        <v>0</v>
      </c>
      <c r="J45" s="41">
        <f t="shared" si="13"/>
        <v>16.9090909090909</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0.16959592727272738</v>
      </c>
      <c r="O45" s="42">
        <f>COUNTIF(Vertices[Eigenvector Centrality],"&gt;= "&amp;N45)-COUNTIF(Vertices[Eigenvector Centrality],"&gt;="&amp;N46)</f>
        <v>0</v>
      </c>
      <c r="P45" s="41">
        <f t="shared" si="16"/>
        <v>1.7362431636363618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2.909090909090908</v>
      </c>
      <c r="I46" s="40">
        <f>COUNTIF(Vertices[Out-Degree],"&gt;= "&amp;H46)-COUNTIF(Vertices[Out-Degree],"&gt;="&amp;H47)</f>
        <v>0</v>
      </c>
      <c r="J46" s="39">
        <f t="shared" si="13"/>
        <v>17.454545454545446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0.17506676363636375</v>
      </c>
      <c r="O46" s="40">
        <f>COUNTIF(Vertices[Eigenvector Centrality],"&gt;= "&amp;N46)-COUNTIF(Vertices[Eigenvector Centrality],"&gt;="&amp;N47)</f>
        <v>0</v>
      </c>
      <c r="P46" s="39">
        <f t="shared" si="16"/>
        <v>1.7767987818181799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2.9999999999999987</v>
      </c>
      <c r="I47" s="42">
        <f>COUNTIF(Vertices[Out-Degree],"&gt;= "&amp;H47)-COUNTIF(Vertices[Out-Degree],"&gt;="&amp;H48)</f>
        <v>0</v>
      </c>
      <c r="J47" s="41">
        <f t="shared" si="13"/>
        <v>17.999999999999993</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0.18053760000000013</v>
      </c>
      <c r="O47" s="42">
        <f>COUNTIF(Vertices[Eigenvector Centrality],"&gt;= "&amp;N47)-COUNTIF(Vertices[Eigenvector Centrality],"&gt;="&amp;N48)</f>
        <v>0</v>
      </c>
      <c r="P47" s="41">
        <f t="shared" si="16"/>
        <v>1.817354399999998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3.0909090909090895</v>
      </c>
      <c r="I48" s="40">
        <f>COUNTIF(Vertices[Out-Degree],"&gt;= "&amp;H48)-COUNTIF(Vertices[Out-Degree],"&gt;="&amp;H49)</f>
        <v>0</v>
      </c>
      <c r="J48" s="39">
        <f t="shared" si="13"/>
        <v>18.54545454545454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0.1860084363636365</v>
      </c>
      <c r="O48" s="40">
        <f>COUNTIF(Vertices[Eigenvector Centrality],"&gt;= "&amp;N48)-COUNTIF(Vertices[Eigenvector Centrality],"&gt;="&amp;N49)</f>
        <v>0</v>
      </c>
      <c r="P48" s="39">
        <f t="shared" si="16"/>
        <v>1.857910018181816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3.1818181818181803</v>
      </c>
      <c r="I49" s="42">
        <f>COUNTIF(Vertices[Out-Degree],"&gt;= "&amp;H49)-COUNTIF(Vertices[Out-Degree],"&gt;="&amp;H50)</f>
        <v>0</v>
      </c>
      <c r="J49" s="41">
        <f t="shared" si="13"/>
        <v>19.090909090909086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0.1914792727272729</v>
      </c>
      <c r="O49" s="42">
        <f>COUNTIF(Vertices[Eigenvector Centrality],"&gt;= "&amp;N49)-COUNTIF(Vertices[Eigenvector Centrality],"&gt;="&amp;N50)</f>
        <v>0</v>
      </c>
      <c r="P49" s="41">
        <f t="shared" si="16"/>
        <v>1.898465636363634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7</v>
      </c>
      <c r="H50" s="39">
        <f t="shared" si="12"/>
        <v>3.272727272727271</v>
      </c>
      <c r="I50" s="40">
        <f>COUNTIF(Vertices[Out-Degree],"&gt;= "&amp;H50)-COUNTIF(Vertices[Out-Degree],"&gt;="&amp;H51)</f>
        <v>0</v>
      </c>
      <c r="J50" s="39">
        <f t="shared" si="13"/>
        <v>19.636363636363633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0.19695010909090926</v>
      </c>
      <c r="O50" s="40">
        <f>COUNTIF(Vertices[Eigenvector Centrality],"&gt;= "&amp;N50)-COUNTIF(Vertices[Eigenvector Centrality],"&gt;="&amp;N51)</f>
        <v>0</v>
      </c>
      <c r="P50" s="39">
        <f t="shared" si="16"/>
        <v>1.9390212545454522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3.363636363636362</v>
      </c>
      <c r="I51" s="42">
        <f>COUNTIF(Vertices[Out-Degree],"&gt;= "&amp;H51)-COUNTIF(Vertices[Out-Degree],"&gt;="&amp;H52)</f>
        <v>0</v>
      </c>
      <c r="J51" s="41">
        <f t="shared" si="13"/>
        <v>20.18181818181818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0.20242094545454564</v>
      </c>
      <c r="O51" s="42">
        <f>COUNTIF(Vertices[Eigenvector Centrality],"&gt;= "&amp;N51)-COUNTIF(Vertices[Eigenvector Centrality],"&gt;="&amp;N52)</f>
        <v>0</v>
      </c>
      <c r="P51" s="41">
        <f t="shared" si="16"/>
        <v>1.9795768727272702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3.454545454545453</v>
      </c>
      <c r="I52" s="40">
        <f>COUNTIF(Vertices[Out-Degree],"&gt;= "&amp;H52)-COUNTIF(Vertices[Out-Degree],"&gt;="&amp;H53)</f>
        <v>0</v>
      </c>
      <c r="J52" s="39">
        <f t="shared" si="13"/>
        <v>20.727272727272727</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0.20789178181818202</v>
      </c>
      <c r="O52" s="40">
        <f>COUNTIF(Vertices[Eigenvector Centrality],"&gt;= "&amp;N52)-COUNTIF(Vertices[Eigenvector Centrality],"&gt;="&amp;N53)</f>
        <v>0</v>
      </c>
      <c r="P52" s="39">
        <f t="shared" si="16"/>
        <v>2.0201324909090883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3.5454545454545436</v>
      </c>
      <c r="I53" s="42">
        <f>COUNTIF(Vertices[Out-Degree],"&gt;= "&amp;H53)-COUNTIF(Vertices[Out-Degree],"&gt;="&amp;H54)</f>
        <v>0</v>
      </c>
      <c r="J53" s="41">
        <f t="shared" si="13"/>
        <v>21.272727272727273</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0.2133626181818184</v>
      </c>
      <c r="O53" s="42">
        <f>COUNTIF(Vertices[Eigenvector Centrality],"&gt;= "&amp;N53)-COUNTIF(Vertices[Eigenvector Centrality],"&gt;="&amp;N54)</f>
        <v>0</v>
      </c>
      <c r="P53" s="41">
        <f t="shared" si="16"/>
        <v>2.0606881090909064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3.6363636363636345</v>
      </c>
      <c r="I54" s="40">
        <f>COUNTIF(Vertices[Out-Degree],"&gt;= "&amp;H54)-COUNTIF(Vertices[Out-Degree],"&gt;="&amp;H55)</f>
        <v>0</v>
      </c>
      <c r="J54" s="39">
        <f t="shared" si="13"/>
        <v>21.81818181818182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0.21883345454545478</v>
      </c>
      <c r="O54" s="40">
        <f>COUNTIF(Vertices[Eigenvector Centrality],"&gt;= "&amp;N54)-COUNTIF(Vertices[Eigenvector Centrality],"&gt;="&amp;N55)</f>
        <v>0</v>
      </c>
      <c r="P54" s="39">
        <f t="shared" si="16"/>
        <v>2.1012437272727245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3.7272727272727253</v>
      </c>
      <c r="I55" s="42">
        <f>COUNTIF(Vertices[Out-Degree],"&gt;= "&amp;H55)-COUNTIF(Vertices[Out-Degree],"&gt;="&amp;H56)</f>
        <v>0</v>
      </c>
      <c r="J55" s="41">
        <f t="shared" si="13"/>
        <v>22.363636363636367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0.22430429090909115</v>
      </c>
      <c r="O55" s="42">
        <f>COUNTIF(Vertices[Eigenvector Centrality],"&gt;= "&amp;N55)-COUNTIF(Vertices[Eigenvector Centrality],"&gt;="&amp;N56)</f>
        <v>0</v>
      </c>
      <c r="P55" s="41">
        <f t="shared" si="16"/>
        <v>2.1417993454545425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3.818181818181816</v>
      </c>
      <c r="I56" s="40">
        <f>COUNTIF(Vertices[Out-Degree],"&gt;= "&amp;H56)-COUNTIF(Vertices[Out-Degree],"&gt;="&amp;H57)</f>
        <v>0</v>
      </c>
      <c r="J56" s="39">
        <f t="shared" si="13"/>
        <v>22.909090909090914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0.22977512727272753</v>
      </c>
      <c r="O56" s="40">
        <f>COUNTIF(Vertices[Eigenvector Centrality],"&gt;= "&amp;N56)-COUNTIF(Vertices[Eigenvector Centrality],"&gt;="&amp;N57)</f>
        <v>0</v>
      </c>
      <c r="P56" s="39">
        <f t="shared" si="16"/>
        <v>2.1823549636363606</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5</v>
      </c>
      <c r="I57" s="44">
        <f>COUNTIF(Vertices[Out-Degree],"&gt;= "&amp;H57)-COUNTIF(Vertices[Out-Degree],"&gt;="&amp;H58)</f>
        <v>1</v>
      </c>
      <c r="J57" s="43">
        <f>MAX(Vertices[Betweenness Centrality])</f>
        <v>30</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0.300896</v>
      </c>
      <c r="O57" s="44">
        <f>COUNTIF(Vertices[Eigenvector Centrality],"&gt;= "&amp;N57)-COUNTIF(Vertices[Eigenvector Centrality],"&gt;="&amp;N58)</f>
        <v>1</v>
      </c>
      <c r="P57" s="43">
        <f>MAX(Vertices[PageRank])</f>
        <v>2.709578</v>
      </c>
      <c r="Q57" s="44">
        <f>COUNTIF(Vertices[PageRank],"&gt;= "&amp;P57)-COUNTIF(Vertices[PageRank],"&gt;="&amp;P58)</f>
        <v>1</v>
      </c>
      <c r="R57" s="43">
        <f>MAX(Vertices[Clustering Coefficient])</f>
        <v>0</v>
      </c>
      <c r="S57" s="47">
        <f>COUNTIF(Vertices[Clustering Coefficient],"&gt;= "&amp;R57)-COUNTIF(Vertices[Clustering Coefficient],"&gt;="&amp;R58)</f>
        <v>46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1.0434782608695652</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1.0434782608695652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30</v>
      </c>
    </row>
    <row r="99" spans="1:2" ht="15">
      <c r="A99" s="35" t="s">
        <v>102</v>
      </c>
      <c r="B99" s="49">
        <f>_xlfn.IFERROR(AVERAGE(Vertices[Betweenness Centrality]),NoMetricMessage)</f>
        <v>0.6956521739130435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0.17127797826086955</v>
      </c>
    </row>
    <row r="114" spans="1:2" ht="15">
      <c r="A114" s="35" t="s">
        <v>109</v>
      </c>
      <c r="B114" s="49">
        <f>_xlfn.IFERROR(MEDIAN(Vertices[Closeness Centrality]),NoMetricMessage)</f>
        <v>0</v>
      </c>
    </row>
    <row r="125" spans="1:2" ht="15">
      <c r="A125" s="35" t="s">
        <v>112</v>
      </c>
      <c r="B125" s="49">
        <f>IF(COUNT(Vertices[Eigenvector Centrality])&gt;0,N2,NoMetricMessage)</f>
        <v>0</v>
      </c>
    </row>
    <row r="126" spans="1:2" ht="15">
      <c r="A126" s="35" t="s">
        <v>113</v>
      </c>
      <c r="B126" s="49">
        <f>IF(COUNT(Vertices[Eigenvector Centrality])&gt;0,N57,NoMetricMessage)</f>
        <v>0.300896</v>
      </c>
    </row>
    <row r="127" spans="1:2" ht="15">
      <c r="A127" s="35" t="s">
        <v>114</v>
      </c>
      <c r="B127" s="49">
        <f>_xlfn.IFERROR(AVERAGE(Vertices[Eigenvector Centrality]),NoMetricMessage)</f>
        <v>0.021739173913043478</v>
      </c>
    </row>
    <row r="128" spans="1:2" ht="15">
      <c r="A128" s="35" t="s">
        <v>115</v>
      </c>
      <c r="B128" s="49">
        <f>_xlfn.IFERROR(MEDIAN(Vertices[Eigenvector Centrality]),NoMetricMessage)</f>
        <v>0</v>
      </c>
    </row>
    <row r="139" spans="1:2" ht="15">
      <c r="A139" s="35" t="s">
        <v>140</v>
      </c>
      <c r="B139" s="49">
        <f>IF(COUNT(Vertices[PageRank])&gt;0,P2,NoMetricMessage)</f>
        <v>0.479019</v>
      </c>
    </row>
    <row r="140" spans="1:2" ht="15">
      <c r="A140" s="35" t="s">
        <v>141</v>
      </c>
      <c r="B140" s="49">
        <f>IF(COUNT(Vertices[PageRank])&gt;0,P57,NoMetricMessage)</f>
        <v>2.709578</v>
      </c>
    </row>
    <row r="141" spans="1:2" ht="15">
      <c r="A141" s="35" t="s">
        <v>142</v>
      </c>
      <c r="B141" s="49">
        <f>_xlfn.IFERROR(AVERAGE(Vertices[PageRank]),NoMetricMessage)</f>
        <v>0.9999889347826084</v>
      </c>
    </row>
    <row r="142" spans="1:2" ht="15">
      <c r="A142" s="35" t="s">
        <v>143</v>
      </c>
      <c r="B142" s="49">
        <f>_xlfn.IFERROR(MEDIAN(Vertices[PageRank]),NoMetricMessage)</f>
        <v>0.999989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902</v>
      </c>
      <c r="K7" s="13" t="s">
        <v>903</v>
      </c>
    </row>
    <row r="8" spans="1:11" ht="409.5">
      <c r="A8"/>
      <c r="B8">
        <v>2</v>
      </c>
      <c r="C8">
        <v>2</v>
      </c>
      <c r="D8" t="s">
        <v>61</v>
      </c>
      <c r="E8" t="s">
        <v>61</v>
      </c>
      <c r="H8" t="s">
        <v>73</v>
      </c>
      <c r="J8" t="s">
        <v>904</v>
      </c>
      <c r="K8" s="13" t="s">
        <v>905</v>
      </c>
    </row>
    <row r="9" spans="1:11" ht="409.5">
      <c r="A9"/>
      <c r="B9">
        <v>3</v>
      </c>
      <c r="C9">
        <v>4</v>
      </c>
      <c r="D9" t="s">
        <v>62</v>
      </c>
      <c r="E9" t="s">
        <v>62</v>
      </c>
      <c r="H9" t="s">
        <v>74</v>
      </c>
      <c r="J9" t="s">
        <v>906</v>
      </c>
      <c r="K9" s="13" t="s">
        <v>907</v>
      </c>
    </row>
    <row r="10" spans="1:11" ht="409.5">
      <c r="A10"/>
      <c r="B10">
        <v>4</v>
      </c>
      <c r="D10" t="s">
        <v>63</v>
      </c>
      <c r="E10" t="s">
        <v>63</v>
      </c>
      <c r="H10" t="s">
        <v>75</v>
      </c>
      <c r="J10" t="s">
        <v>908</v>
      </c>
      <c r="K10" s="13" t="s">
        <v>909</v>
      </c>
    </row>
    <row r="11" spans="1:11" ht="15">
      <c r="A11"/>
      <c r="B11">
        <v>5</v>
      </c>
      <c r="D11" t="s">
        <v>46</v>
      </c>
      <c r="E11">
        <v>1</v>
      </c>
      <c r="H11" t="s">
        <v>76</v>
      </c>
      <c r="J11" t="s">
        <v>910</v>
      </c>
      <c r="K11" t="s">
        <v>911</v>
      </c>
    </row>
    <row r="12" spans="1:11" ht="15">
      <c r="A12"/>
      <c r="B12"/>
      <c r="D12" t="s">
        <v>64</v>
      </c>
      <c r="E12">
        <v>2</v>
      </c>
      <c r="H12">
        <v>0</v>
      </c>
      <c r="J12" t="s">
        <v>912</v>
      </c>
      <c r="K12" t="s">
        <v>913</v>
      </c>
    </row>
    <row r="13" spans="1:11" ht="15">
      <c r="A13"/>
      <c r="B13"/>
      <c r="D13">
        <v>1</v>
      </c>
      <c r="E13">
        <v>3</v>
      </c>
      <c r="H13">
        <v>1</v>
      </c>
      <c r="J13" t="s">
        <v>914</v>
      </c>
      <c r="K13" t="s">
        <v>915</v>
      </c>
    </row>
    <row r="14" spans="4:11" ht="15">
      <c r="D14">
        <v>2</v>
      </c>
      <c r="E14">
        <v>4</v>
      </c>
      <c r="H14">
        <v>2</v>
      </c>
      <c r="J14" t="s">
        <v>916</v>
      </c>
      <c r="K14" t="s">
        <v>917</v>
      </c>
    </row>
    <row r="15" spans="4:11" ht="15">
      <c r="D15">
        <v>3</v>
      </c>
      <c r="E15">
        <v>5</v>
      </c>
      <c r="H15">
        <v>3</v>
      </c>
      <c r="J15" t="s">
        <v>918</v>
      </c>
      <c r="K15" t="s">
        <v>919</v>
      </c>
    </row>
    <row r="16" spans="4:11" ht="15">
      <c r="D16">
        <v>4</v>
      </c>
      <c r="E16">
        <v>6</v>
      </c>
      <c r="H16">
        <v>4</v>
      </c>
      <c r="J16" t="s">
        <v>920</v>
      </c>
      <c r="K16" t="s">
        <v>921</v>
      </c>
    </row>
    <row r="17" spans="4:11" ht="15">
      <c r="D17">
        <v>5</v>
      </c>
      <c r="E17">
        <v>7</v>
      </c>
      <c r="H17">
        <v>5</v>
      </c>
      <c r="J17" t="s">
        <v>922</v>
      </c>
      <c r="K17" t="s">
        <v>923</v>
      </c>
    </row>
    <row r="18" spans="4:11" ht="15">
      <c r="D18">
        <v>6</v>
      </c>
      <c r="E18">
        <v>8</v>
      </c>
      <c r="H18">
        <v>6</v>
      </c>
      <c r="J18" t="s">
        <v>924</v>
      </c>
      <c r="K18" t="s">
        <v>925</v>
      </c>
    </row>
    <row r="19" spans="4:11" ht="15">
      <c r="D19">
        <v>7</v>
      </c>
      <c r="E19">
        <v>9</v>
      </c>
      <c r="H19">
        <v>7</v>
      </c>
      <c r="J19" t="s">
        <v>926</v>
      </c>
      <c r="K19" t="s">
        <v>927</v>
      </c>
    </row>
    <row r="20" spans="4:11" ht="15">
      <c r="D20">
        <v>8</v>
      </c>
      <c r="H20">
        <v>8</v>
      </c>
      <c r="J20" t="s">
        <v>928</v>
      </c>
      <c r="K20" t="s">
        <v>929</v>
      </c>
    </row>
    <row r="21" spans="4:11" ht="409.5">
      <c r="D21">
        <v>9</v>
      </c>
      <c r="H21">
        <v>9</v>
      </c>
      <c r="J21" t="s">
        <v>930</v>
      </c>
      <c r="K21" s="13" t="s">
        <v>931</v>
      </c>
    </row>
    <row r="22" spans="4:11" ht="409.5">
      <c r="D22">
        <v>10</v>
      </c>
      <c r="J22" t="s">
        <v>932</v>
      </c>
      <c r="K22" s="13" t="s">
        <v>933</v>
      </c>
    </row>
    <row r="23" spans="4:11" ht="409.5">
      <c r="D23">
        <v>11</v>
      </c>
      <c r="J23" t="s">
        <v>934</v>
      </c>
      <c r="K23" s="13" t="s">
        <v>935</v>
      </c>
    </row>
    <row r="24" spans="10:11" ht="409.5">
      <c r="J24" t="s">
        <v>936</v>
      </c>
      <c r="K24" s="13" t="s">
        <v>1352</v>
      </c>
    </row>
    <row r="25" spans="10:11" ht="15">
      <c r="J25" t="s">
        <v>937</v>
      </c>
      <c r="K25" t="b">
        <v>0</v>
      </c>
    </row>
    <row r="26" spans="10:11" ht="15">
      <c r="J26" t="s">
        <v>1350</v>
      </c>
      <c r="K26" t="s">
        <v>1351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954</v>
      </c>
      <c r="B2" s="128" t="s">
        <v>955</v>
      </c>
      <c r="C2" s="67" t="s">
        <v>956</v>
      </c>
    </row>
    <row r="3" spans="1:3" ht="15">
      <c r="A3" s="127" t="s">
        <v>939</v>
      </c>
      <c r="B3" s="127" t="s">
        <v>939</v>
      </c>
      <c r="C3" s="36">
        <v>37</v>
      </c>
    </row>
    <row r="4" spans="1:3" ht="15">
      <c r="A4" s="127" t="s">
        <v>940</v>
      </c>
      <c r="B4" s="127" t="s">
        <v>940</v>
      </c>
      <c r="C4" s="36">
        <v>11</v>
      </c>
    </row>
    <row r="5" spans="1:3" ht="15">
      <c r="A5" s="127" t="s">
        <v>941</v>
      </c>
      <c r="B5" s="127" t="s">
        <v>941</v>
      </c>
      <c r="C5" s="36">
        <v>2</v>
      </c>
    </row>
    <row r="6" spans="1:3" ht="15">
      <c r="A6" s="127" t="s">
        <v>942</v>
      </c>
      <c r="B6" s="127" t="s">
        <v>942</v>
      </c>
      <c r="C6" s="36">
        <v>2</v>
      </c>
    </row>
    <row r="7" spans="1:3" ht="15">
      <c r="A7" s="127" t="s">
        <v>943</v>
      </c>
      <c r="B7" s="127" t="s">
        <v>943</v>
      </c>
      <c r="C7" s="36">
        <v>1</v>
      </c>
    </row>
    <row r="8" spans="1:3" ht="15">
      <c r="A8" s="127" t="s">
        <v>944</v>
      </c>
      <c r="B8" s="127" t="s">
        <v>944</v>
      </c>
      <c r="C8"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962</v>
      </c>
      <c r="B1" s="13" t="s">
        <v>963</v>
      </c>
      <c r="C1" s="13" t="s">
        <v>964</v>
      </c>
      <c r="D1" s="13" t="s">
        <v>966</v>
      </c>
      <c r="E1" s="13" t="s">
        <v>965</v>
      </c>
      <c r="F1" s="13" t="s">
        <v>968</v>
      </c>
      <c r="G1" s="13" t="s">
        <v>967</v>
      </c>
      <c r="H1" s="13" t="s">
        <v>970</v>
      </c>
      <c r="I1" s="13" t="s">
        <v>969</v>
      </c>
      <c r="J1" s="13" t="s">
        <v>972</v>
      </c>
      <c r="K1" s="13" t="s">
        <v>971</v>
      </c>
      <c r="L1" s="13" t="s">
        <v>974</v>
      </c>
      <c r="M1" s="13" t="s">
        <v>973</v>
      </c>
      <c r="N1" s="13" t="s">
        <v>975</v>
      </c>
    </row>
    <row r="2" spans="1:14" ht="15">
      <c r="A2" s="89" t="s">
        <v>345</v>
      </c>
      <c r="B2" s="85">
        <v>2</v>
      </c>
      <c r="C2" s="89" t="s">
        <v>345</v>
      </c>
      <c r="D2" s="85">
        <v>2</v>
      </c>
      <c r="E2" s="89" t="s">
        <v>324</v>
      </c>
      <c r="F2" s="85">
        <v>2</v>
      </c>
      <c r="G2" s="89" t="s">
        <v>314</v>
      </c>
      <c r="H2" s="85">
        <v>1</v>
      </c>
      <c r="I2" s="89" t="s">
        <v>356</v>
      </c>
      <c r="J2" s="85">
        <v>1</v>
      </c>
      <c r="K2" s="89" t="s">
        <v>344</v>
      </c>
      <c r="L2" s="85">
        <v>1</v>
      </c>
      <c r="M2" s="89" t="s">
        <v>318</v>
      </c>
      <c r="N2" s="85">
        <v>1</v>
      </c>
    </row>
    <row r="3" spans="1:14" ht="15">
      <c r="A3" s="89" t="s">
        <v>324</v>
      </c>
      <c r="B3" s="85">
        <v>2</v>
      </c>
      <c r="C3" s="89" t="s">
        <v>315</v>
      </c>
      <c r="D3" s="85">
        <v>1</v>
      </c>
      <c r="E3" s="89" t="s">
        <v>327</v>
      </c>
      <c r="F3" s="85">
        <v>1</v>
      </c>
      <c r="G3" s="89" t="s">
        <v>313</v>
      </c>
      <c r="H3" s="85">
        <v>1</v>
      </c>
      <c r="I3" s="85"/>
      <c r="J3" s="85"/>
      <c r="K3" s="85"/>
      <c r="L3" s="85"/>
      <c r="M3" s="85"/>
      <c r="N3" s="85"/>
    </row>
    <row r="4" spans="1:14" ht="15">
      <c r="A4" s="89" t="s">
        <v>356</v>
      </c>
      <c r="B4" s="85">
        <v>1</v>
      </c>
      <c r="C4" s="89" t="s">
        <v>316</v>
      </c>
      <c r="D4" s="85">
        <v>1</v>
      </c>
      <c r="E4" s="89" t="s">
        <v>326</v>
      </c>
      <c r="F4" s="85">
        <v>1</v>
      </c>
      <c r="G4" s="85"/>
      <c r="H4" s="85"/>
      <c r="I4" s="85"/>
      <c r="J4" s="85"/>
      <c r="K4" s="85"/>
      <c r="L4" s="85"/>
      <c r="M4" s="85"/>
      <c r="N4" s="85"/>
    </row>
    <row r="5" spans="1:14" ht="15">
      <c r="A5" s="89" t="s">
        <v>355</v>
      </c>
      <c r="B5" s="85">
        <v>1</v>
      </c>
      <c r="C5" s="89" t="s">
        <v>317</v>
      </c>
      <c r="D5" s="85">
        <v>1</v>
      </c>
      <c r="E5" s="89" t="s">
        <v>325</v>
      </c>
      <c r="F5" s="85">
        <v>1</v>
      </c>
      <c r="G5" s="85"/>
      <c r="H5" s="85"/>
      <c r="I5" s="85"/>
      <c r="J5" s="85"/>
      <c r="K5" s="85"/>
      <c r="L5" s="85"/>
      <c r="M5" s="85"/>
      <c r="N5" s="85"/>
    </row>
    <row r="6" spans="1:14" ht="15">
      <c r="A6" s="89" t="s">
        <v>354</v>
      </c>
      <c r="B6" s="85">
        <v>1</v>
      </c>
      <c r="C6" s="89" t="s">
        <v>323</v>
      </c>
      <c r="D6" s="85">
        <v>1</v>
      </c>
      <c r="E6" s="85"/>
      <c r="F6" s="85"/>
      <c r="G6" s="85"/>
      <c r="H6" s="85"/>
      <c r="I6" s="85"/>
      <c r="J6" s="85"/>
      <c r="K6" s="85"/>
      <c r="L6" s="85"/>
      <c r="M6" s="85"/>
      <c r="N6" s="85"/>
    </row>
    <row r="7" spans="1:14" ht="15">
      <c r="A7" s="89" t="s">
        <v>353</v>
      </c>
      <c r="B7" s="85">
        <v>1</v>
      </c>
      <c r="C7" s="89" t="s">
        <v>319</v>
      </c>
      <c r="D7" s="85">
        <v>1</v>
      </c>
      <c r="E7" s="85"/>
      <c r="F7" s="85"/>
      <c r="G7" s="85"/>
      <c r="H7" s="85"/>
      <c r="I7" s="85"/>
      <c r="J7" s="85"/>
      <c r="K7" s="85"/>
      <c r="L7" s="85"/>
      <c r="M7" s="85"/>
      <c r="N7" s="85"/>
    </row>
    <row r="8" spans="1:14" ht="15">
      <c r="A8" s="89" t="s">
        <v>352</v>
      </c>
      <c r="B8" s="85">
        <v>1</v>
      </c>
      <c r="C8" s="89" t="s">
        <v>320</v>
      </c>
      <c r="D8" s="85">
        <v>1</v>
      </c>
      <c r="E8" s="85"/>
      <c r="F8" s="85"/>
      <c r="G8" s="85"/>
      <c r="H8" s="85"/>
      <c r="I8" s="85"/>
      <c r="J8" s="85"/>
      <c r="K8" s="85"/>
      <c r="L8" s="85"/>
      <c r="M8" s="85"/>
      <c r="N8" s="85"/>
    </row>
    <row r="9" spans="1:14" ht="15">
      <c r="A9" s="89" t="s">
        <v>351</v>
      </c>
      <c r="B9" s="85">
        <v>1</v>
      </c>
      <c r="C9" s="89" t="s">
        <v>321</v>
      </c>
      <c r="D9" s="85">
        <v>1</v>
      </c>
      <c r="E9" s="85"/>
      <c r="F9" s="85"/>
      <c r="G9" s="85"/>
      <c r="H9" s="85"/>
      <c r="I9" s="85"/>
      <c r="J9" s="85"/>
      <c r="K9" s="85"/>
      <c r="L9" s="85"/>
      <c r="M9" s="85"/>
      <c r="N9" s="85"/>
    </row>
    <row r="10" spans="1:14" ht="15">
      <c r="A10" s="89" t="s">
        <v>350</v>
      </c>
      <c r="B10" s="85">
        <v>1</v>
      </c>
      <c r="C10" s="89" t="s">
        <v>322</v>
      </c>
      <c r="D10" s="85">
        <v>1</v>
      </c>
      <c r="E10" s="85"/>
      <c r="F10" s="85"/>
      <c r="G10" s="85"/>
      <c r="H10" s="85"/>
      <c r="I10" s="85"/>
      <c r="J10" s="85"/>
      <c r="K10" s="85"/>
      <c r="L10" s="85"/>
      <c r="M10" s="85"/>
      <c r="N10" s="85"/>
    </row>
    <row r="11" spans="1:14" ht="15">
      <c r="A11" s="89" t="s">
        <v>349</v>
      </c>
      <c r="B11" s="85">
        <v>1</v>
      </c>
      <c r="C11" s="89" t="s">
        <v>328</v>
      </c>
      <c r="D11" s="85">
        <v>1</v>
      </c>
      <c r="E11" s="85"/>
      <c r="F11" s="85"/>
      <c r="G11" s="85"/>
      <c r="H11" s="85"/>
      <c r="I11" s="85"/>
      <c r="J11" s="85"/>
      <c r="K11" s="85"/>
      <c r="L11" s="85"/>
      <c r="M11" s="85"/>
      <c r="N11" s="85"/>
    </row>
    <row r="14" spans="1:14" ht="15" customHeight="1">
      <c r="A14" s="13" t="s">
        <v>980</v>
      </c>
      <c r="B14" s="13" t="s">
        <v>963</v>
      </c>
      <c r="C14" s="13" t="s">
        <v>981</v>
      </c>
      <c r="D14" s="13" t="s">
        <v>966</v>
      </c>
      <c r="E14" s="13" t="s">
        <v>982</v>
      </c>
      <c r="F14" s="13" t="s">
        <v>968</v>
      </c>
      <c r="G14" s="13" t="s">
        <v>983</v>
      </c>
      <c r="H14" s="13" t="s">
        <v>970</v>
      </c>
      <c r="I14" s="13" t="s">
        <v>984</v>
      </c>
      <c r="J14" s="13" t="s">
        <v>972</v>
      </c>
      <c r="K14" s="13" t="s">
        <v>985</v>
      </c>
      <c r="L14" s="13" t="s">
        <v>974</v>
      </c>
      <c r="M14" s="13" t="s">
        <v>986</v>
      </c>
      <c r="N14" s="13" t="s">
        <v>975</v>
      </c>
    </row>
    <row r="15" spans="1:14" ht="15">
      <c r="A15" s="85" t="s">
        <v>361</v>
      </c>
      <c r="B15" s="85">
        <v>19</v>
      </c>
      <c r="C15" s="85" t="s">
        <v>361</v>
      </c>
      <c r="D15" s="85">
        <v>18</v>
      </c>
      <c r="E15" s="85" t="s">
        <v>365</v>
      </c>
      <c r="F15" s="85">
        <v>2</v>
      </c>
      <c r="G15" s="85" t="s">
        <v>358</v>
      </c>
      <c r="H15" s="85">
        <v>1</v>
      </c>
      <c r="I15" s="85" t="s">
        <v>379</v>
      </c>
      <c r="J15" s="85">
        <v>1</v>
      </c>
      <c r="K15" s="85" t="s">
        <v>368</v>
      </c>
      <c r="L15" s="85">
        <v>1</v>
      </c>
      <c r="M15" s="85" t="s">
        <v>362</v>
      </c>
      <c r="N15" s="85">
        <v>1</v>
      </c>
    </row>
    <row r="16" spans="1:14" ht="15">
      <c r="A16" s="85" t="s">
        <v>368</v>
      </c>
      <c r="B16" s="85">
        <v>3</v>
      </c>
      <c r="C16" s="85" t="s">
        <v>364</v>
      </c>
      <c r="D16" s="85">
        <v>2</v>
      </c>
      <c r="E16" s="85" t="s">
        <v>361</v>
      </c>
      <c r="F16" s="85">
        <v>1</v>
      </c>
      <c r="G16" s="85" t="s">
        <v>357</v>
      </c>
      <c r="H16" s="85">
        <v>1</v>
      </c>
      <c r="I16" s="85"/>
      <c r="J16" s="85"/>
      <c r="K16" s="85"/>
      <c r="L16" s="85"/>
      <c r="M16" s="85"/>
      <c r="N16" s="85"/>
    </row>
    <row r="17" spans="1:14" ht="15">
      <c r="A17" s="85" t="s">
        <v>373</v>
      </c>
      <c r="B17" s="85">
        <v>2</v>
      </c>
      <c r="C17" s="85" t="s">
        <v>368</v>
      </c>
      <c r="D17" s="85">
        <v>2</v>
      </c>
      <c r="E17" s="85" t="s">
        <v>367</v>
      </c>
      <c r="F17" s="85">
        <v>1</v>
      </c>
      <c r="G17" s="85"/>
      <c r="H17" s="85"/>
      <c r="I17" s="85"/>
      <c r="J17" s="85"/>
      <c r="K17" s="85"/>
      <c r="L17" s="85"/>
      <c r="M17" s="85"/>
      <c r="N17" s="85"/>
    </row>
    <row r="18" spans="1:14" ht="15">
      <c r="A18" s="85" t="s">
        <v>365</v>
      </c>
      <c r="B18" s="85">
        <v>2</v>
      </c>
      <c r="C18" s="85" t="s">
        <v>373</v>
      </c>
      <c r="D18" s="85">
        <v>2</v>
      </c>
      <c r="E18" s="85" t="s">
        <v>366</v>
      </c>
      <c r="F18" s="85">
        <v>1</v>
      </c>
      <c r="G18" s="85"/>
      <c r="H18" s="85"/>
      <c r="I18" s="85"/>
      <c r="J18" s="85"/>
      <c r="K18" s="85"/>
      <c r="L18" s="85"/>
      <c r="M18" s="85"/>
      <c r="N18" s="85"/>
    </row>
    <row r="19" spans="1:14" ht="15">
      <c r="A19" s="85" t="s">
        <v>364</v>
      </c>
      <c r="B19" s="85">
        <v>2</v>
      </c>
      <c r="C19" s="85" t="s">
        <v>359</v>
      </c>
      <c r="D19" s="85">
        <v>1</v>
      </c>
      <c r="E19" s="85"/>
      <c r="F19" s="85"/>
      <c r="G19" s="85"/>
      <c r="H19" s="85"/>
      <c r="I19" s="85"/>
      <c r="J19" s="85"/>
      <c r="K19" s="85"/>
      <c r="L19" s="85"/>
      <c r="M19" s="85"/>
      <c r="N19" s="85"/>
    </row>
    <row r="20" spans="1:14" ht="15">
      <c r="A20" s="85" t="s">
        <v>379</v>
      </c>
      <c r="B20" s="85">
        <v>1</v>
      </c>
      <c r="C20" s="85" t="s">
        <v>360</v>
      </c>
      <c r="D20" s="85">
        <v>1</v>
      </c>
      <c r="E20" s="85"/>
      <c r="F20" s="85"/>
      <c r="G20" s="85"/>
      <c r="H20" s="85"/>
      <c r="I20" s="85"/>
      <c r="J20" s="85"/>
      <c r="K20" s="85"/>
      <c r="L20" s="85"/>
      <c r="M20" s="85"/>
      <c r="N20" s="85"/>
    </row>
    <row r="21" spans="1:14" ht="15">
      <c r="A21" s="85" t="s">
        <v>378</v>
      </c>
      <c r="B21" s="85">
        <v>1</v>
      </c>
      <c r="C21" s="85" t="s">
        <v>363</v>
      </c>
      <c r="D21" s="85">
        <v>1</v>
      </c>
      <c r="E21" s="85"/>
      <c r="F21" s="85"/>
      <c r="G21" s="85"/>
      <c r="H21" s="85"/>
      <c r="I21" s="85"/>
      <c r="J21" s="85"/>
      <c r="K21" s="85"/>
      <c r="L21" s="85"/>
      <c r="M21" s="85"/>
      <c r="N21" s="85"/>
    </row>
    <row r="22" spans="1:14" ht="15">
      <c r="A22" s="85" t="s">
        <v>377</v>
      </c>
      <c r="B22" s="85">
        <v>1</v>
      </c>
      <c r="C22" s="85" t="s">
        <v>369</v>
      </c>
      <c r="D22" s="85">
        <v>1</v>
      </c>
      <c r="E22" s="85"/>
      <c r="F22" s="85"/>
      <c r="G22" s="85"/>
      <c r="H22" s="85"/>
      <c r="I22" s="85"/>
      <c r="J22" s="85"/>
      <c r="K22" s="85"/>
      <c r="L22" s="85"/>
      <c r="M22" s="85"/>
      <c r="N22" s="85"/>
    </row>
    <row r="23" spans="1:14" ht="15">
      <c r="A23" s="85" t="s">
        <v>376</v>
      </c>
      <c r="B23" s="85">
        <v>1</v>
      </c>
      <c r="C23" s="85" t="s">
        <v>370</v>
      </c>
      <c r="D23" s="85">
        <v>1</v>
      </c>
      <c r="E23" s="85"/>
      <c r="F23" s="85"/>
      <c r="G23" s="85"/>
      <c r="H23" s="85"/>
      <c r="I23" s="85"/>
      <c r="J23" s="85"/>
      <c r="K23" s="85"/>
      <c r="L23" s="85"/>
      <c r="M23" s="85"/>
      <c r="N23" s="85"/>
    </row>
    <row r="24" spans="1:14" ht="15">
      <c r="A24" s="85" t="s">
        <v>375</v>
      </c>
      <c r="B24" s="85">
        <v>1</v>
      </c>
      <c r="C24" s="85" t="s">
        <v>371</v>
      </c>
      <c r="D24" s="85">
        <v>1</v>
      </c>
      <c r="E24" s="85"/>
      <c r="F24" s="85"/>
      <c r="G24" s="85"/>
      <c r="H24" s="85"/>
      <c r="I24" s="85"/>
      <c r="J24" s="85"/>
      <c r="K24" s="85"/>
      <c r="L24" s="85"/>
      <c r="M24" s="85"/>
      <c r="N24" s="85"/>
    </row>
    <row r="27" spans="1:14" ht="15" customHeight="1">
      <c r="A27" s="13" t="s">
        <v>991</v>
      </c>
      <c r="B27" s="13" t="s">
        <v>963</v>
      </c>
      <c r="C27" s="13" t="s">
        <v>998</v>
      </c>
      <c r="D27" s="13" t="s">
        <v>966</v>
      </c>
      <c r="E27" s="13" t="s">
        <v>1004</v>
      </c>
      <c r="F27" s="13" t="s">
        <v>968</v>
      </c>
      <c r="G27" s="13" t="s">
        <v>1005</v>
      </c>
      <c r="H27" s="13" t="s">
        <v>970</v>
      </c>
      <c r="I27" s="13" t="s">
        <v>1015</v>
      </c>
      <c r="J27" s="13" t="s">
        <v>972</v>
      </c>
      <c r="K27" s="85" t="s">
        <v>1016</v>
      </c>
      <c r="L27" s="85" t="s">
        <v>974</v>
      </c>
      <c r="M27" s="85" t="s">
        <v>1017</v>
      </c>
      <c r="N27" s="85" t="s">
        <v>975</v>
      </c>
    </row>
    <row r="28" spans="1:14" ht="15">
      <c r="A28" s="85" t="s">
        <v>384</v>
      </c>
      <c r="B28" s="85">
        <v>4</v>
      </c>
      <c r="C28" s="85" t="s">
        <v>992</v>
      </c>
      <c r="D28" s="85">
        <v>2</v>
      </c>
      <c r="E28" s="85" t="s">
        <v>384</v>
      </c>
      <c r="F28" s="85">
        <v>3</v>
      </c>
      <c r="G28" s="85" t="s">
        <v>994</v>
      </c>
      <c r="H28" s="85">
        <v>2</v>
      </c>
      <c r="I28" s="85" t="s">
        <v>387</v>
      </c>
      <c r="J28" s="85">
        <v>1</v>
      </c>
      <c r="K28" s="85"/>
      <c r="L28" s="85"/>
      <c r="M28" s="85"/>
      <c r="N28" s="85"/>
    </row>
    <row r="29" spans="1:14" ht="15">
      <c r="A29" s="85" t="s">
        <v>387</v>
      </c>
      <c r="B29" s="85">
        <v>2</v>
      </c>
      <c r="C29" s="85" t="s">
        <v>225</v>
      </c>
      <c r="D29" s="85">
        <v>1</v>
      </c>
      <c r="E29" s="85"/>
      <c r="F29" s="85"/>
      <c r="G29" s="85" t="s">
        <v>1006</v>
      </c>
      <c r="H29" s="85">
        <v>1</v>
      </c>
      <c r="I29" s="85"/>
      <c r="J29" s="85"/>
      <c r="K29" s="85"/>
      <c r="L29" s="85"/>
      <c r="M29" s="85"/>
      <c r="N29" s="85"/>
    </row>
    <row r="30" spans="1:14" ht="15">
      <c r="A30" s="85" t="s">
        <v>992</v>
      </c>
      <c r="B30" s="85">
        <v>2</v>
      </c>
      <c r="C30" s="85" t="s">
        <v>996</v>
      </c>
      <c r="D30" s="85">
        <v>1</v>
      </c>
      <c r="E30" s="85"/>
      <c r="F30" s="85"/>
      <c r="G30" s="85" t="s">
        <v>1007</v>
      </c>
      <c r="H30" s="85">
        <v>1</v>
      </c>
      <c r="I30" s="85"/>
      <c r="J30" s="85"/>
      <c r="K30" s="85"/>
      <c r="L30" s="85"/>
      <c r="M30" s="85"/>
      <c r="N30" s="85"/>
    </row>
    <row r="31" spans="1:14" ht="15">
      <c r="A31" s="85" t="s">
        <v>993</v>
      </c>
      <c r="B31" s="85">
        <v>2</v>
      </c>
      <c r="C31" s="85" t="s">
        <v>997</v>
      </c>
      <c r="D31" s="85">
        <v>1</v>
      </c>
      <c r="E31" s="85"/>
      <c r="F31" s="85"/>
      <c r="G31" s="85" t="s">
        <v>1008</v>
      </c>
      <c r="H31" s="85">
        <v>1</v>
      </c>
      <c r="I31" s="85"/>
      <c r="J31" s="85"/>
      <c r="K31" s="85"/>
      <c r="L31" s="85"/>
      <c r="M31" s="85"/>
      <c r="N31" s="85"/>
    </row>
    <row r="32" spans="1:14" ht="15">
      <c r="A32" s="85" t="s">
        <v>994</v>
      </c>
      <c r="B32" s="85">
        <v>2</v>
      </c>
      <c r="C32" s="85" t="s">
        <v>999</v>
      </c>
      <c r="D32" s="85">
        <v>1</v>
      </c>
      <c r="E32" s="85"/>
      <c r="F32" s="85"/>
      <c r="G32" s="85" t="s">
        <v>1009</v>
      </c>
      <c r="H32" s="85">
        <v>1</v>
      </c>
      <c r="I32" s="85"/>
      <c r="J32" s="85"/>
      <c r="K32" s="85"/>
      <c r="L32" s="85"/>
      <c r="M32" s="85"/>
      <c r="N32" s="85"/>
    </row>
    <row r="33" spans="1:14" ht="15">
      <c r="A33" s="85" t="s">
        <v>995</v>
      </c>
      <c r="B33" s="85">
        <v>1</v>
      </c>
      <c r="C33" s="85" t="s">
        <v>1000</v>
      </c>
      <c r="D33" s="85">
        <v>1</v>
      </c>
      <c r="E33" s="85"/>
      <c r="F33" s="85"/>
      <c r="G33" s="85" t="s">
        <v>1010</v>
      </c>
      <c r="H33" s="85">
        <v>1</v>
      </c>
      <c r="I33" s="85"/>
      <c r="J33" s="85"/>
      <c r="K33" s="85"/>
      <c r="L33" s="85"/>
      <c r="M33" s="85"/>
      <c r="N33" s="85"/>
    </row>
    <row r="34" spans="1:14" ht="15">
      <c r="A34" s="85" t="s">
        <v>383</v>
      </c>
      <c r="B34" s="85">
        <v>1</v>
      </c>
      <c r="C34" s="85" t="s">
        <v>1001</v>
      </c>
      <c r="D34" s="85">
        <v>1</v>
      </c>
      <c r="E34" s="85"/>
      <c r="F34" s="85"/>
      <c r="G34" s="85" t="s">
        <v>1011</v>
      </c>
      <c r="H34" s="85">
        <v>1</v>
      </c>
      <c r="I34" s="85"/>
      <c r="J34" s="85"/>
      <c r="K34" s="85"/>
      <c r="L34" s="85"/>
      <c r="M34" s="85"/>
      <c r="N34" s="85"/>
    </row>
    <row r="35" spans="1:14" ht="15">
      <c r="A35" s="85" t="s">
        <v>225</v>
      </c>
      <c r="B35" s="85">
        <v>1</v>
      </c>
      <c r="C35" s="85" t="s">
        <v>1002</v>
      </c>
      <c r="D35" s="85">
        <v>1</v>
      </c>
      <c r="E35" s="85"/>
      <c r="F35" s="85"/>
      <c r="G35" s="85" t="s">
        <v>1012</v>
      </c>
      <c r="H35" s="85">
        <v>1</v>
      </c>
      <c r="I35" s="85"/>
      <c r="J35" s="85"/>
      <c r="K35" s="85"/>
      <c r="L35" s="85"/>
      <c r="M35" s="85"/>
      <c r="N35" s="85"/>
    </row>
    <row r="36" spans="1:14" ht="15">
      <c r="A36" s="85" t="s">
        <v>996</v>
      </c>
      <c r="B36" s="85">
        <v>1</v>
      </c>
      <c r="C36" s="85" t="s">
        <v>1003</v>
      </c>
      <c r="D36" s="85">
        <v>1</v>
      </c>
      <c r="E36" s="85"/>
      <c r="F36" s="85"/>
      <c r="G36" s="85" t="s">
        <v>1013</v>
      </c>
      <c r="H36" s="85">
        <v>1</v>
      </c>
      <c r="I36" s="85"/>
      <c r="J36" s="85"/>
      <c r="K36" s="85"/>
      <c r="L36" s="85"/>
      <c r="M36" s="85"/>
      <c r="N36" s="85"/>
    </row>
    <row r="37" spans="1:14" ht="15">
      <c r="A37" s="85" t="s">
        <v>997</v>
      </c>
      <c r="B37" s="85">
        <v>1</v>
      </c>
      <c r="C37" s="85" t="s">
        <v>993</v>
      </c>
      <c r="D37" s="85">
        <v>1</v>
      </c>
      <c r="E37" s="85"/>
      <c r="F37" s="85"/>
      <c r="G37" s="85" t="s">
        <v>1014</v>
      </c>
      <c r="H37" s="85">
        <v>1</v>
      </c>
      <c r="I37" s="85"/>
      <c r="J37" s="85"/>
      <c r="K37" s="85"/>
      <c r="L37" s="85"/>
      <c r="M37" s="85"/>
      <c r="N37" s="85"/>
    </row>
    <row r="40" spans="1:14" ht="15" customHeight="1">
      <c r="A40" s="13" t="s">
        <v>1021</v>
      </c>
      <c r="B40" s="13" t="s">
        <v>963</v>
      </c>
      <c r="C40" s="13" t="s">
        <v>1029</v>
      </c>
      <c r="D40" s="13" t="s">
        <v>966</v>
      </c>
      <c r="E40" s="13" t="s">
        <v>1033</v>
      </c>
      <c r="F40" s="13" t="s">
        <v>968</v>
      </c>
      <c r="G40" s="13" t="s">
        <v>1041</v>
      </c>
      <c r="H40" s="13" t="s">
        <v>970</v>
      </c>
      <c r="I40" s="13" t="s">
        <v>1044</v>
      </c>
      <c r="J40" s="13" t="s">
        <v>972</v>
      </c>
      <c r="K40" s="85" t="s">
        <v>1046</v>
      </c>
      <c r="L40" s="85" t="s">
        <v>974</v>
      </c>
      <c r="M40" s="13" t="s">
        <v>1047</v>
      </c>
      <c r="N40" s="13" t="s">
        <v>975</v>
      </c>
    </row>
    <row r="41" spans="1:14" ht="15">
      <c r="A41" s="91" t="s">
        <v>1022</v>
      </c>
      <c r="B41" s="91">
        <v>23</v>
      </c>
      <c r="C41" s="91" t="s">
        <v>384</v>
      </c>
      <c r="D41" s="91">
        <v>35</v>
      </c>
      <c r="E41" s="91" t="s">
        <v>384</v>
      </c>
      <c r="F41" s="91">
        <v>14</v>
      </c>
      <c r="G41" s="91" t="s">
        <v>1042</v>
      </c>
      <c r="H41" s="91">
        <v>2</v>
      </c>
      <c r="I41" s="91" t="s">
        <v>384</v>
      </c>
      <c r="J41" s="91">
        <v>2</v>
      </c>
      <c r="K41" s="91"/>
      <c r="L41" s="91"/>
      <c r="M41" s="91" t="s">
        <v>1027</v>
      </c>
      <c r="N41" s="91">
        <v>4</v>
      </c>
    </row>
    <row r="42" spans="1:14" ht="15">
      <c r="A42" s="91" t="s">
        <v>1023</v>
      </c>
      <c r="B42" s="91">
        <v>0</v>
      </c>
      <c r="C42" s="91" t="s">
        <v>992</v>
      </c>
      <c r="D42" s="91">
        <v>20</v>
      </c>
      <c r="E42" s="91" t="s">
        <v>999</v>
      </c>
      <c r="F42" s="91">
        <v>7</v>
      </c>
      <c r="G42" s="91" t="s">
        <v>1043</v>
      </c>
      <c r="H42" s="91">
        <v>2</v>
      </c>
      <c r="I42" s="91" t="s">
        <v>1031</v>
      </c>
      <c r="J42" s="91">
        <v>2</v>
      </c>
      <c r="K42" s="91"/>
      <c r="L42" s="91"/>
      <c r="M42" s="91" t="s">
        <v>1048</v>
      </c>
      <c r="N42" s="91">
        <v>4</v>
      </c>
    </row>
    <row r="43" spans="1:14" ht="15">
      <c r="A43" s="91" t="s">
        <v>1024</v>
      </c>
      <c r="B43" s="91">
        <v>0</v>
      </c>
      <c r="C43" s="91" t="s">
        <v>1028</v>
      </c>
      <c r="D43" s="91">
        <v>19</v>
      </c>
      <c r="E43" s="91" t="s">
        <v>1034</v>
      </c>
      <c r="F43" s="91">
        <v>6</v>
      </c>
      <c r="G43" s="91" t="s">
        <v>256</v>
      </c>
      <c r="H43" s="91">
        <v>2</v>
      </c>
      <c r="I43" s="91" t="s">
        <v>1027</v>
      </c>
      <c r="J43" s="91">
        <v>2</v>
      </c>
      <c r="K43" s="91"/>
      <c r="L43" s="91"/>
      <c r="M43" s="91" t="s">
        <v>1049</v>
      </c>
      <c r="N43" s="91">
        <v>3</v>
      </c>
    </row>
    <row r="44" spans="1:14" ht="15">
      <c r="A44" s="91" t="s">
        <v>1025</v>
      </c>
      <c r="B44" s="91">
        <v>881</v>
      </c>
      <c r="C44" s="91" t="s">
        <v>993</v>
      </c>
      <c r="D44" s="91">
        <v>19</v>
      </c>
      <c r="E44" s="91" t="s">
        <v>1027</v>
      </c>
      <c r="F44" s="91">
        <v>6</v>
      </c>
      <c r="G44" s="91" t="s">
        <v>994</v>
      </c>
      <c r="H44" s="91">
        <v>2</v>
      </c>
      <c r="I44" s="91" t="s">
        <v>995</v>
      </c>
      <c r="J44" s="91">
        <v>2</v>
      </c>
      <c r="K44" s="91"/>
      <c r="L44" s="91"/>
      <c r="M44" s="91" t="s">
        <v>1050</v>
      </c>
      <c r="N44" s="91">
        <v>2</v>
      </c>
    </row>
    <row r="45" spans="1:14" ht="15">
      <c r="A45" s="91" t="s">
        <v>1026</v>
      </c>
      <c r="B45" s="91">
        <v>904</v>
      </c>
      <c r="C45" s="91" t="s">
        <v>1030</v>
      </c>
      <c r="D45" s="91">
        <v>18</v>
      </c>
      <c r="E45" s="91" t="s">
        <v>1035</v>
      </c>
      <c r="F45" s="91">
        <v>4</v>
      </c>
      <c r="G45" s="91"/>
      <c r="H45" s="91"/>
      <c r="I45" s="91" t="s">
        <v>1030</v>
      </c>
      <c r="J45" s="91">
        <v>2</v>
      </c>
      <c r="K45" s="91"/>
      <c r="L45" s="91"/>
      <c r="M45" s="91" t="s">
        <v>384</v>
      </c>
      <c r="N45" s="91">
        <v>2</v>
      </c>
    </row>
    <row r="46" spans="1:14" ht="15">
      <c r="A46" s="91" t="s">
        <v>384</v>
      </c>
      <c r="B46" s="91">
        <v>54</v>
      </c>
      <c r="C46" s="91" t="s">
        <v>1027</v>
      </c>
      <c r="D46" s="91">
        <v>16</v>
      </c>
      <c r="E46" s="91" t="s">
        <v>1036</v>
      </c>
      <c r="F46" s="91">
        <v>4</v>
      </c>
      <c r="G46" s="91"/>
      <c r="H46" s="91"/>
      <c r="I46" s="91" t="s">
        <v>1028</v>
      </c>
      <c r="J46" s="91">
        <v>2</v>
      </c>
      <c r="K46" s="91"/>
      <c r="L46" s="91"/>
      <c r="M46" s="91" t="s">
        <v>1051</v>
      </c>
      <c r="N46" s="91">
        <v>2</v>
      </c>
    </row>
    <row r="47" spans="1:14" ht="15">
      <c r="A47" s="91" t="s">
        <v>1027</v>
      </c>
      <c r="B47" s="91">
        <v>29</v>
      </c>
      <c r="C47" s="91" t="s">
        <v>995</v>
      </c>
      <c r="D47" s="91">
        <v>16</v>
      </c>
      <c r="E47" s="91" t="s">
        <v>1037</v>
      </c>
      <c r="F47" s="91">
        <v>4</v>
      </c>
      <c r="G47" s="91"/>
      <c r="H47" s="91"/>
      <c r="I47" s="91" t="s">
        <v>1032</v>
      </c>
      <c r="J47" s="91">
        <v>2</v>
      </c>
      <c r="K47" s="91"/>
      <c r="L47" s="91"/>
      <c r="M47" s="91" t="s">
        <v>1052</v>
      </c>
      <c r="N47" s="91">
        <v>2</v>
      </c>
    </row>
    <row r="48" spans="1:14" ht="15">
      <c r="A48" s="91" t="s">
        <v>992</v>
      </c>
      <c r="B48" s="91">
        <v>23</v>
      </c>
      <c r="C48" s="91" t="s">
        <v>996</v>
      </c>
      <c r="D48" s="91">
        <v>16</v>
      </c>
      <c r="E48" s="91" t="s">
        <v>1038</v>
      </c>
      <c r="F48" s="91">
        <v>3</v>
      </c>
      <c r="G48" s="91"/>
      <c r="H48" s="91"/>
      <c r="I48" s="91" t="s">
        <v>992</v>
      </c>
      <c r="J48" s="91">
        <v>2</v>
      </c>
      <c r="K48" s="91"/>
      <c r="L48" s="91"/>
      <c r="M48" s="91" t="s">
        <v>1053</v>
      </c>
      <c r="N48" s="91">
        <v>2</v>
      </c>
    </row>
    <row r="49" spans="1:14" ht="15">
      <c r="A49" s="91" t="s">
        <v>993</v>
      </c>
      <c r="B49" s="91">
        <v>23</v>
      </c>
      <c r="C49" s="91" t="s">
        <v>1031</v>
      </c>
      <c r="D49" s="91">
        <v>15</v>
      </c>
      <c r="E49" s="91" t="s">
        <v>1039</v>
      </c>
      <c r="F49" s="91">
        <v>3</v>
      </c>
      <c r="G49" s="91"/>
      <c r="H49" s="91"/>
      <c r="I49" s="91" t="s">
        <v>993</v>
      </c>
      <c r="J49" s="91">
        <v>2</v>
      </c>
      <c r="K49" s="91"/>
      <c r="L49" s="91"/>
      <c r="M49" s="91" t="s">
        <v>1054</v>
      </c>
      <c r="N49" s="91">
        <v>2</v>
      </c>
    </row>
    <row r="50" spans="1:14" ht="15">
      <c r="A50" s="91" t="s">
        <v>1028</v>
      </c>
      <c r="B50" s="91">
        <v>22</v>
      </c>
      <c r="C50" s="91" t="s">
        <v>1032</v>
      </c>
      <c r="D50" s="91">
        <v>15</v>
      </c>
      <c r="E50" s="91" t="s">
        <v>1040</v>
      </c>
      <c r="F50" s="91">
        <v>3</v>
      </c>
      <c r="G50" s="91"/>
      <c r="H50" s="91"/>
      <c r="I50" s="91" t="s">
        <v>1045</v>
      </c>
      <c r="J50" s="91">
        <v>2</v>
      </c>
      <c r="K50" s="91"/>
      <c r="L50" s="91"/>
      <c r="M50" s="91" t="s">
        <v>1055</v>
      </c>
      <c r="N50" s="91">
        <v>2</v>
      </c>
    </row>
    <row r="53" spans="1:14" ht="15" customHeight="1">
      <c r="A53" s="13" t="s">
        <v>1062</v>
      </c>
      <c r="B53" s="13" t="s">
        <v>963</v>
      </c>
      <c r="C53" s="13" t="s">
        <v>1073</v>
      </c>
      <c r="D53" s="13" t="s">
        <v>966</v>
      </c>
      <c r="E53" s="13" t="s">
        <v>1074</v>
      </c>
      <c r="F53" s="13" t="s">
        <v>968</v>
      </c>
      <c r="G53" s="85" t="s">
        <v>1085</v>
      </c>
      <c r="H53" s="85" t="s">
        <v>970</v>
      </c>
      <c r="I53" s="13" t="s">
        <v>1086</v>
      </c>
      <c r="J53" s="13" t="s">
        <v>972</v>
      </c>
      <c r="K53" s="85" t="s">
        <v>1087</v>
      </c>
      <c r="L53" s="85" t="s">
        <v>974</v>
      </c>
      <c r="M53" s="13" t="s">
        <v>1088</v>
      </c>
      <c r="N53" s="13" t="s">
        <v>975</v>
      </c>
    </row>
    <row r="54" spans="1:14" ht="15">
      <c r="A54" s="91" t="s">
        <v>1063</v>
      </c>
      <c r="B54" s="91">
        <v>20</v>
      </c>
      <c r="C54" s="91" t="s">
        <v>1063</v>
      </c>
      <c r="D54" s="91">
        <v>17</v>
      </c>
      <c r="E54" s="91" t="s">
        <v>1075</v>
      </c>
      <c r="F54" s="91">
        <v>4</v>
      </c>
      <c r="G54" s="91"/>
      <c r="H54" s="91"/>
      <c r="I54" s="91" t="s">
        <v>1066</v>
      </c>
      <c r="J54" s="91">
        <v>2</v>
      </c>
      <c r="K54" s="91"/>
      <c r="L54" s="91"/>
      <c r="M54" s="91" t="s">
        <v>1089</v>
      </c>
      <c r="N54" s="91">
        <v>2</v>
      </c>
    </row>
    <row r="55" spans="1:14" ht="15">
      <c r="A55" s="91" t="s">
        <v>1064</v>
      </c>
      <c r="B55" s="91">
        <v>19</v>
      </c>
      <c r="C55" s="91" t="s">
        <v>1064</v>
      </c>
      <c r="D55" s="91">
        <v>16</v>
      </c>
      <c r="E55" s="91" t="s">
        <v>1076</v>
      </c>
      <c r="F55" s="91">
        <v>3</v>
      </c>
      <c r="G55" s="91"/>
      <c r="H55" s="91"/>
      <c r="I55" s="91" t="s">
        <v>1067</v>
      </c>
      <c r="J55" s="91">
        <v>2</v>
      </c>
      <c r="K55" s="91"/>
      <c r="L55" s="91"/>
      <c r="M55" s="91" t="s">
        <v>1090</v>
      </c>
      <c r="N55" s="91">
        <v>2</v>
      </c>
    </row>
    <row r="56" spans="1:14" ht="15">
      <c r="A56" s="91" t="s">
        <v>1065</v>
      </c>
      <c r="B56" s="91">
        <v>19</v>
      </c>
      <c r="C56" s="91" t="s">
        <v>1065</v>
      </c>
      <c r="D56" s="91">
        <v>16</v>
      </c>
      <c r="E56" s="91" t="s">
        <v>1077</v>
      </c>
      <c r="F56" s="91">
        <v>3</v>
      </c>
      <c r="G56" s="91"/>
      <c r="H56" s="91"/>
      <c r="I56" s="91" t="s">
        <v>1064</v>
      </c>
      <c r="J56" s="91">
        <v>2</v>
      </c>
      <c r="K56" s="91"/>
      <c r="L56" s="91"/>
      <c r="M56" s="91" t="s">
        <v>1091</v>
      </c>
      <c r="N56" s="91">
        <v>2</v>
      </c>
    </row>
    <row r="57" spans="1:14" ht="15">
      <c r="A57" s="91" t="s">
        <v>1066</v>
      </c>
      <c r="B57" s="91">
        <v>18</v>
      </c>
      <c r="C57" s="91" t="s">
        <v>1066</v>
      </c>
      <c r="D57" s="91">
        <v>15</v>
      </c>
      <c r="E57" s="91" t="s">
        <v>1078</v>
      </c>
      <c r="F57" s="91">
        <v>3</v>
      </c>
      <c r="G57" s="91"/>
      <c r="H57" s="91"/>
      <c r="I57" s="91" t="s">
        <v>1065</v>
      </c>
      <c r="J57" s="91">
        <v>2</v>
      </c>
      <c r="K57" s="91"/>
      <c r="L57" s="91"/>
      <c r="M57" s="91" t="s">
        <v>1092</v>
      </c>
      <c r="N57" s="91">
        <v>2</v>
      </c>
    </row>
    <row r="58" spans="1:14" ht="15">
      <c r="A58" s="91" t="s">
        <v>1067</v>
      </c>
      <c r="B58" s="91">
        <v>18</v>
      </c>
      <c r="C58" s="91" t="s">
        <v>1067</v>
      </c>
      <c r="D58" s="91">
        <v>15</v>
      </c>
      <c r="E58" s="91" t="s">
        <v>1079</v>
      </c>
      <c r="F58" s="91">
        <v>3</v>
      </c>
      <c r="G58" s="91"/>
      <c r="H58" s="91"/>
      <c r="I58" s="91" t="s">
        <v>1063</v>
      </c>
      <c r="J58" s="91">
        <v>2</v>
      </c>
      <c r="K58" s="91"/>
      <c r="L58" s="91"/>
      <c r="M58" s="91" t="s">
        <v>1093</v>
      </c>
      <c r="N58" s="91">
        <v>2</v>
      </c>
    </row>
    <row r="59" spans="1:14" ht="15">
      <c r="A59" s="91" t="s">
        <v>1068</v>
      </c>
      <c r="B59" s="91">
        <v>18</v>
      </c>
      <c r="C59" s="91" t="s">
        <v>1068</v>
      </c>
      <c r="D59" s="91">
        <v>15</v>
      </c>
      <c r="E59" s="91" t="s">
        <v>1080</v>
      </c>
      <c r="F59" s="91">
        <v>2</v>
      </c>
      <c r="G59" s="91"/>
      <c r="H59" s="91"/>
      <c r="I59" s="91" t="s">
        <v>1068</v>
      </c>
      <c r="J59" s="91">
        <v>2</v>
      </c>
      <c r="K59" s="91"/>
      <c r="L59" s="91"/>
      <c r="M59" s="91" t="s">
        <v>1094</v>
      </c>
      <c r="N59" s="91">
        <v>2</v>
      </c>
    </row>
    <row r="60" spans="1:14" ht="15">
      <c r="A60" s="91" t="s">
        <v>1069</v>
      </c>
      <c r="B60" s="91">
        <v>18</v>
      </c>
      <c r="C60" s="91" t="s">
        <v>1069</v>
      </c>
      <c r="D60" s="91">
        <v>15</v>
      </c>
      <c r="E60" s="91" t="s">
        <v>1081</v>
      </c>
      <c r="F60" s="91">
        <v>2</v>
      </c>
      <c r="G60" s="91"/>
      <c r="H60" s="91"/>
      <c r="I60" s="91" t="s">
        <v>1070</v>
      </c>
      <c r="J60" s="91">
        <v>2</v>
      </c>
      <c r="K60" s="91"/>
      <c r="L60" s="91"/>
      <c r="M60" s="91" t="s">
        <v>1095</v>
      </c>
      <c r="N60" s="91">
        <v>2</v>
      </c>
    </row>
    <row r="61" spans="1:14" ht="15">
      <c r="A61" s="91" t="s">
        <v>1070</v>
      </c>
      <c r="B61" s="91">
        <v>17</v>
      </c>
      <c r="C61" s="91" t="s">
        <v>1070</v>
      </c>
      <c r="D61" s="91">
        <v>14</v>
      </c>
      <c r="E61" s="91" t="s">
        <v>1082</v>
      </c>
      <c r="F61" s="91">
        <v>2</v>
      </c>
      <c r="G61" s="91"/>
      <c r="H61" s="91"/>
      <c r="I61" s="91" t="s">
        <v>1069</v>
      </c>
      <c r="J61" s="91">
        <v>2</v>
      </c>
      <c r="K61" s="91"/>
      <c r="L61" s="91"/>
      <c r="M61" s="91" t="s">
        <v>1096</v>
      </c>
      <c r="N61" s="91">
        <v>2</v>
      </c>
    </row>
    <row r="62" spans="1:14" ht="15">
      <c r="A62" s="91" t="s">
        <v>1071</v>
      </c>
      <c r="B62" s="91">
        <v>16</v>
      </c>
      <c r="C62" s="91" t="s">
        <v>1071</v>
      </c>
      <c r="D62" s="91">
        <v>14</v>
      </c>
      <c r="E62" s="91" t="s">
        <v>1083</v>
      </c>
      <c r="F62" s="91">
        <v>2</v>
      </c>
      <c r="G62" s="91"/>
      <c r="H62" s="91"/>
      <c r="I62" s="91" t="s">
        <v>1071</v>
      </c>
      <c r="J62" s="91">
        <v>2</v>
      </c>
      <c r="K62" s="91"/>
      <c r="L62" s="91"/>
      <c r="M62" s="91" t="s">
        <v>1097</v>
      </c>
      <c r="N62" s="91">
        <v>2</v>
      </c>
    </row>
    <row r="63" spans="1:14" ht="15">
      <c r="A63" s="91" t="s">
        <v>1072</v>
      </c>
      <c r="B63" s="91">
        <v>16</v>
      </c>
      <c r="C63" s="91" t="s">
        <v>1072</v>
      </c>
      <c r="D63" s="91">
        <v>14</v>
      </c>
      <c r="E63" s="91" t="s">
        <v>1084</v>
      </c>
      <c r="F63" s="91">
        <v>2</v>
      </c>
      <c r="G63" s="91"/>
      <c r="H63" s="91"/>
      <c r="I63" s="91" t="s">
        <v>1072</v>
      </c>
      <c r="J63" s="91">
        <v>2</v>
      </c>
      <c r="K63" s="91"/>
      <c r="L63" s="91"/>
      <c r="M63" s="91" t="s">
        <v>1098</v>
      </c>
      <c r="N63" s="91">
        <v>2</v>
      </c>
    </row>
    <row r="66" spans="1:14" ht="15" customHeight="1">
      <c r="A66" s="13" t="s">
        <v>1104</v>
      </c>
      <c r="B66" s="13" t="s">
        <v>963</v>
      </c>
      <c r="C66" s="13" t="s">
        <v>1106</v>
      </c>
      <c r="D66" s="13" t="s">
        <v>966</v>
      </c>
      <c r="E66" s="85" t="s">
        <v>1107</v>
      </c>
      <c r="F66" s="85" t="s">
        <v>968</v>
      </c>
      <c r="G66" s="85" t="s">
        <v>1110</v>
      </c>
      <c r="H66" s="85" t="s">
        <v>970</v>
      </c>
      <c r="I66" s="85" t="s">
        <v>1112</v>
      </c>
      <c r="J66" s="85" t="s">
        <v>972</v>
      </c>
      <c r="K66" s="85" t="s">
        <v>1114</v>
      </c>
      <c r="L66" s="85" t="s">
        <v>974</v>
      </c>
      <c r="M66" s="85" t="s">
        <v>1116</v>
      </c>
      <c r="N66" s="85" t="s">
        <v>975</v>
      </c>
    </row>
    <row r="67" spans="1:14" ht="15">
      <c r="A67" s="85" t="s">
        <v>217</v>
      </c>
      <c r="B67" s="85">
        <v>1</v>
      </c>
      <c r="C67" s="85" t="s">
        <v>217</v>
      </c>
      <c r="D67" s="85">
        <v>1</v>
      </c>
      <c r="E67" s="85"/>
      <c r="F67" s="85"/>
      <c r="G67" s="85"/>
      <c r="H67" s="85"/>
      <c r="I67" s="85"/>
      <c r="J67" s="85"/>
      <c r="K67" s="85"/>
      <c r="L67" s="85"/>
      <c r="M67" s="85"/>
      <c r="N67" s="85"/>
    </row>
    <row r="70" spans="1:14" ht="15" customHeight="1">
      <c r="A70" s="13" t="s">
        <v>1105</v>
      </c>
      <c r="B70" s="13" t="s">
        <v>963</v>
      </c>
      <c r="C70" s="85" t="s">
        <v>1108</v>
      </c>
      <c r="D70" s="85" t="s">
        <v>966</v>
      </c>
      <c r="E70" s="13" t="s">
        <v>1109</v>
      </c>
      <c r="F70" s="13" t="s">
        <v>968</v>
      </c>
      <c r="G70" s="13" t="s">
        <v>1111</v>
      </c>
      <c r="H70" s="13" t="s">
        <v>970</v>
      </c>
      <c r="I70" s="13" t="s">
        <v>1113</v>
      </c>
      <c r="J70" s="13" t="s">
        <v>972</v>
      </c>
      <c r="K70" s="13" t="s">
        <v>1115</v>
      </c>
      <c r="L70" s="13" t="s">
        <v>974</v>
      </c>
      <c r="M70" s="13" t="s">
        <v>1117</v>
      </c>
      <c r="N70" s="13" t="s">
        <v>975</v>
      </c>
    </row>
    <row r="71" spans="1:14" ht="15">
      <c r="A71" s="85" t="s">
        <v>222</v>
      </c>
      <c r="B71" s="85">
        <v>2</v>
      </c>
      <c r="C71" s="85"/>
      <c r="D71" s="85"/>
      <c r="E71" s="85" t="s">
        <v>222</v>
      </c>
      <c r="F71" s="85">
        <v>2</v>
      </c>
      <c r="G71" s="85" t="s">
        <v>256</v>
      </c>
      <c r="H71" s="85">
        <v>2</v>
      </c>
      <c r="I71" s="85" t="s">
        <v>254</v>
      </c>
      <c r="J71" s="85">
        <v>1</v>
      </c>
      <c r="K71" s="85" t="s">
        <v>257</v>
      </c>
      <c r="L71" s="85">
        <v>1</v>
      </c>
      <c r="M71" s="85" t="s">
        <v>218</v>
      </c>
      <c r="N71" s="85">
        <v>1</v>
      </c>
    </row>
    <row r="72" spans="1:14" ht="15">
      <c r="A72" s="85" t="s">
        <v>256</v>
      </c>
      <c r="B72" s="85">
        <v>2</v>
      </c>
      <c r="C72" s="85"/>
      <c r="D72" s="85"/>
      <c r="E72" s="85" t="s">
        <v>225</v>
      </c>
      <c r="F72" s="85">
        <v>1</v>
      </c>
      <c r="G72" s="85"/>
      <c r="H72" s="85"/>
      <c r="I72" s="85"/>
      <c r="J72" s="85"/>
      <c r="K72" s="85"/>
      <c r="L72" s="85"/>
      <c r="M72" s="85"/>
      <c r="N72" s="85"/>
    </row>
    <row r="73" spans="1:14" ht="15">
      <c r="A73" s="85" t="s">
        <v>254</v>
      </c>
      <c r="B73" s="85">
        <v>1</v>
      </c>
      <c r="C73" s="85"/>
      <c r="D73" s="85"/>
      <c r="E73" s="85" t="s">
        <v>221</v>
      </c>
      <c r="F73" s="85">
        <v>1</v>
      </c>
      <c r="G73" s="85"/>
      <c r="H73" s="85"/>
      <c r="I73" s="85"/>
      <c r="J73" s="85"/>
      <c r="K73" s="85"/>
      <c r="L73" s="85"/>
      <c r="M73" s="85"/>
      <c r="N73" s="85"/>
    </row>
    <row r="74" spans="1:14" ht="15">
      <c r="A74" s="85" t="s">
        <v>257</v>
      </c>
      <c r="B74" s="85">
        <v>1</v>
      </c>
      <c r="C74" s="85"/>
      <c r="D74" s="85"/>
      <c r="E74" s="85" t="s">
        <v>223</v>
      </c>
      <c r="F74" s="85">
        <v>1</v>
      </c>
      <c r="G74" s="85"/>
      <c r="H74" s="85"/>
      <c r="I74" s="85"/>
      <c r="J74" s="85"/>
      <c r="K74" s="85"/>
      <c r="L74" s="85"/>
      <c r="M74" s="85"/>
      <c r="N74" s="85"/>
    </row>
    <row r="75" spans="1:14" ht="15">
      <c r="A75" s="85" t="s">
        <v>225</v>
      </c>
      <c r="B75" s="85">
        <v>1</v>
      </c>
      <c r="C75" s="85"/>
      <c r="D75" s="85"/>
      <c r="E75" s="85" t="s">
        <v>224</v>
      </c>
      <c r="F75" s="85">
        <v>1</v>
      </c>
      <c r="G75" s="85"/>
      <c r="H75" s="85"/>
      <c r="I75" s="85"/>
      <c r="J75" s="85"/>
      <c r="K75" s="85"/>
      <c r="L75" s="85"/>
      <c r="M75" s="85"/>
      <c r="N75" s="85"/>
    </row>
    <row r="76" spans="1:14" ht="15">
      <c r="A76" s="85" t="s">
        <v>224</v>
      </c>
      <c r="B76" s="85">
        <v>1</v>
      </c>
      <c r="C76" s="85"/>
      <c r="D76" s="85"/>
      <c r="E76" s="85"/>
      <c r="F76" s="85"/>
      <c r="G76" s="85"/>
      <c r="H76" s="85"/>
      <c r="I76" s="85"/>
      <c r="J76" s="85"/>
      <c r="K76" s="85"/>
      <c r="L76" s="85"/>
      <c r="M76" s="85"/>
      <c r="N76" s="85"/>
    </row>
    <row r="77" spans="1:14" ht="15">
      <c r="A77" s="85" t="s">
        <v>223</v>
      </c>
      <c r="B77" s="85">
        <v>1</v>
      </c>
      <c r="C77" s="85"/>
      <c r="D77" s="85"/>
      <c r="E77" s="85"/>
      <c r="F77" s="85"/>
      <c r="G77" s="85"/>
      <c r="H77" s="85"/>
      <c r="I77" s="85"/>
      <c r="J77" s="85"/>
      <c r="K77" s="85"/>
      <c r="L77" s="85"/>
      <c r="M77" s="85"/>
      <c r="N77" s="85"/>
    </row>
    <row r="78" spans="1:14" ht="15">
      <c r="A78" s="85" t="s">
        <v>221</v>
      </c>
      <c r="B78" s="85">
        <v>1</v>
      </c>
      <c r="C78" s="85"/>
      <c r="D78" s="85"/>
      <c r="E78" s="85"/>
      <c r="F78" s="85"/>
      <c r="G78" s="85"/>
      <c r="H78" s="85"/>
      <c r="I78" s="85"/>
      <c r="J78" s="85"/>
      <c r="K78" s="85"/>
      <c r="L78" s="85"/>
      <c r="M78" s="85"/>
      <c r="N78" s="85"/>
    </row>
    <row r="79" spans="1:14" ht="15">
      <c r="A79" s="85" t="s">
        <v>218</v>
      </c>
      <c r="B79" s="85">
        <v>1</v>
      </c>
      <c r="C79" s="85"/>
      <c r="D79" s="85"/>
      <c r="E79" s="85"/>
      <c r="F79" s="85"/>
      <c r="G79" s="85"/>
      <c r="H79" s="85"/>
      <c r="I79" s="85"/>
      <c r="J79" s="85"/>
      <c r="K79" s="85"/>
      <c r="L79" s="85"/>
      <c r="M79" s="85"/>
      <c r="N79" s="85"/>
    </row>
    <row r="82" spans="1:14" ht="15" customHeight="1">
      <c r="A82" s="13" t="s">
        <v>1121</v>
      </c>
      <c r="B82" s="13" t="s">
        <v>963</v>
      </c>
      <c r="C82" s="13" t="s">
        <v>1122</v>
      </c>
      <c r="D82" s="13" t="s">
        <v>966</v>
      </c>
      <c r="E82" s="13" t="s">
        <v>1123</v>
      </c>
      <c r="F82" s="13" t="s">
        <v>968</v>
      </c>
      <c r="G82" s="13" t="s">
        <v>1124</v>
      </c>
      <c r="H82" s="13" t="s">
        <v>970</v>
      </c>
      <c r="I82" s="13" t="s">
        <v>1125</v>
      </c>
      <c r="J82" s="13" t="s">
        <v>972</v>
      </c>
      <c r="K82" s="13" t="s">
        <v>1126</v>
      </c>
      <c r="L82" s="13" t="s">
        <v>974</v>
      </c>
      <c r="M82" s="13" t="s">
        <v>1127</v>
      </c>
      <c r="N82" s="13" t="s">
        <v>975</v>
      </c>
    </row>
    <row r="83" spans="1:14" ht="15">
      <c r="A83" s="124" t="s">
        <v>239</v>
      </c>
      <c r="B83" s="85">
        <v>621548</v>
      </c>
      <c r="C83" s="124" t="s">
        <v>239</v>
      </c>
      <c r="D83" s="85">
        <v>621548</v>
      </c>
      <c r="E83" s="124" t="s">
        <v>221</v>
      </c>
      <c r="F83" s="85">
        <v>17399</v>
      </c>
      <c r="G83" s="124" t="s">
        <v>212</v>
      </c>
      <c r="H83" s="85">
        <v>211</v>
      </c>
      <c r="I83" s="124" t="s">
        <v>255</v>
      </c>
      <c r="J83" s="85">
        <v>12145</v>
      </c>
      <c r="K83" s="124" t="s">
        <v>242</v>
      </c>
      <c r="L83" s="85">
        <v>10612</v>
      </c>
      <c r="M83" s="124" t="s">
        <v>219</v>
      </c>
      <c r="N83" s="85">
        <v>2860</v>
      </c>
    </row>
    <row r="84" spans="1:14" ht="15">
      <c r="A84" s="124" t="s">
        <v>232</v>
      </c>
      <c r="B84" s="85">
        <v>342818</v>
      </c>
      <c r="C84" s="124" t="s">
        <v>232</v>
      </c>
      <c r="D84" s="85">
        <v>342818</v>
      </c>
      <c r="E84" s="124" t="s">
        <v>229</v>
      </c>
      <c r="F84" s="85">
        <v>16715</v>
      </c>
      <c r="G84" s="124" t="s">
        <v>213</v>
      </c>
      <c r="H84" s="85">
        <v>207</v>
      </c>
      <c r="I84" s="124" t="s">
        <v>254</v>
      </c>
      <c r="J84" s="85">
        <v>4029</v>
      </c>
      <c r="K84" s="124" t="s">
        <v>257</v>
      </c>
      <c r="L84" s="85">
        <v>2962</v>
      </c>
      <c r="M84" s="124" t="s">
        <v>218</v>
      </c>
      <c r="N84" s="85">
        <v>532</v>
      </c>
    </row>
    <row r="85" spans="1:14" ht="15">
      <c r="A85" s="124" t="s">
        <v>227</v>
      </c>
      <c r="B85" s="85">
        <v>322656</v>
      </c>
      <c r="C85" s="124" t="s">
        <v>227</v>
      </c>
      <c r="D85" s="85">
        <v>322656</v>
      </c>
      <c r="E85" s="124" t="s">
        <v>251</v>
      </c>
      <c r="F85" s="85">
        <v>5495</v>
      </c>
      <c r="G85" s="124" t="s">
        <v>256</v>
      </c>
      <c r="H85" s="85">
        <v>157</v>
      </c>
      <c r="I85" s="124"/>
      <c r="J85" s="85"/>
      <c r="K85" s="124"/>
      <c r="L85" s="85"/>
      <c r="M85" s="124"/>
      <c r="N85" s="85"/>
    </row>
    <row r="86" spans="1:14" ht="15">
      <c r="A86" s="124" t="s">
        <v>245</v>
      </c>
      <c r="B86" s="85">
        <v>94301</v>
      </c>
      <c r="C86" s="124" t="s">
        <v>245</v>
      </c>
      <c r="D86" s="85">
        <v>94301</v>
      </c>
      <c r="E86" s="124" t="s">
        <v>222</v>
      </c>
      <c r="F86" s="85">
        <v>4445</v>
      </c>
      <c r="G86" s="124"/>
      <c r="H86" s="85"/>
      <c r="I86" s="124"/>
      <c r="J86" s="85"/>
      <c r="K86" s="124"/>
      <c r="L86" s="85"/>
      <c r="M86" s="124"/>
      <c r="N86" s="85"/>
    </row>
    <row r="87" spans="1:14" ht="15">
      <c r="A87" s="124" t="s">
        <v>246</v>
      </c>
      <c r="B87" s="85">
        <v>87390</v>
      </c>
      <c r="C87" s="124" t="s">
        <v>246</v>
      </c>
      <c r="D87" s="85">
        <v>87390</v>
      </c>
      <c r="E87" s="124" t="s">
        <v>224</v>
      </c>
      <c r="F87" s="85">
        <v>1268</v>
      </c>
      <c r="G87" s="124"/>
      <c r="H87" s="85"/>
      <c r="I87" s="124"/>
      <c r="J87" s="85"/>
      <c r="K87" s="124"/>
      <c r="L87" s="85"/>
      <c r="M87" s="124"/>
      <c r="N87" s="85"/>
    </row>
    <row r="88" spans="1:14" ht="15">
      <c r="A88" s="124" t="s">
        <v>233</v>
      </c>
      <c r="B88" s="85">
        <v>81607</v>
      </c>
      <c r="C88" s="124" t="s">
        <v>233</v>
      </c>
      <c r="D88" s="85">
        <v>81607</v>
      </c>
      <c r="E88" s="124" t="s">
        <v>225</v>
      </c>
      <c r="F88" s="85">
        <v>449</v>
      </c>
      <c r="G88" s="124"/>
      <c r="H88" s="85"/>
      <c r="I88" s="124"/>
      <c r="J88" s="85"/>
      <c r="K88" s="124"/>
      <c r="L88" s="85"/>
      <c r="M88" s="124"/>
      <c r="N88" s="85"/>
    </row>
    <row r="89" spans="1:14" ht="15">
      <c r="A89" s="124" t="s">
        <v>247</v>
      </c>
      <c r="B89" s="85">
        <v>71116</v>
      </c>
      <c r="C89" s="124" t="s">
        <v>247</v>
      </c>
      <c r="D89" s="85">
        <v>71116</v>
      </c>
      <c r="E89" s="124" t="s">
        <v>223</v>
      </c>
      <c r="F89" s="85">
        <v>280</v>
      </c>
      <c r="G89" s="124"/>
      <c r="H89" s="85"/>
      <c r="I89" s="124"/>
      <c r="J89" s="85"/>
      <c r="K89" s="124"/>
      <c r="L89" s="85"/>
      <c r="M89" s="124"/>
      <c r="N89" s="85"/>
    </row>
    <row r="90" spans="1:14" ht="15">
      <c r="A90" s="124" t="s">
        <v>231</v>
      </c>
      <c r="B90" s="85">
        <v>58840</v>
      </c>
      <c r="C90" s="124" t="s">
        <v>231</v>
      </c>
      <c r="D90" s="85">
        <v>58840</v>
      </c>
      <c r="E90" s="124"/>
      <c r="F90" s="85"/>
      <c r="G90" s="124"/>
      <c r="H90" s="85"/>
      <c r="I90" s="124"/>
      <c r="J90" s="85"/>
      <c r="K90" s="124"/>
      <c r="L90" s="85"/>
      <c r="M90" s="124"/>
      <c r="N90" s="85"/>
    </row>
    <row r="91" spans="1:14" ht="15">
      <c r="A91" s="124" t="s">
        <v>244</v>
      </c>
      <c r="B91" s="85">
        <v>58106</v>
      </c>
      <c r="C91" s="124" t="s">
        <v>244</v>
      </c>
      <c r="D91" s="85">
        <v>58106</v>
      </c>
      <c r="E91" s="124"/>
      <c r="F91" s="85"/>
      <c r="G91" s="124"/>
      <c r="H91" s="85"/>
      <c r="I91" s="124"/>
      <c r="J91" s="85"/>
      <c r="K91" s="124"/>
      <c r="L91" s="85"/>
      <c r="M91" s="124"/>
      <c r="N91" s="85"/>
    </row>
    <row r="92" spans="1:14" ht="15">
      <c r="A92" s="124" t="s">
        <v>240</v>
      </c>
      <c r="B92" s="85">
        <v>45314</v>
      </c>
      <c r="C92" s="124" t="s">
        <v>240</v>
      </c>
      <c r="D92" s="85">
        <v>45314</v>
      </c>
      <c r="E92" s="124"/>
      <c r="F92" s="85"/>
      <c r="G92" s="124"/>
      <c r="H92" s="85"/>
      <c r="I92" s="124"/>
      <c r="J92" s="85"/>
      <c r="K92" s="124"/>
      <c r="L92" s="85"/>
      <c r="M92" s="124"/>
      <c r="N92" s="85"/>
    </row>
  </sheetData>
  <hyperlinks>
    <hyperlink ref="A2" r:id="rId1" display="https://apnews.com/7851a29a27d54f04a2ac4d58fec4b7d6"/>
    <hyperlink ref="A3" r:id="rId2" display="http://digitalconqurer.com/news/posiflex-launches-new-tk-series-interactive-kiosks/?utm_source=dlvr.it&amp;utm_medium=twitter"/>
    <hyperlink ref="A4" r:id="rId3" display="https://www.businesswire.com/news/home/20190215005008/en/Posiflex-showcases-new-Interactive-Self-Service-Kiosks-IoT"/>
    <hyperlink ref="A5" r:id="rId4" display="https://twitter.com/i/web/status/1096453730248077312"/>
    <hyperlink ref="A6" r:id="rId5" display="https://twitter.com/i/web/status/1096408893088038912"/>
    <hyperlink ref="A7" r:id="rId6" display="https://twitter.com/i/web/status/1096392820934336518"/>
    <hyperlink ref="A8" r:id="rId7" display="https://www.infomoney.com.br/negocios/noticias-corporativas/noticia/7930313/posiflex-apresenta-novos-quiosques-interativos-autoatendimento-inovacoes-produtos-iot-eurocis?utm_source=dlvr.it&amp;utm_medium=twitter"/>
    <hyperlink ref="A9" r:id="rId8" display="https://bahraintoday.info/posiflex-showcases-new-interactive-self-service-kiosks-and-iot-retail-product-innovations-at/"/>
    <hyperlink ref="A10" r:id="rId9" display="http://dlvr.it/Qyy2Rm"/>
    <hyperlink ref="A11" r:id="rId10" display="http://snip.ly/0lp10g?utm_content=buffer19b05&amp;utm_medium=social&amp;utm_source=twitter.com&amp;utm_campaign=buffer"/>
    <hyperlink ref="C2" r:id="rId11" display="https://apnews.com/7851a29a27d54f04a2ac4d58fec4b7d6"/>
    <hyperlink ref="C3" r:id="rId12" display="https://www.newswiretoday.com/news/169239/"/>
    <hyperlink ref="C4" r:id="rId13" display="http://sharpiran.org/shop/equipment-stores/accessories-sale/barcode-reader/posiflex-ls3000/"/>
    <hyperlink ref="C5" r:id="rId14" display="https://twitter.com/i/web/status/1094778134958886912"/>
    <hyperlink ref="C6" r:id="rId15" display="https://twitter.com/i/web/status/1095910639887884293"/>
    <hyperlink ref="C7" r:id="rId16" display="https://www.justransact.com/product/posiflex-bp02-mobile-printers"/>
    <hyperlink ref="C8" r:id="rId17" display="https://bit.ly/2Sggc4j?utm_medium=social&amp;utm_source=twitter&amp;utm_campaign=postfity&amp;utm_content=postfity49e29"/>
    <hyperlink ref="C9" r:id="rId18" display="https://bit.ly/2TA3N7S?utm_medium=social&amp;utm_source=twitter&amp;utm_campaign=postfity&amp;utm_content=postfityf9be5"/>
    <hyperlink ref="C10" r:id="rId19" display="https://twitter.com/i/web/status/1094125064012877824"/>
    <hyperlink ref="C11" r:id="rId20" display="http://feeds.feedburner.com/~r/casio_News/~3/uuvF955h4_k/?utm_source=feedburner&amp;utm_medium=twitter&amp;utm_campaign=casio_News"/>
    <hyperlink ref="E2" r:id="rId21" display="http://digitalconqurer.com/news/posiflex-launches-new-tk-series-interactive-kiosks/?utm_source=dlvr.it&amp;utm_medium=twitter"/>
    <hyperlink ref="E3" r:id="rId22" display="https://twitter.com/i/web/status/1094027275433984000"/>
    <hyperlink ref="E4" r:id="rId23" display="https://www.cougsincyber.org/2018/03/08/posiflex-spotlights-stylish-new-line-of-touch-screen-terminals-kiosk-solutions-at-retailtech-japan-2018/"/>
    <hyperlink ref="E5" r:id="rId24" display="https://www.facebook.com/flexilite/posts/10156570607872482"/>
    <hyperlink ref="G2" r:id="rId25" display="https://expotecno.net/terminal-posiflex-mt-4308wr-todoterreno/"/>
    <hyperlink ref="G3" r:id="rId26" display="https://dealermarket.net/terminal-posiflex-mt-4308wr-todoterreno/"/>
    <hyperlink ref="I2" r:id="rId27" display="https://www.businesswire.com/news/home/20190215005008/en/Posiflex-showcases-new-Interactive-Self-Service-Kiosks-IoT"/>
    <hyperlink ref="K2" r:id="rId28" display="http://feeds.feedburner.com/~r/financialpost/Veai/~3/ZT9qD2TvGBk/posiflex-showcases-new-interactive-self-service-kiosks-and-iot-retail-product-innovations-at-eurocis-2019?utm_source=feedburner&amp;utm_medium=twitter&amp;utm_campaign=sklarwilton"/>
    <hyperlink ref="M2" r:id="rId29" display="https://dbs4pos.com/roadshows"/>
  </hyperlinks>
  <printOptions/>
  <pageMargins left="0.7" right="0.7" top="0.75" bottom="0.75" header="0.3" footer="0.3"/>
  <pageSetup orientation="portrait" paperSize="9"/>
  <tableParts>
    <tablePart r:id="rId36"/>
    <tablePart r:id="rId31"/>
    <tablePart r:id="rId35"/>
    <tablePart r:id="rId33"/>
    <tablePart r:id="rId34"/>
    <tablePart r:id="rId32"/>
    <tablePart r:id="rId30"/>
    <tablePart r:id="rId3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2019-02-16T23:36:27Z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