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<sst xmlns="http://schemas.openxmlformats.org/spreadsheetml/2006/main" count="6993" uniqueCount="1428">
  <si>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</si>
  <si>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</si>
  <si>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</si>
  <si>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</si>
  <si>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</si>
  <si>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</si>
  <si>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</si>
  <si>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</si>
  <si>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</si>
  <si>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</si>
  <si>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</si>
  <si>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</si>
  <si>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</si>
  <si>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</si>
  <si>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</si>
  <si>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</si>
  <si>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</si>
  <si>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</si>
  <si>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</si>
  <si>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</si>
  <si>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</si>
  <si>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</si>
  <si>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</si>
  <si>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</si>
  <si>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</si>
  <si>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</si>
  <si>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</si>
  <si>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</si>
  <si>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</si>
  <si>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</si>
  <si>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</si>
  <si>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</si>
  <si>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</si>
  <si>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</si>
  <si>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</si>
  <si>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</si>
  <si>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</si>
  <si>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</si>
  <si>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</si>
  <si>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</si>
  <si>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</si>
  <si>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</si>
  <si>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</si>
  <si>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</si>
  <si>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</si>
  <si>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</si>
  <si>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</si>
  <si>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</si>
  <si>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</si>
  <si>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</si>
  <si>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</si>
  <si>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</si>
  <si>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</si>
  <si>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</si>
  <si>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</si>
  <si>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</si>
  <si>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</si>
  <si>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</si>
  <si>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</si>
  <si>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</si>
  <si>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</si>
  <si>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</si>
  <si>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</si>
  <si>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</si>
  <si>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</si>
  <si>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</si>
  <si>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</si>
  <si>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</si>
  <si>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</si>
  <si>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</si>
  <si>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</si>
  <si>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</si>
  <si>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</si>
  <si>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</si>
  <si>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</si>
  <si>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</si>
  <si>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</si>
  <si>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</si>
  <si>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</si>
  <si>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</si>
  <si>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</si>
  <si>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</si>
  <si>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</si>
  <si>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</si>
  <si>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</si>
  <si>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</si>
  <si>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</si>
  <si>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</si>
  <si>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</si>
  <si>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</si>
  <si>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</si>
  <si>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</si>
  <si>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</si>
  <si>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</si>
  <si>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</si>
  <si>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</si>
  <si>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</si>
  <si>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</si>
  <si>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</si>
  <si>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</si>
  <si>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</si>
  <si>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</si>
  <si>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</si>
  <si>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</si>
  <si>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</si>
  <si>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</si>
  <si>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</si>
  <si>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</si>
  <si>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</si>
  <si>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</si>
  <si>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</si>
  <si>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</si>
  <si>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</si>
  <si>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</si>
  <si>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</si>
  <si>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</si>
  <si>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</si>
  <si>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</si>
  <si>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</si>
  <si>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</si>
  <si>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</si>
  <si>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</si>
  <si>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</si>
  <si>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</si>
  <si>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</si>
  <si>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</si>
  <si>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</si>
  <si>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</si>
  <si>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</si>
  <si>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</si>
  <si>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</si>
  <si>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</si>
  <si>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</si>
  <si>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</si>
  <si>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</si>
  <si>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</si>
  <si>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</si>
  <si>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</si>
  <si>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</si>
  <si>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</si>
  <si>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</si>
  <si>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</si>
  <si>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</si>
  <si>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</si>
  <si>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</si>
  <si>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</si>
  <si>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</si>
  <si>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</si>
  <si>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</si>
  <si>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</si>
  <si>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</si>
  <si>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</si>
  <si>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</si>
  <si>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</si>
  <si>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</si>
  <si>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</si>
  <si>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</si>
  <si>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</si>
  <si>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</si>
  <si>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</si>
  <si>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</si>
  <si>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</si>
  <si>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</si>
  <si>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</si>
  <si>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</si>
  <si>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</si>
  <si>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</si>
  <si>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</si>
  <si>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</si>
  <si>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</si>
  <si>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</si>
  <si>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</si>
  <si>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</si>
  <si>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</si>
  <si>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</si>
  <si>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</si>
  <si>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</si>
  <si>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</si>
  <si>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</si>
  <si>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</si>
  <si>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</si>
  <si>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</si>
  <si>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</si>
  <si>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</si>
  <si>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</si>
  <si>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</si>
  <si>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</si>
  <si>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</si>
  <si>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</si>
  <si>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</si>
  <si>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</si>
  <si>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</si>
  <si>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</si>
  <si>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</si>
  <si>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</si>
  <si>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</si>
  <si>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</si>
  <si>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</si>
  <si>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</si>
  <si>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</si>
  <si>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</si>
  <si>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</si>
  <si>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</si>
  <si>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</si>
  <si>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</si>
  <si>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</si>
  <si>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</si>
  <si>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</si>
  <si>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</si>
  <si>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</si>
  <si>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</si>
  <si>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</si>
  <si>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agatheesclatine</t>
  </si>
  <si>
    <t>mariamullarkey1</t>
  </si>
  <si>
    <t>rayhartjen</t>
  </si>
  <si>
    <t>frostbpawards</t>
  </si>
  <si>
    <t>newswiretoday</t>
  </si>
  <si>
    <t>apaxpartners_fr</t>
  </si>
  <si>
    <t>cconnolly21</t>
  </si>
  <si>
    <t>naturiffic</t>
  </si>
  <si>
    <t>fmfrancoise</t>
  </si>
  <si>
    <t>globalplacefirm</t>
  </si>
  <si>
    <t>henrychalian</t>
  </si>
  <si>
    <t>btbusinesscare</t>
  </si>
  <si>
    <t>exn_de</t>
  </si>
  <si>
    <t>rionapf</t>
  </si>
  <si>
    <t>rawasen_</t>
  </si>
  <si>
    <t>jmottlrce</t>
  </si>
  <si>
    <t>ricardo_belmar</t>
  </si>
  <si>
    <t>mobileworldlive</t>
  </si>
  <si>
    <t>infovista</t>
  </si>
  <si>
    <t>bt_global</t>
  </si>
  <si>
    <t>btinireland</t>
  </si>
  <si>
    <t>johnalvahcoe</t>
  </si>
  <si>
    <t>onug_</t>
  </si>
  <si>
    <t>brighttalk</t>
  </si>
  <si>
    <t>girijesh</t>
  </si>
  <si>
    <t>retailshelley</t>
  </si>
  <si>
    <t>frost_sullivan</t>
  </si>
  <si>
    <t>africa_ci</t>
  </si>
  <si>
    <t>reikiatlanta</t>
  </si>
  <si>
    <t>ema_research</t>
  </si>
  <si>
    <t>retexperience</t>
  </si>
  <si>
    <t>ricardo</t>
  </si>
  <si>
    <t>channelmarkj</t>
  </si>
  <si>
    <t>crn</t>
  </si>
  <si>
    <t>zkerravala</t>
  </si>
  <si>
    <t>networkworld</t>
  </si>
  <si>
    <t>zdnet</t>
  </si>
  <si>
    <t>ldignan</t>
  </si>
  <si>
    <t>leedoyle_dc</t>
  </si>
  <si>
    <t>Mentions</t>
  </si>
  <si>
    <t>Replies to</t>
  </si>
  <si>
    <t>RT @bt_global: Join our @BrightTALK webinar with @infovista on 20 February to find out how to get an end-to-end view of your #application aâ€¦</t>
  </si>
  <si>
    <t>RT @bt_global: Join our @BrightTALK webinar with @infovista on 20 February to find out how to get an end-to-end view of your #application a…</t>
  </si>
  <si>
    <t>Be clear on why - 5 Requirements for Successful In-Store Digital Experiences ~ an @Infovista video roundtable with @ricardo_belmar, @retailshelley, @girijesh  and others ~ https://t.co/UCh5cRHAXM #SmartStore #retail https://t.co/GVi3gvguKt</t>
  </si>
  <si>
    <t>@Infovista is the recipient of the Competitive Strategy Innovation and Leadership Award! Make sure to check them out at the 2019 Mobile World Congress Hall 7 Booth #7C50. https://t.co/q9u8p4DQHy https://t.co/0gflwGyhP7</t>
  </si>
  <si>
    <t>NewswireToday / Infovista Applauded by Frost &amp;amp; Sullivan for its Aiding the  Rollout of 5G-enabled Features with its Holistic Network Optimization  Solution #Infovista #3D #5G #Telecom #Geodata #TEMS #IoT #AI #Ascom #OPEX - https://t.co/n9OO6IkYEf</t>
  </si>
  <si>
    <t>.@Infovista applauded by @Frost_Sullivan for its aiding the rollout of #5G-enabled features with its holistic #network optimization solution https://t.co/X5mjn8HT8M</t>
  </si>
  <si>
    <t>Join our @BrightTALK webinar with @infovista on
20 February to find out how to get an end-to-end view of your… https://t.co/qItrdaft5O</t>
  </si>
  <si>
    <t>Naturrific's Daily Gifts is out! https://t.co/mkG5g5N17F Stories via @ReikiAtlanta @africa_ci @Infovista #nature #photography</t>
  </si>
  <si>
    <t>infovista via NodeXL https://t.co/osineSwLNU
@infovista
@ricardo_belmar
@ema_research
@henrychalian
@rayhartjen… https://t.co/5j0flJRzKM</t>
  </si>
  <si>
    <t>infovista via NodeXL https://t.co/7gFi8AndaR
@infovista
@ricardo_belmar
@henrychalian
@ema_research
@rayhartjen… https://t.co/M3hps8FnZT</t>
  </si>
  <si>
    <t>Performance Engineer InfoVista - Alexandria, VA https://t.co/tLlUc7oVtn</t>
  </si>
  <si>
    <t>RT @Infovista: Critical 5G rollout challenges you need to think about. Webinar tomorrow 4PM CET | 10AM EST: https://t.co/w3ULOHaBpb https:/â€¦</t>
  </si>
  <si>
    <t>RT @ricardo_belmar: Don't miss this great webinar to learn how to make your network smarter with application intelligence! https://t.co/mG6â€¦</t>
  </si>
  <si>
    <t>Congratulations to @Infovista team https://t.co/hgdEyQZMw8</t>
  </si>
  <si>
    <t>RT @Infovista: .@Frost_Sullivan recognized #Infovista with 2019 Global Competitive Strategy Innovation and Leadership Award in the global n…</t>
  </si>
  <si>
    <t>RT @Infovista: Lots of love for #SDWAN and for you. Happy #ValentinesDay! https://t.co/BWouNDLjar</t>
  </si>
  <si>
    <t>RT @BTinIreland: Join our @BrightTALK webinar with @infovista on 20 February to find out how to get an end-to-end view of your #application…</t>
  </si>
  <si>
    <t>RT @BTinIreland: The pressure is on to deliver a smarter #network for the future. So what’s holding you back? Join our @BrightTALK webinar…</t>
  </si>
  <si>
    <t>Thirstday Après-Ski Edition – Do spüt d'Musi! 
Freuen Sie sich am 21. Februar 2019  auf eine tolle Après- Ski Editi… https://t.co/bstziVTWhw</t>
  </si>
  <si>
    <t>Thirstday Après-Ski Edition – Do spüt d'Musi! 
Freuen Sie sich am 21. Februar 2019  auf eine tolle Après- Ski Editi… https://t.co/bQn6zDqWFB</t>
  </si>
  <si>
    <t>Infovista wakikubali kuweka Tems investigation kwenye operating system Minara itakoma! _xD83D__xDE02_ https://t.co/pEZlrIolhC</t>
  </si>
  <si>
    <t>beautifu but infovista should drop tems investigation that razer os support smh.</t>
  </si>
  <si>
    <t>RT @ricardo_belmar: #retail #retailtech #SDWAN @retexperience @JMottlRCE https://t.co/6pM3DNdR9T</t>
  </si>
  <si>
    <t>#retail #retailtech #SDWAN @retexperience @JMottlRCE https://t.co/6pM3DNdR9T</t>
  </si>
  <si>
    <t>RT @RayHartjen: Be clear on why - 5 Requirements for Successful In-Store Digital Experiences ~ an @Infovista video roundtable with @ricardo…</t>
  </si>
  <si>
    <t>RT @Infovista: What can #5G rollouts teach you? Our experts join @mobileworldlive next week to share insights from major 5G deployments. Re…</t>
  </si>
  <si>
    <t>RT @Infovista: Don't miss today's #5G webinar: Lessons Learned from the First 5G Deployments. 4PM CET | 10AM EST https://t.co/wFK6QptGDY @mâ€¦</t>
  </si>
  <si>
    <t>What can #5G rollouts teach you? Our experts join @mobileworldlive next week to share insights from major 5G deploy… https://t.co/XpiuIfgo1V</t>
  </si>
  <si>
    <t>Don't miss today's #5G webinar: Lessons Learned from the First 5G Deployments. 4PM CET | 10AM EST https://t.co/wFK6QptGDY @mobileworldlive https://t.co/8O4Il5KSs3</t>
  </si>
  <si>
    <t>Don't miss this great webinar to learn how to make your network smarter with application intelligence! https://t.co/mG6Ro9g5os Thank you @bt_global for inviting me! @Infovista #SDWAN #KnowYourNetwork #CustomerExperience #CX https://t.co/PAo9lC4YXl</t>
  </si>
  <si>
    <t>RT @bt_global: Join our @BrightTALK webinar on 20 February, ‘How to make your #network smarter with #application intelligence’. We’ll be jo…</t>
  </si>
  <si>
    <t>RT @BTinIreland: Join our @BrightTALK webinar on 20 February, ‘How to make your #network smarter with #application intelligence’. We’ll be…</t>
  </si>
  <si>
    <t>Does your network have the Application Intelligence it needs to control the quality of experience for all of your u… https://t.co/xbY6bFWmgF</t>
  </si>
  <si>
    <t>How to Make your Network Smarter with Application Intelligence! https://t.co/vrDoeHgJ3S Join our live panel discuss… https://t.co/qnWLbnjUya</t>
  </si>
  <si>
    <t>Join our @BrightTALK webinar on 20 February, ‘How to make your #network smarter with #application intelligence’. We’ll be joined by @ricardo_belmar and Jon Howes from @infovista. Register now: https://t.co/Pg44USgWBG https://t.co/K9hi50wDw4</t>
  </si>
  <si>
    <t>Retail CIOs need to understand real-time behavior of the applications on their store networks. Get @ricardo_belmar's tips to maximize in-store digital experiences: https://t.co/xGdea3UCcp</t>
  </si>
  <si>
    <t>Join our @BrightTALK webinar with @infovista on 20 February to find out how to get an end-to-end view of your #application and #network infrastructure, improve performance and deliver the user experience your customers and employees demand. Register now: https://t.co/jnxaVEIxDO https://t.co/W3hkYBycUE</t>
  </si>
  <si>
    <t>Join our @BrightTALK webinar on 20 February, ‘How to make your #network smarter with #application intelligence’. We… https://t.co/BOBe7x9MUU</t>
  </si>
  <si>
    <t>The pressure is on to deliver a smarter #network for the future. So what’s holding you back? Join our @BrightTALK w… https://t.co/HvJfPEMhyf</t>
  </si>
  <si>
    <t>What's SVP Global Channel Jon Howes' pet peeve? @channelmarkj got the answer: hotel rooms that don't have one switch to turn off all the lights. https://t.co/htNqI2Wxl9 #FunFriday</t>
  </si>
  <si>
    <t>Congratulations to Jon Howes, our SVP Global Channel Sales, for being named to the prestigious list of @CRN 2019 #ChannelChiefs: https://t.co/ntpShJxEvA https://t.co/1sh0M4IJdW</t>
  </si>
  <si>
    <t>Survey: Enterprises want end-to-end management of SD-WAN https://t.co/ocMrGjENGL https://t.co/QMFltxUWg8</t>
  </si>
  <si>
    <t>RT @JohnAlvahCoe: Survey: Enterprises want end-to-end management of SD-WAN https://t.co/ocMrGjENGL https://t.co/QMFltxUWg8</t>
  </si>
  <si>
    <t>.@Frost_Sullivan recognizes #Infovista with 2019 Global Competitive Strategy Innovation and Leadership Award in the… https://t.co/SVkK72rYlu</t>
  </si>
  <si>
    <t>.@Frost_Sullivan recognized #Infovista with 2019 Global Competitive Strategy Innovation and Leadership Award in the… https://t.co/NcnTEdLMz1</t>
  </si>
  <si>
    <t>We're honored to be recognized by @Frost_Sullivan for our leadership in #5G and awarded the 2019 Global Competitive… https://t.co/ha3ykmLan8</t>
  </si>
  <si>
    <t>Nice analysis @zkerravala. We'd add end-to-end Quality of Service to the list. With the right #SDWAN users experience the performance and QoE they expect, even during peak traffic congestion, for every critical application. https://t.co/2Rv2N7AXjU</t>
  </si>
  <si>
    <t>Digital Business Requires an End-to-End Intelligence for #WAN Edge https://t.co/GJ4FbefniX by Sylvain Quartier, Senior Vice President, Digital Enterprise Product Strategy at  @Infovista #digitaltransformation https://t.co/c0hkVlfLZP</t>
  </si>
  <si>
    <t>RT @ONUG_: Digital Business Requires an End-to-End Intelligence for #WAN Edge https://t.co/GJ4FbefniX by Sylvain Quartier, Senior Vice Pres…</t>
  </si>
  <si>
    <t>How to buy #SDWAN technology: Key questions to consider when selecting a supplier https://t.co/su3Q7YXrH8 by @leedoyle_dc via @NetworkWorld</t>
  </si>
  <si>
    <t>5G looks like a no-brainer for the enterprise: https://t.co/Bt67QStW7W @ldignan on why real use cases for #5G will be all business out of the gate via @ZDNet</t>
  </si>
  <si>
    <t>Join our @BrightTALK webinar with @infovista on 20 February to find out how to get an end-to-end view of your #application and #network infrastructure, improve performance and deliver the user experience your customers and employees demand. Register now: https://t.co/Pg44USgWBG https://t.co/qdZPPtLgJm</t>
  </si>
  <si>
    <t>What can an end-to-end view of your #application and #network infrastructure do for you? Join @BT_global and #Infovista for @BrightTALK webinar to find out: https://t.co/MTGB4L3fiM #SDWAN #CX</t>
  </si>
  <si>
    <t>RT @Infovista: What can an end-to-end view of your #application and #network infrastructure do for you? Join @BT_global and #Infovista for…</t>
  </si>
  <si>
    <t>Good read: #SDWAN can help solve challenges of #multicloud by @leedoyle_dc  https://t.co/4rK85wctTe</t>
  </si>
  <si>
    <t>It's #GroundhogDay. What are you doing differently this year to turn your network into a great user experience? #SDWAN #KnowYourNetwork https://t.co/ei3zfKmSxk</t>
  </si>
  <si>
    <t>We know #5G. Come hear lessons learned from real-world 5G deployments. Live webinar tomorrow: https://t.co/YvoeaOSzzE https://t.co/CUQfwKNsJF</t>
  </si>
  <si>
    <t>Critical 5G rollout challenges you need to think about. Webinar tomorrow 4PM CET | 10AM EST: https://t.co/w3ULOHaBpb https://t.co/kxhKflYyUj</t>
  </si>
  <si>
    <t>Redesign processes to align with digital experiences.
https://t.co/5DtTKAWnBQ #SDWAN #Retail</t>
  </si>
  <si>
    <t>Happy Lunar New Year to all who celebrate. Wishing you a prosperous and joyful #YearOfThePig https://t.co/K9jOii4IUw</t>
  </si>
  <si>
    <t>Ensure store teams are adequately trained and prepared.
https://t.co/CU1GN6bKP7 #SDWAN #Retail</t>
  </si>
  <si>
    <t>See why Frost &amp;amp; Sullivan applauds #Infovista for aiding the rollout of #5G with our end-to-end network optimization… https://t.co/Nsr7gKKove</t>
  </si>
  <si>
    <t>Lots of love for #SDWAN and for you. Happy #ValentinesDay! https://t.co/BWouNDLjar</t>
  </si>
  <si>
    <t>Learn how to improve #application performance and deliver the user experience your customers and employees demand.… https://t.co/HhfMWArZXJ</t>
  </si>
  <si>
    <t>https://www.youtube.com/watch?v=gKriGdZMKq4&amp;feature=youtu.be</t>
  </si>
  <si>
    <t>https://www.prnewswire.com/news-releases/infovista-applauded-by-frost--sullivan-for-its-aiding-the-rollout-of-5g-enabled-features-with-its-holistic-network-optimization-solution-300790477.html?tc=eml_cleartime</t>
  </si>
  <si>
    <t>https://www.newswiretoday.com/news/16933/</t>
  </si>
  <si>
    <t>http://www.koreaittimes.com/news/articleView.html?idxno=89122</t>
  </si>
  <si>
    <t>https://twitter.com/i/web/status/1094902633284931585</t>
  </si>
  <si>
    <t>https://paper.li/Naturiffic/1433002527?edition_id=9783cc40-2e96-11e9-b8af-0cc47a0d1605</t>
  </si>
  <si>
    <t>https://nodexlgraphgallery.org/Pages/Graph.aspx?graphID=185931 https://twitter.com/i/web/status/1094155082881478656</t>
  </si>
  <si>
    <t>https://nodexlgraphgallery.org/Pages/Graph.aspx?graphID=186448 https://twitter.com/i/web/status/1095784526352134176</t>
  </si>
  <si>
    <t>http://globalplacementfirm.catsone.com/careers/index.php?m=portal&amp;a=details&amp;jobOrderID=912939</t>
  </si>
  <si>
    <t>https://view6.workcast.net/register?cpak=4987858094231305&amp;referrer=InfovistaTwitter5</t>
  </si>
  <si>
    <t>https://twitter.com/FrostBPAwards/status/1093526393353371649</t>
  </si>
  <si>
    <t>https://twitter.com/i/web/status/1093505914236219392</t>
  </si>
  <si>
    <t>https://twitter.com/i/web/status/1096344620953493504</t>
  </si>
  <si>
    <t>https://twitter.com/ImrKil/status/1093199550880366598</t>
  </si>
  <si>
    <t>https://twitter.com/Infovista/status/1093519000724799488</t>
  </si>
  <si>
    <t>https://view6.workcast.net/register?cpak=4987858094231305&amp;referrer=InfovistaTwitter6</t>
  </si>
  <si>
    <t>https://twitter.com/i/web/status/1091456662446264320</t>
  </si>
  <si>
    <t>https://www.globalservices.bt.com/en/aboutus/events/how-to-make-your-network-smarter-with-application-intelligence</t>
  </si>
  <si>
    <t>https://twitter.com/i/web/status/1095751369271713794</t>
  </si>
  <si>
    <t>https://www.brighttalk.com/webcast/16843/348575?utm_source=BT_Ireland&amp;utm_medium=brighttalk&amp;utm_campaign=348575&amp;elqTrackId=64f72ce6c5534477b44de3c373856fb6&amp;elq=c98ce742ce7f4d0da8c513f6fe7f46e6&amp;elqaid=654&amp;elqat=1&amp;elqCampaignId= https://twitter.com/i/web/status/1095808844285046785</t>
  </si>
  <si>
    <t>https://www.retailcustomerexperience.com/blogs/personalization-reforms-the-retail-industry-maximizing-in-store-digital-experiences/</t>
  </si>
  <si>
    <t>https://www.brighttalk.com/webcast/16843/348575?utm_source=BT_Ireland&amp;utm_medium=brighttalk&amp;utm_campaign=348575&amp;elqTrackId=64f72ce6c5534477b44de3c373856fb6&amp;elq=c98ce742ce7f4d0da8c513f6fe7f46e6&amp;elqaid=654&amp;elqat=1&amp;elqCampaignId=</t>
  </si>
  <si>
    <t>https://twitter.com/i/web/status/1095239862586953729</t>
  </si>
  <si>
    <t>https://twitter.com/i/web/status/1096327030449295363</t>
  </si>
  <si>
    <t>https://www.channelmarketingjournal.com/helping-partners-deliver-value/</t>
  </si>
  <si>
    <t>https://www.crn.com/channel-chiefs/cc2019-details.htm?c=185</t>
  </si>
  <si>
    <t>https://www.networkworld.com/article/3331844/wide-area-networking/survey-enterprises-want-end-to-end-management-of-sd-wan.html?upd=1547224726889?es_sh=38bdf052e0e3d34c055ac4ac9a97fe22&amp;es_ad=116753</t>
  </si>
  <si>
    <t>https://twitter.com/i/web/status/1093580656683220992</t>
  </si>
  <si>
    <t>https://twitter.com/i/web/status/1093995389269798912</t>
  </si>
  <si>
    <t>https://twitter.com/i/web/status/1095138673723609088</t>
  </si>
  <si>
    <t>https://twitter.com/zkerravala/status/1092471605748469760</t>
  </si>
  <si>
    <t>https://www.onug.net/blog/digital-business-requires-an-end-to-end-intelligence-for-wan-edge/?utm_source=twitter&amp;utm_medium=social&amp;utm_campaign=onug+blog&amp;utm_term=creation&amp;utm_content=digital+business+requires+an+end-to-end+intelligence+for+wan+edge</t>
  </si>
  <si>
    <t>https://www.networkworld.com/article/3323407/sd-wan/how-to-buy-sd-wan-technology-key-questions-to-consider-when-selecting-a-supplier.html</t>
  </si>
  <si>
    <t>https://www.zdnet.com/article/5g-initial-use-cases-are-going-to-be-all-about-business/</t>
  </si>
  <si>
    <t>https://www.networkworld.com/article/3339622/cloud-computing/sd-wan-can-help-solve-challenges-of-multi-cloud.html</t>
  </si>
  <si>
    <t>https://view6.workcast.net/register?cpak=4987858094231305&amp;referrer=InfovistaTwitter4</t>
  </si>
  <si>
    <t>https://www.youtube.com/watch?v=xsKM_xjS3_g&amp;feature=youtu.be</t>
  </si>
  <si>
    <t>https://www.youtube.com/watch?v=SF2Lv9Xhs7M&amp;feature=youtu.be</t>
  </si>
  <si>
    <t>https://twitter.com/i/web/status/1095860936345354240</t>
  </si>
  <si>
    <t>https://twitter.com/i/web/status/1096536385044004866</t>
  </si>
  <si>
    <t>youtube.com</t>
  </si>
  <si>
    <t>prnewswire.com</t>
  </si>
  <si>
    <t>newswiretoday.com</t>
  </si>
  <si>
    <t>koreaittimes.com</t>
  </si>
  <si>
    <t>twitter.com</t>
  </si>
  <si>
    <t>paper.li</t>
  </si>
  <si>
    <t>nodexlgraphgallery.org twitter.com</t>
  </si>
  <si>
    <t>catsone.com</t>
  </si>
  <si>
    <t>workcast.net</t>
  </si>
  <si>
    <t>bt.com</t>
  </si>
  <si>
    <t>brighttalk.com twitter.com</t>
  </si>
  <si>
    <t>retailcustomerexperience.com</t>
  </si>
  <si>
    <t>brighttalk.com</t>
  </si>
  <si>
    <t>channelmarketingjournal.com</t>
  </si>
  <si>
    <t>crn.com</t>
  </si>
  <si>
    <t>networkworld.com</t>
  </si>
  <si>
    <t>onug.net</t>
  </si>
  <si>
    <t>zdnet.com</t>
  </si>
  <si>
    <t>application</t>
  </si>
  <si>
    <t>smartstore retail</t>
  </si>
  <si>
    <t>7c50</t>
  </si>
  <si>
    <t>infovista 3d 5g telecom geodata tems iot ai ascom opex</t>
  </si>
  <si>
    <t>5g network</t>
  </si>
  <si>
    <t>nature photography</t>
  </si>
  <si>
    <t>sdwan valentinesday</t>
  </si>
  <si>
    <t>network</t>
  </si>
  <si>
    <t>retail retailtech sdwan</t>
  </si>
  <si>
    <t>5g</t>
  </si>
  <si>
    <t>sdwan knowyournetwork customerexperience cx</t>
  </si>
  <si>
    <t>network application</t>
  </si>
  <si>
    <t>application network</t>
  </si>
  <si>
    <t>funfriday</t>
  </si>
  <si>
    <t>channelchiefs</t>
  </si>
  <si>
    <t>sdwan</t>
  </si>
  <si>
    <t>wan digitaltransformation</t>
  </si>
  <si>
    <t>wan</t>
  </si>
  <si>
    <t>application network infovista sdwan cx</t>
  </si>
  <si>
    <t>application network infovista</t>
  </si>
  <si>
    <t>sdwan multicloud</t>
  </si>
  <si>
    <t>groundhogday sdwan knowyournetwork</t>
  </si>
  <si>
    <t>sdwan retail</t>
  </si>
  <si>
    <t>yearofthepig</t>
  </si>
  <si>
    <t>infovista 5g</t>
  </si>
  <si>
    <t>https://pbs.twimg.com/media/Dyvwed9VsAAdUk9.jpg</t>
  </si>
  <si>
    <t>https://pbs.twimg.com/media/Dyz8dayXQAA7dSY.jpg</t>
  </si>
  <si>
    <t>https://pbs.twimg.com/media/DzYpK4YX0AMuqRR.jpg</t>
  </si>
  <si>
    <t>https://pbs.twimg.com/media/Dyo-2ZNWkAI6xKp.jpg</t>
  </si>
  <si>
    <t>https://pbs.twimg.com/media/Dyl9KUVXcAAu3BN.jpg</t>
  </si>
  <si>
    <t>https://pbs.twimg.com/media/DzIyj4LWwAg3lKN.jpg</t>
  </si>
  <si>
    <t>https://pbs.twimg.com/media/Dyy73ieXgAABVwf.jpg</t>
  </si>
  <si>
    <t>https://pbs.twimg.com/media/DzJ0N7YWoAAmdWA.jpg</t>
  </si>
  <si>
    <t>https://pbs.twimg.com/media/DypF7niW0AA-XaD.jpg</t>
  </si>
  <si>
    <t>https://pbs.twimg.com/media/DzPIV0fXcAIkT7o.jpg</t>
  </si>
  <si>
    <t>https://pbs.twimg.com/media/DyklM6nX0AAYjgg.jpg</t>
  </si>
  <si>
    <t>https://pbs.twimg.com/media/DybunSAWkAUWveU.jpg</t>
  </si>
  <si>
    <t>https://pbs.twimg.com/media/DykrDC4XQAUB26G.jpg</t>
  </si>
  <si>
    <t>https://pbs.twimg.com/media/Dyl0-0kX0AA2rc5.jpg</t>
  </si>
  <si>
    <t>https://pbs.twimg.com/media/DyrBxcOWwAEb9sB.jpg</t>
  </si>
  <si>
    <t>http://pbs.twimg.com/profile_images/467248603908411392/Vd_y1s0D_normal.png</t>
  </si>
  <si>
    <t>http://pbs.twimg.com/profile_images/755340096077963264/6jvPb1Kj_normal.jpg</t>
  </si>
  <si>
    <t>http://pbs.twimg.com/profile_images/1080968551811276800/F6O0EGtT_normal.jpg</t>
  </si>
  <si>
    <t>http://pbs.twimg.com/profile_images/542320702024458243/EJjNbKMF_normal.jpeg</t>
  </si>
  <si>
    <t>http://pbs.twimg.com/profile_images/3731348540/2db6166d4f72257d2c97270f22e0491f_normal.jpeg</t>
  </si>
  <si>
    <t>http://pbs.twimg.com/profile_images/1031172403634757632/zebakg-V_normal.jpg</t>
  </si>
  <si>
    <t>http://pbs.twimg.com/profile_images/985495411564695552/i90ppaeE_normal.jpg</t>
  </si>
  <si>
    <t>http://pbs.twimg.com/profile_images/1083528801907224576/sRKRXZxp_normal.jpg</t>
  </si>
  <si>
    <t>http://pbs.twimg.com/profile_images/1041816941944438785/NVhv7RBh_normal.jpg</t>
  </si>
  <si>
    <t>http://pbs.twimg.com/profile_images/892349154739060736/FMcl2p5T_normal.jpg</t>
  </si>
  <si>
    <t>http://pbs.twimg.com/profile_images/656392958997102592/yDbWxG-w_normal.png</t>
  </si>
  <si>
    <t>http://pbs.twimg.com/profile_images/817753241215705088/3Y8a7Wyz_normal.jpg</t>
  </si>
  <si>
    <t>http://pbs.twimg.com/profile_images/1020612273784741889/HqOMcR6r_normal.jpg</t>
  </si>
  <si>
    <t>http://pbs.twimg.com/profile_images/958059728067690501/IjamqeyI_normal.jpg</t>
  </si>
  <si>
    <t>http://pbs.twimg.com/profile_images/736279971367378944/hsuVnIam_normal.jpg</t>
  </si>
  <si>
    <t>http://pbs.twimg.com/profile_images/565984435036631040/h5xw5nXA_normal.jpeg</t>
  </si>
  <si>
    <t>http://pbs.twimg.com/profile_images/1037605937375313921/YuiR4LKQ_normal.jpg</t>
  </si>
  <si>
    <t>http://pbs.twimg.com/profile_images/918414518384029696/-9f-04Lw_normal.jpg</t>
  </si>
  <si>
    <t>http://pbs.twimg.com/profile_images/892358105060827137/YAq8iVJJ_normal.jpg</t>
  </si>
  <si>
    <t>https://twitter.com/#!/agatheesclatine/status/1092737785348452352</t>
  </si>
  <si>
    <t>https://twitter.com/#!/mariamullarkey1/status/1093070054411911169</t>
  </si>
  <si>
    <t>https://twitter.com/#!/rayhartjen/status/1093231764217114626</t>
  </si>
  <si>
    <t>https://twitter.com/#!/frostbpawards/status/1093526393353371649</t>
  </si>
  <si>
    <t>https://twitter.com/#!/newswiretoday/status/1093573133800361989</t>
  </si>
  <si>
    <t>https://twitter.com/#!/apaxpartners_fr/status/1093905796889489408</t>
  </si>
  <si>
    <t>https://twitter.com/#!/cconnolly21/status/1094902633284931585</t>
  </si>
  <si>
    <t>https://twitter.com/#!/naturiffic/status/1095220940336754688</t>
  </si>
  <si>
    <t>https://twitter.com/#!/fmfrancoise/status/1094155082881478656</t>
  </si>
  <si>
    <t>https://twitter.com/#!/fmfrancoise/status/1095784526352134176</t>
  </si>
  <si>
    <t>https://twitter.com/#!/globalplacefirm/status/1091823599877541888</t>
  </si>
  <si>
    <t>https://twitter.com/#!/globalplacefirm/status/1092910820428787712</t>
  </si>
  <si>
    <t>https://twitter.com/#!/globalplacefirm/status/1093998023527538689</t>
  </si>
  <si>
    <t>https://twitter.com/#!/globalplacefirm/status/1095087638988681216</t>
  </si>
  <si>
    <t>https://twitter.com/#!/globalplacefirm/status/1096174820507697157</t>
  </si>
  <si>
    <t>https://twitter.com/#!/henrychalian/status/1092584303886823424</t>
  </si>
  <si>
    <t>https://twitter.com/#!/henrychalian/status/1092770632864055297</t>
  </si>
  <si>
    <t>https://twitter.com/#!/henrychalian/status/1093532126455230465</t>
  </si>
  <si>
    <t>https://twitter.com/#!/henrychalian/status/1094030581455900673</t>
  </si>
  <si>
    <t>https://twitter.com/#!/henrychalian/status/1096290934696886272</t>
  </si>
  <si>
    <t>https://twitter.com/#!/btbusinesscare/status/1093799824930074624</t>
  </si>
  <si>
    <t>https://twitter.com/#!/btbusinesscare/status/1096330050226536448</t>
  </si>
  <si>
    <t>https://twitter.com/#!/exn_de/status/1093505914236219392</t>
  </si>
  <si>
    <t>https://twitter.com/#!/exn_de/status/1096344620953493504</t>
  </si>
  <si>
    <t>https://twitter.com/#!/rionapf/status/1096349651849105408</t>
  </si>
  <si>
    <t>https://twitter.com/#!/rawasen_/status/1093201381173940229</t>
  </si>
  <si>
    <t>https://twitter.com/#!/rawasen_/status/1096371944881045504</t>
  </si>
  <si>
    <t>https://twitter.com/#!/jmottlrce/status/1094616222019260417</t>
  </si>
  <si>
    <t>https://twitter.com/#!/ricardo_belmar/status/1093526420054306816</t>
  </si>
  <si>
    <t>https://twitter.com/#!/ricardo_belmar/status/1093526807951880192</t>
  </si>
  <si>
    <t>https://twitter.com/#!/mobileworldlive/status/1091602026771955712</t>
  </si>
  <si>
    <t>https://twitter.com/#!/mobileworldlive/status/1092765405674905603</t>
  </si>
  <si>
    <t>https://twitter.com/#!/infovista/status/1091456662446264320</t>
  </si>
  <si>
    <t>https://twitter.com/#!/infovista/status/1092754967004356608</t>
  </si>
  <si>
    <t>https://twitter.com/#!/ricardo_belmar/status/1092542002443497472</t>
  </si>
  <si>
    <t>https://twitter.com/#!/ricardo_belmar/status/1094993889298137088</t>
  </si>
  <si>
    <t>https://twitter.com/#!/ricardo_belmar/status/1095294723953184774</t>
  </si>
  <si>
    <t>https://twitter.com/#!/ricardo_belmar/status/1095751369271713794</t>
  </si>
  <si>
    <t>https://twitter.com/#!/ricardo_belmar/status/1095808844285046785</t>
  </si>
  <si>
    <t>https://twitter.com/#!/ricardo_belmar/status/1096406924055203841</t>
  </si>
  <si>
    <t>https://twitter.com/#!/bt_global/status/1094993252950966272</t>
  </si>
  <si>
    <t>https://twitter.com/#!/infovista/status/1093519000724799488</t>
  </si>
  <si>
    <t>https://twitter.com/#!/btinireland/status/1093455373904822272</t>
  </si>
  <si>
    <t>https://twitter.com/#!/btinireland/status/1095239862586953729</t>
  </si>
  <si>
    <t>https://twitter.com/#!/btinireland/status/1096327030449295363</t>
  </si>
  <si>
    <t>https://twitter.com/#!/infovista/status/1093601829500448770</t>
  </si>
  <si>
    <t>https://twitter.com/#!/infovista/status/1093929960581095424</t>
  </si>
  <si>
    <t>https://twitter.com/#!/infovista/status/1095065444912975879</t>
  </si>
  <si>
    <t>https://twitter.com/#!/johnalvahcoe/status/1092762752375013376</t>
  </si>
  <si>
    <t>https://twitter.com/#!/infovista/status/1095125680759672839</t>
  </si>
  <si>
    <t>https://twitter.com/#!/infovista/status/1093580656683220992</t>
  </si>
  <si>
    <t>https://twitter.com/#!/infovista/status/1093995389269798912</t>
  </si>
  <si>
    <t>https://twitter.com/#!/infovista/status/1095138673723609088</t>
  </si>
  <si>
    <t>https://twitter.com/#!/infovista/status/1095452739881127936</t>
  </si>
  <si>
    <t>https://twitter.com/#!/onug_/status/1095439414833172480</t>
  </si>
  <si>
    <t>https://twitter.com/#!/infovista/status/1095708778895429633</t>
  </si>
  <si>
    <t>https://twitter.com/#!/infovista/status/1095736114558701571</t>
  </si>
  <si>
    <t>https://twitter.com/#!/infovista/status/1096093720389267456</t>
  </si>
  <si>
    <t>https://twitter.com/#!/bt_global/status/1092445290181869569</t>
  </si>
  <si>
    <t>https://twitter.com/#!/infovista/status/1095770578164822017</t>
  </si>
  <si>
    <t>https://twitter.com/#!/infovista/status/1096183556102082562</t>
  </si>
  <si>
    <t>https://twitter.com/#!/bt_global/status/1096421229387567106</t>
  </si>
  <si>
    <t>https://twitter.com/#!/infovista/status/1096463906132971520</t>
  </si>
  <si>
    <t>https://twitter.com/#!/infovista/status/1091822321101361152</t>
  </si>
  <si>
    <t>https://twitter.com/#!/infovista/status/1092451718355435520</t>
  </si>
  <si>
    <t>https://twitter.com/#!/infovista/status/1092533010145124352</t>
  </si>
  <si>
    <t>https://twitter.com/#!/infovista/status/1092794230488158208</t>
  </si>
  <si>
    <t>https://twitter.com/#!/infovista/status/1092898922568261632</t>
  </si>
  <si>
    <t>https://twitter.com/#!/infovista/status/1095369703533563910</t>
  </si>
  <si>
    <t>https://twitter.com/#!/infovista/status/1095860936345354240</t>
  </si>
  <si>
    <t>https://twitter.com/#!/infovista/status/1096108829027323905</t>
  </si>
  <si>
    <t>https://twitter.com/#!/infovista/status/1096536385044004866</t>
  </si>
  <si>
    <t>1092737785348452352</t>
  </si>
  <si>
    <t>1093070054411911169</t>
  </si>
  <si>
    <t>1093231764217114626</t>
  </si>
  <si>
    <t>1093526393353371649</t>
  </si>
  <si>
    <t>1093573133800361989</t>
  </si>
  <si>
    <t>1093905796889489408</t>
  </si>
  <si>
    <t>1094902633284931585</t>
  </si>
  <si>
    <t>1095220940336754688</t>
  </si>
  <si>
    <t>1094155082881478656</t>
  </si>
  <si>
    <t>1095784526352134176</t>
  </si>
  <si>
    <t>1091823599877541888</t>
  </si>
  <si>
    <t>1092910820428787712</t>
  </si>
  <si>
    <t>1093998023527538689</t>
  </si>
  <si>
    <t>1095087638988681216</t>
  </si>
  <si>
    <t>1096174820507697157</t>
  </si>
  <si>
    <t>1092584303886823424</t>
  </si>
  <si>
    <t>1092770632864055297</t>
  </si>
  <si>
    <t>1093532126455230465</t>
  </si>
  <si>
    <t>1094030581455900673</t>
  </si>
  <si>
    <t>1096290934696886272</t>
  </si>
  <si>
    <t>1093799824930074624</t>
  </si>
  <si>
    <t>1096330050226536448</t>
  </si>
  <si>
    <t>1093505914236219392</t>
  </si>
  <si>
    <t>1096344620953493504</t>
  </si>
  <si>
    <t>1096349651849105408</t>
  </si>
  <si>
    <t>1093201381173940229</t>
  </si>
  <si>
    <t>1096371944881045504</t>
  </si>
  <si>
    <t>1094616222019260417</t>
  </si>
  <si>
    <t>1093526420054306816</t>
  </si>
  <si>
    <t>1093526807951880192</t>
  </si>
  <si>
    <t>1091602026771955712</t>
  </si>
  <si>
    <t>1092765405674905603</t>
  </si>
  <si>
    <t>1091456662446264320</t>
  </si>
  <si>
    <t>1092754967004356608</t>
  </si>
  <si>
    <t>1092542002443497472</t>
  </si>
  <si>
    <t>1094993889298137088</t>
  </si>
  <si>
    <t>1095294723953184774</t>
  </si>
  <si>
    <t>1095751369271713794</t>
  </si>
  <si>
    <t>1095808844285046785</t>
  </si>
  <si>
    <t>1096406924055203841</t>
  </si>
  <si>
    <t>1094993252950966272</t>
  </si>
  <si>
    <t>1093519000724799488</t>
  </si>
  <si>
    <t>1093455373904822272</t>
  </si>
  <si>
    <t>1095239862586953729</t>
  </si>
  <si>
    <t>1096327030449295363</t>
  </si>
  <si>
    <t>1093601829500448770</t>
  </si>
  <si>
    <t>1093929960581095424</t>
  </si>
  <si>
    <t>1095065444912975879</t>
  </si>
  <si>
    <t>1092762752375013376</t>
  </si>
  <si>
    <t>1095125680759672839</t>
  </si>
  <si>
    <t>1093580656683220992</t>
  </si>
  <si>
    <t>1093995389269798912</t>
  </si>
  <si>
    <t>1095138673723609088</t>
  </si>
  <si>
    <t>1095452739881127936</t>
  </si>
  <si>
    <t>1095439414833172480</t>
  </si>
  <si>
    <t>1095708778895429633</t>
  </si>
  <si>
    <t>1095736114558701571</t>
  </si>
  <si>
    <t>1096093720389267456</t>
  </si>
  <si>
    <t>1092445290181869569</t>
  </si>
  <si>
    <t>1095770578164822017</t>
  </si>
  <si>
    <t>1096183556102082562</t>
  </si>
  <si>
    <t>1096421229387567106</t>
  </si>
  <si>
    <t>1096463906132971520</t>
  </si>
  <si>
    <t>1091822321101361152</t>
  </si>
  <si>
    <t>1092451718355435520</t>
  </si>
  <si>
    <t>1092533010145124352</t>
  </si>
  <si>
    <t>1092794230488158208</t>
  </si>
  <si>
    <t>1092898922568261632</t>
  </si>
  <si>
    <t>1095369703533563910</t>
  </si>
  <si>
    <t>1095860936345354240</t>
  </si>
  <si>
    <t>1096108829027323905</t>
  </si>
  <si>
    <t>1096536385044004866</t>
  </si>
  <si>
    <t/>
  </si>
  <si>
    <t>21102657</t>
  </si>
  <si>
    <t>en</t>
  </si>
  <si>
    <t>de</t>
  </si>
  <si>
    <t>et</t>
  </si>
  <si>
    <t>in</t>
  </si>
  <si>
    <t>und</t>
  </si>
  <si>
    <t>1093199550880366598</t>
  </si>
  <si>
    <t>1096164448262180864</t>
  </si>
  <si>
    <t>1092471605748469760</t>
  </si>
  <si>
    <t>Twitter Web Client</t>
  </si>
  <si>
    <t>Hootsuite Inc.</t>
  </si>
  <si>
    <t>TweetDeck</t>
  </si>
  <si>
    <t>Paper.li</t>
  </si>
  <si>
    <t>CATS Twitter Integration</t>
  </si>
  <si>
    <t>Twitter for Android</t>
  </si>
  <si>
    <t>Twitter Web App</t>
  </si>
  <si>
    <t>Buffer</t>
  </si>
  <si>
    <t>Twitter for iPhone</t>
  </si>
  <si>
    <t>Sprout Social</t>
  </si>
  <si>
    <t>Twitter for iPad</t>
  </si>
  <si>
    <t>EveryoneSocial</t>
  </si>
  <si>
    <t>Retweet</t>
  </si>
  <si>
    <t>ma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</si>
  <si>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</si>
  <si>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</si>
  <si>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</si>
  <si>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</si>
  <si>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</si>
  <si>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</si>
  <si>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</si>
  <si>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</si>
  <si>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</si>
  <si>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</si>
  <si>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</si>
  <si>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</si>
  <si>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</si>
  <si>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</si>
  <si>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</si>
  <si>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</si>
  <si>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</si>
  <si>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</si>
  <si>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</si>
  <si>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</si>
  <si>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</si>
  <si>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Agathe</t>
  </si>
  <si>
    <t>Infovista</t>
  </si>
  <si>
    <t>BrightTALK</t>
  </si>
  <si>
    <t>BT - global business</t>
  </si>
  <si>
    <t>Maria Mullarkey</t>
  </si>
  <si>
    <t>Ray Hartjen</t>
  </si>
  <si>
    <t>Giri Agarwal</t>
  </si>
  <si>
    <t>Shelley E. Kohan</t>
  </si>
  <si>
    <t>Frost &amp; Sullivan BP</t>
  </si>
  <si>
    <t>NewswireTODAY</t>
  </si>
  <si>
    <t>Apax Partners sas</t>
  </si>
  <si>
    <t>Frost &amp; Sullivan</t>
  </si>
  <si>
    <t>Claire Connolly</t>
  </si>
  <si>
    <t>Naturiffic</t>
  </si>
  <si>
    <t>Conservation Intl.-Africa</t>
  </si>
  <si>
    <t>ReikiAtlanta</t>
  </si>
  <si>
    <t>Françoise Morvan</t>
  </si>
  <si>
    <t>EMA Research</t>
  </si>
  <si>
    <t>Henry Chalian</t>
  </si>
  <si>
    <t>Ricardo Belmar</t>
  </si>
  <si>
    <t>Global Placement</t>
  </si>
  <si>
    <t>BT Business Care</t>
  </si>
  <si>
    <t>BT in NI and RoI</t>
  </si>
  <si>
    <t>Exclusive NetworksDE</t>
  </si>
  <si>
    <t>rionafitzpatrick</t>
  </si>
  <si>
    <t>Rawasen</t>
  </si>
  <si>
    <t>Judy Mottl</t>
  </si>
  <si>
    <t>Retail Customer Experience</t>
  </si>
  <si>
    <t>Ricardo Pinho</t>
  </si>
  <si>
    <t>Mobile World Live</t>
  </si>
  <si>
    <t>Channel Marketing Journal</t>
  </si>
  <si>
    <t>CRN</t>
  </si>
  <si>
    <t>John Alvah Coe</t>
  </si>
  <si>
    <t>Zeus Kerravala</t>
  </si>
  <si>
    <t>ONUG</t>
  </si>
  <si>
    <t>Network World</t>
  </si>
  <si>
    <t>ZDNet</t>
  </si>
  <si>
    <t>Larry Dignan</t>
  </si>
  <si>
    <t>Lee Doyle</t>
  </si>
  <si>
    <t>Mike Andrews</t>
  </si>
  <si>
    <t>Community Manager #BTFrance #CM #SocialMedia #CommunityManagement</t>
  </si>
  <si>
    <t>The leader in modern network performance, we bring complete visibility and unprecedented control to modern networks and their applications. Know Your Network</t>
  </si>
  <si>
    <t>BrightTALK brings professionals and businesses together to learn and grow.</t>
  </si>
  <si>
    <t>The official Twitter of BT’s Global Services division. The latest insight for multi-national companies. See @bt_uk for customer service.</t>
  </si>
  <si>
    <t>Senior Marketing Manager in BT's Global business, love gadgets, F1, mini's, family fun, making cakes and coffee mornings :-) All views my own</t>
  </si>
  <si>
    <t>failed hockey player, frustrated guitarist, fledgling writer; marketing guy at @RetailNext; Chronic Padres guitarist. It only takes  #1songaday.</t>
  </si>
  <si>
    <t>Strategy @ Incisiv. Retail Commentator. Witbier Snob. Movie Buff. Wannabe Gamer. #NoFilter</t>
  </si>
  <si>
    <t>A retail pundit with an insatiable passion for the industry. Chief Problem Solver, Speaker, Collaborator, Professor. Beware-her enthusiasm is contagious!</t>
  </si>
  <si>
    <t>The world's most trusted industry &amp; technology analysts. Our research identifies &amp; recognizes the best companies, products &amp; services globally!   _xD83C__xDFC6_ #FrostAwards</t>
  </si>
  <si>
    <t>Official NewswireTODAY PRTODAY PRZOOM #PressRelease #Newswire  #SEO #PR #DigitalMarketing #MarketResearch #Reports ► 1B free emails DOESN'T EQUAL 100K+ REAL Biz</t>
  </si>
  <si>
    <t>Fonds investissant dans les #PME et #ETI en Europe. #Entrepreneur, #TMT, #Consumer, #Santé #Services</t>
  </si>
  <si>
    <t>Growth Partnership Company</t>
  </si>
  <si>
    <t>Hi, I work in Marketing in the BT for Financial Services sector. Usual disclaimer: the views expressed here are my own :)</t>
  </si>
  <si>
    <t>Tea &amp; Spice Shop including 30 local crafters &amp; artist</t>
  </si>
  <si>
    <t>The Africa Field Division of @ConservationOrg. We empower responsible care for nature for the well-being of humanity. africacomms@conservation.org</t>
  </si>
  <si>
    <t>#Reiki #EnergyHealing for relief of #stress, #anxiety, physical #pain, to feel relaxed &amp;calm #MariettaGA #RoswellGA #IntegrativeMedicine Remember to breathe ❤️</t>
  </si>
  <si>
    <t>_xD83C__xDDEB__xD83C__xDDF7_ #WomenInTech  #Influencer #Onalytica  #collective  #intuitive #emotional  #intelligence #synesthesia  #paradox #Startups #France #Bretagne  #Quimper</t>
  </si>
  <si>
    <t>Leading IT analyst research firm #ITManagement #DataManagement #technology #cloudcomputing #security #businessintelligence #workloadautomation #AIOps</t>
  </si>
  <si>
    <t>Director of Influencer Relations @infovista Building relationship: Innovation &amp; Tech strategy #SDWAN #5G #Cloud #BI #IoT #ML #AI #startups #AVGeek #Socialimpact</t>
  </si>
  <si>
    <t>Creating business value from #DigitalTransformation at the intersection of #Retail, #SupplyChain &amp; #CX for digital enterprises. @RetailWire #BrainTrust member.</t>
  </si>
  <si>
    <t>Global Placement Firm is a placement agency conducting business worldwide. Our strengths and main focus lie in temporary, temp-to-perm &amp; permanent placement.</t>
  </si>
  <si>
    <t>We’re here to help with any questions about your BT Business products or services, 8am to 8pm Monday to Friday.</t>
  </si>
  <si>
    <t>News updates from one of the leading providers of communications and IT services on the island of Ireland. Organiser of @BTYSTE, sponsor of @UlsterRugby</t>
  </si>
  <si>
    <t>Stets einen Schritt voraus für einen erfolgreichen Channel!</t>
  </si>
  <si>
    <t>Editor @retexperience tweeting about customer experience from tech to conversational commerce. Got a story to tell? Tell me. JudyM@networldmediagroup.com_xD83D__xDE00_</t>
  </si>
  <si>
    <t>A news and information site dedicated to helping retailers differentiate on #cx, rather than on price. Get news to your inbox: https://t.co/pnMgyGgkhD</t>
  </si>
  <si>
    <t>Filósofo e/ou humorista. Fundador dos #CineastasActoresPorto, do movimento #PonteManoeldeOliveira, e da etiqueta #contraAO.</t>
  </si>
  <si>
    <t>Mobile World Live is the trusted source of news &amp; commentary, provided by industry professionals for industry professionals. Spanish speaker?Follow: @mwlespanol</t>
  </si>
  <si>
    <t>Channel Marketing Journal explores how Channel Marketers build relationships with Channel Partners to improve how they market and sell.</t>
  </si>
  <si>
    <t>News for solution providers, VARs and other technophiles</t>
  </si>
  <si>
    <t>@CenturyLink #Sales #AccountManagement #PMP, #ITIL, #SixSigma #IT Instagram:http://bit.ly/JACInsta LinkedIn:http://bit.ly/LIJAC</t>
  </si>
  <si>
    <t>NW and comms focused industry analyst. #Trekkie Married to the beautiful @justanurse05. ゼウスケラバラ</t>
  </si>
  <si>
    <t>The #1 Source for the IT Industry. Join us for #ONUGSpring19 in Dallas May 7-8th!</t>
  </si>
  <si>
    <t>The Connected Enterprise. Network World, from @IDGWorld, is the premier provider of news, intelligence and insight for #network and #technology executives.</t>
  </si>
  <si>
    <t>Where technology means business</t>
  </si>
  <si>
    <t>Global Editor in Chief, ZDNet, a CBS Interactive property</t>
  </si>
  <si>
    <t>Principal Analyst at Doyle Research - focusing on the Intelligent Network, SDN/OpenFlow, NFV, COTS, CSCO, JNPR.  Hike|Ski|Mtn Bike|Ultimate Frisbee</t>
  </si>
  <si>
    <t>I build clouds</t>
  </si>
  <si>
    <t>Massy, France</t>
  </si>
  <si>
    <t>San Francisco, NYC, London</t>
  </si>
  <si>
    <t>United Kingdom</t>
  </si>
  <si>
    <t>Wiltshire, UK</t>
  </si>
  <si>
    <t>San Francisco | Firenze</t>
  </si>
  <si>
    <t>New York Area</t>
  </si>
  <si>
    <t>San Antonio, TX</t>
  </si>
  <si>
    <t>United States</t>
  </si>
  <si>
    <t>Paris, France</t>
  </si>
  <si>
    <t>Santa Clara, CA</t>
  </si>
  <si>
    <t>Lancashire, UK</t>
  </si>
  <si>
    <t>732 1/2 Sutter St. Folsom, Ca</t>
  </si>
  <si>
    <t>Nairobi, Kenya</t>
  </si>
  <si>
    <t>Georgia, USA</t>
  </si>
  <si>
    <t>France Bretagne Quimper</t>
  </si>
  <si>
    <t>Boulder, CO</t>
  </si>
  <si>
    <t>New York</t>
  </si>
  <si>
    <t>Ashburn, VA</t>
  </si>
  <si>
    <t>Irvine, CA</t>
  </si>
  <si>
    <t>Glasgow, Scotland</t>
  </si>
  <si>
    <t>N.I. and R.o.I</t>
  </si>
  <si>
    <t>Münster * München * Berlin</t>
  </si>
  <si>
    <t>ireland</t>
  </si>
  <si>
    <t>Porto, Portugal</t>
  </si>
  <si>
    <t>Global</t>
  </si>
  <si>
    <t>Clarkston, MI</t>
  </si>
  <si>
    <t>Westminster, MA</t>
  </si>
  <si>
    <t>Massachusetts, USA</t>
  </si>
  <si>
    <t>USA | UK | Asia | Australia</t>
  </si>
  <si>
    <t>Boston area</t>
  </si>
  <si>
    <t>Seattle, WA</t>
  </si>
  <si>
    <t>http://t.co/15zjFcvrNA</t>
  </si>
  <si>
    <t>http://www.infovista.com</t>
  </si>
  <si>
    <t>http://www.brighttalk.com</t>
  </si>
  <si>
    <t>http://bt.com/globalservices</t>
  </si>
  <si>
    <t>https://t.co/2uaXqeKTqp</t>
  </si>
  <si>
    <t>http://www.incisiv.io</t>
  </si>
  <si>
    <t>https://t.co/sUwEyXkPuR</t>
  </si>
  <si>
    <t>http://t.co/nOKYP7Husd</t>
  </si>
  <si>
    <t>https://t.co/E6jGkrQxRw</t>
  </si>
  <si>
    <t>http://t.co/pPXckplOWQ</t>
  </si>
  <si>
    <t>http://www.bt.com/GBFM</t>
  </si>
  <si>
    <t>http://www.naturiffic.com</t>
  </si>
  <si>
    <t>https://t.co/Ax63Bwoj0a</t>
  </si>
  <si>
    <t>https://www.ReikiStressAndPainRelief.com</t>
  </si>
  <si>
    <t>https://t.co/YsKIxquoRj</t>
  </si>
  <si>
    <t>http://www.enterprisemanagement.com</t>
  </si>
  <si>
    <t>http://blogs.wsj.com/laidoff/2010/01/04/participating-in-a-career-transition-program/</t>
  </si>
  <si>
    <t>https://t.co/jrYHVGUkHY</t>
  </si>
  <si>
    <t>http://t.co/iaR1iASrzN</t>
  </si>
  <si>
    <t>http://t.co/vqIggP4DdF</t>
  </si>
  <si>
    <t>http://www.btireland.com</t>
  </si>
  <si>
    <t>http://www.exclusive-networks.de</t>
  </si>
  <si>
    <t>http://Maktech.co.tz</t>
  </si>
  <si>
    <t>https://t.co/UN0axwJYtd</t>
  </si>
  <si>
    <t>http://t.co/SAoVO0BZL8</t>
  </si>
  <si>
    <t>https://t.co/npN808UabW</t>
  </si>
  <si>
    <t>http://t.co/DN7deUzSgw</t>
  </si>
  <si>
    <t>https://t.co/i1PzpIiWah</t>
  </si>
  <si>
    <t>http://www.crn.com</t>
  </si>
  <si>
    <t>http://www.JohnCoe.com</t>
  </si>
  <si>
    <t>http://www.zkresearch.com</t>
  </si>
  <si>
    <t>http://www.onug.net</t>
  </si>
  <si>
    <t>http://t.co/pOOPZKqbUG</t>
  </si>
  <si>
    <t>http://www.zdnet.com</t>
  </si>
  <si>
    <t>http://t.co/ta5MHhHaeD</t>
  </si>
  <si>
    <t>http://t.co/IsOD1KXfwl</t>
  </si>
  <si>
    <t>https://pbs.twimg.com/profile_banners/557722947/1476378654</t>
  </si>
  <si>
    <t>https://pbs.twimg.com/profile_banners/21102657/1536219492</t>
  </si>
  <si>
    <t>https://pbs.twimg.com/profile_banners/13106942/1524847933</t>
  </si>
  <si>
    <t>https://pbs.twimg.com/profile_banners/112700518/1526545112</t>
  </si>
  <si>
    <t>https://pbs.twimg.com/profile_banners/1964839344/1468921529</t>
  </si>
  <si>
    <t>https://pbs.twimg.com/profile_banners/19669170/1473444131</t>
  </si>
  <si>
    <t>https://pbs.twimg.com/profile_banners/16469989/1532382895</t>
  </si>
  <si>
    <t>https://pbs.twimg.com/profile_banners/2294938387/1437505131</t>
  </si>
  <si>
    <t>https://pbs.twimg.com/profile_banners/981341450/1545333852</t>
  </si>
  <si>
    <t>https://pbs.twimg.com/profile_banners/576679602/1546559782</t>
  </si>
  <si>
    <t>https://pbs.twimg.com/profile_banners/2912720607/1522848642</t>
  </si>
  <si>
    <t>https://pbs.twimg.com/profile_banners/2992592042/1534685635</t>
  </si>
  <si>
    <t>https://pbs.twimg.com/profile_banners/900072242171793408/1548660092</t>
  </si>
  <si>
    <t>https://pbs.twimg.com/profile_banners/1088679958724120576/1548483342</t>
  </si>
  <si>
    <t>https://pbs.twimg.com/profile_banners/3229980963/1548660068</t>
  </si>
  <si>
    <t>https://pbs.twimg.com/profile_banners/31163497/1536247734</t>
  </si>
  <si>
    <t>https://pbs.twimg.com/profile_banners/14995053/1537272946</t>
  </si>
  <si>
    <t>https://pbs.twimg.com/profile_banners/343633540/1487109554</t>
  </si>
  <si>
    <t>https://pbs.twimg.com/profile_banners/301006633/1547791816</t>
  </si>
  <si>
    <t>https://pbs.twimg.com/profile_banners/20009086/1508336776</t>
  </si>
  <si>
    <t>https://pbs.twimg.com/profile_banners/161632027/1460456759</t>
  </si>
  <si>
    <t>https://pbs.twimg.com/profile_banners/2449861663/1483350969</t>
  </si>
  <si>
    <t>https://pbs.twimg.com/profile_banners/737287994/1549583145</t>
  </si>
  <si>
    <t>https://pbs.twimg.com/profile_banners/958058646071578624/1517518497</t>
  </si>
  <si>
    <t>https://pbs.twimg.com/profile_banners/17238288/1521744983</t>
  </si>
  <si>
    <t>https://pbs.twimg.com/profile_banners/7725/1385920339</t>
  </si>
  <si>
    <t>https://pbs.twimg.com/profile_banners/23458031/1549372482</t>
  </si>
  <si>
    <t>https://pbs.twimg.com/profile_banners/950757551020433411/1515528082</t>
  </si>
  <si>
    <t>https://pbs.twimg.com/profile_banners/19238948/1538749676</t>
  </si>
  <si>
    <t>https://pbs.twimg.com/profile_banners/64812320/1367692265</t>
  </si>
  <si>
    <t>https://pbs.twimg.com/profile_banners/17825500/1393811691</t>
  </si>
  <si>
    <t>https://pbs.twimg.com/profile_banners/1063624591/1547737106</t>
  </si>
  <si>
    <t>https://pbs.twimg.com/profile_banners/9737032/1530887330</t>
  </si>
  <si>
    <t>https://pbs.twimg.com/profile_banners/3819701/1518123078</t>
  </si>
  <si>
    <t>https://pbs.twimg.com/profile_banners/12460982/1503106482</t>
  </si>
  <si>
    <t>fr</t>
  </si>
  <si>
    <t>en-gb</t>
  </si>
  <si>
    <t>pt</t>
  </si>
  <si>
    <t>http://abs.twimg.com/images/themes/theme9/bg.gif</t>
  </si>
  <si>
    <t>http://abs.twimg.com/images/themes/theme1/bg.png</t>
  </si>
  <si>
    <t>http://abs.twimg.com/images/themes/theme10/bg.gif</t>
  </si>
  <si>
    <t>http://abs.twimg.com/images/themes/theme15/bg.png</t>
  </si>
  <si>
    <t>http://abs.twimg.com/images/themes/theme4/bg.gif</t>
  </si>
  <si>
    <t>http://abs.twimg.com/images/themes/theme5/bg.gif</t>
  </si>
  <si>
    <t>http://abs.twimg.com/images/themes/theme17/bg.gif</t>
  </si>
  <si>
    <t>http://abs.twimg.com/images/themes/theme7/bg.gif</t>
  </si>
  <si>
    <t>http://abs.twimg.com/images/themes/theme16/bg.gif</t>
  </si>
  <si>
    <t>http://abs.twimg.com/images/themes/theme13/bg.gif</t>
  </si>
  <si>
    <t>http://abs.twimg.com/images/themes/theme6/bg.gif</t>
  </si>
  <si>
    <t>http://pbs.twimg.com/profile_images/923233264394936320/HsO-7o-6_normal.jpg</t>
  </si>
  <si>
    <t>http://pbs.twimg.com/profile_images/700424844744093696/N58MaUZz_normal.jpg</t>
  </si>
  <si>
    <t>http://pbs.twimg.com/profile_images/1021514014705307648/UJhbfMOO_normal.jpg</t>
  </si>
  <si>
    <t>http://pbs.twimg.com/profile_images/742801390888714241/kLiTP97O_normal.jpg</t>
  </si>
  <si>
    <t>http://pbs.twimg.com/profile_images/1093527007684526080/WlIenlyp_normal.jpg</t>
  </si>
  <si>
    <t>http://pbs.twimg.com/profile_images/1082097146/Icon_normal.jpg</t>
  </si>
  <si>
    <t>http://pbs.twimg.com/profile_images/1074961803900264449/1SWkUfBV_normal.jpg</t>
  </si>
  <si>
    <t>http://pbs.twimg.com/profile_images/1096195365508972546/D_KytpmP_normal.png</t>
  </si>
  <si>
    <t>http://pbs.twimg.com/profile_images/1474527734/EMA_mobius_normal.jpg</t>
  </si>
  <si>
    <t>http://pbs.twimg.com/profile_images/974679137318137856/xCiOD3st_normal.jpg</t>
  </si>
  <si>
    <t>http://pbs.twimg.com/profile_images/378800000816607097/12e79bb851fc50041e0c0b9fe72882a5_normal.jpeg</t>
  </si>
  <si>
    <t>http://pbs.twimg.com/profile_images/950802166494609408/HILPprMl_normal.jpg</t>
  </si>
  <si>
    <t>http://pbs.twimg.com/profile_images/653536072262111232/QWI-JDPz_normal.png</t>
  </si>
  <si>
    <t>http://pbs.twimg.com/profile_images/3613525162/e968c8867abaf26bd8860435f990bf59_normal.jpeg</t>
  </si>
  <si>
    <t>http://pbs.twimg.com/profile_images/1054729904795893760/m-bnw4OH_normal.jpg</t>
  </si>
  <si>
    <t>http://pbs.twimg.com/profile_images/894737755883921408/9aPOnCm-_normal.jpg</t>
  </si>
  <si>
    <t>http://pbs.twimg.com/profile_images/984150624106266624/uCDQfw8C_normal.jpg</t>
  </si>
  <si>
    <t>http://pbs.twimg.com/profile_images/706961982545473536/Ibj46-DX_normal.jpg</t>
  </si>
  <si>
    <t>http://pbs.twimg.com/profile_images/864300488010813440/ICpQIu9H_normal.jpg</t>
  </si>
  <si>
    <t>http://pbs.twimg.com/profile_images/378800000176476735/835d0c8d1419a441da4bc9d01c51c361_normal.jpeg</t>
  </si>
  <si>
    <t>http://pbs.twimg.com/profile_images/264614948/sydney-uluru-melbourne_136_normal.JPG</t>
  </si>
  <si>
    <t>Open Twitter Page for This Person</t>
  </si>
  <si>
    <t>https://twitter.com/agatheesclatine</t>
  </si>
  <si>
    <t>https://twitter.com/infovista</t>
  </si>
  <si>
    <t>https://twitter.com/brighttalk</t>
  </si>
  <si>
    <t>https://twitter.com/bt_global</t>
  </si>
  <si>
    <t>https://twitter.com/mariamullarkey1</t>
  </si>
  <si>
    <t>https://twitter.com/rayhartjen</t>
  </si>
  <si>
    <t>https://twitter.com/girijesh</t>
  </si>
  <si>
    <t>https://twitter.com/retailshelley</t>
  </si>
  <si>
    <t>https://twitter.com/frostbpawards</t>
  </si>
  <si>
    <t>https://twitter.com/newswiretoday</t>
  </si>
  <si>
    <t>https://twitter.com/apaxpartners_fr</t>
  </si>
  <si>
    <t>https://twitter.com/frost_sullivan</t>
  </si>
  <si>
    <t>https://twitter.com/cconnolly21</t>
  </si>
  <si>
    <t>https://twitter.com/naturiffic</t>
  </si>
  <si>
    <t>https://twitter.com/africa_ci</t>
  </si>
  <si>
    <t>https://twitter.com/reikiatlanta</t>
  </si>
  <si>
    <t>https://twitter.com/fmfrancoise</t>
  </si>
  <si>
    <t>https://twitter.com/ema_research</t>
  </si>
  <si>
    <t>https://twitter.com/henrychalian</t>
  </si>
  <si>
    <t>https://twitter.com/ricardo_belmar</t>
  </si>
  <si>
    <t>https://twitter.com/globalplacefirm</t>
  </si>
  <si>
    <t>https://twitter.com/btbusinesscare</t>
  </si>
  <si>
    <t>https://twitter.com/btinireland</t>
  </si>
  <si>
    <t>https://twitter.com/exn_de</t>
  </si>
  <si>
    <t>https://twitter.com/rionapf</t>
  </si>
  <si>
    <t>https://twitter.com/rawasen_</t>
  </si>
  <si>
    <t>https://twitter.com/jmottlrce</t>
  </si>
  <si>
    <t>https://twitter.com/retexperience</t>
  </si>
  <si>
    <t>https://twitter.com/ricardo</t>
  </si>
  <si>
    <t>https://twitter.com/mobileworldlive</t>
  </si>
  <si>
    <t>https://twitter.com/channelmarkj</t>
  </si>
  <si>
    <t>https://twitter.com/crn</t>
  </si>
  <si>
    <t>https://twitter.com/johnalvahcoe</t>
  </si>
  <si>
    <t>https://twitter.com/zkerravala</t>
  </si>
  <si>
    <t>https://twitter.com/onug_</t>
  </si>
  <si>
    <t>https://twitter.com/networkworld</t>
  </si>
  <si>
    <t>https://twitter.com/zdnet</t>
  </si>
  <si>
    <t>https://twitter.com/ldignan</t>
  </si>
  <si>
    <t>https://twitter.com/leedoyle_dc</t>
  </si>
  <si>
    <t>https://twitter.com/ma</t>
  </si>
  <si>
    <t>agatheesclatine
RT @bt_global: Join our @BrightTALK
webinar with @infovista on 20 February
to find out how to get an end-to-end
view of your #application aâ€¦</t>
  </si>
  <si>
    <t>infovista
Learn how to improve #application
performance and deliver the user
experience your customers and employees
demand.… https://t.co/HhfMWArZXJ</t>
  </si>
  <si>
    <t xml:space="preserve">brighttalk
</t>
  </si>
  <si>
    <t>bt_global
RT @Infovista: What can an end-to-end
view of your #application and #network
infrastructure do for you? Join
@BT_global and #Infovista for…</t>
  </si>
  <si>
    <t>mariamullarkey1
RT @bt_global: Join our @BrightTALK
webinar with @infovista on 20 February
to find out how to get an end-to-end
view of your #application a…</t>
  </si>
  <si>
    <t>rayhartjen
Be clear on why - 5 Requirements
for Successful In-Store Digital
Experiences ~ an @Infovista video
roundtable with @ricardo_belmar,
@retailshelley, @girijesh and others
~ https://t.co/UCh5cRHAXM #SmartStore
#retail https://t.co/GVi3gvguKt</t>
  </si>
  <si>
    <t xml:space="preserve">girijesh
</t>
  </si>
  <si>
    <t xml:space="preserve">retailshelley
</t>
  </si>
  <si>
    <t>frostbpawards
@Infovista is the recipient of
the Competitive Strategy Innovation
and Leadership Award! Make sure
to check them out at the 2019 Mobile
World Congress Hall 7 Booth #7C50.
https://t.co/q9u8p4DQHy https://t.co/0gflwGyhP7</t>
  </si>
  <si>
    <t>newswiretoday
NewswireToday / Infovista Applauded
by Frost &amp;amp; Sullivan for its
Aiding the Rollout of 5G-enabled
Features with its Holistic Network
Optimization Solution #Infovista
#3D #5G #Telecom #Geodata #TEMS
#IoT #AI #Ascom #OPEX - https://t.co/n9OO6IkYEf</t>
  </si>
  <si>
    <t>apaxpartners_fr
.@Infovista applauded by @Frost_Sullivan
for its aiding the rollout of #5G-enabled
features with its holistic #network
optimization solution https://t.co/X5mjn8HT8M</t>
  </si>
  <si>
    <t xml:space="preserve">frost_sullivan
</t>
  </si>
  <si>
    <t>cconnolly21
Join our @BrightTALK webinar with
@infovista on 20 February to find
out how to get an end-to-end view
of your… https://t.co/qItrdaft5O</t>
  </si>
  <si>
    <t>naturiffic
Naturrific's Daily Gifts is out!
https://t.co/mkG5g5N17F Stories
via @ReikiAtlanta @africa_ci @Infovista
#nature #photography</t>
  </si>
  <si>
    <t xml:space="preserve">africa_ci
</t>
  </si>
  <si>
    <t xml:space="preserve">reikiatlanta
</t>
  </si>
  <si>
    <t>fmfrancoise
infovista via NodeXL https://t.co/7gFi8AndaR
@infovista @ricardo_belmar @henrychalian
@ema_research @rayhartjen… https://t.co/M3hps8FnZT</t>
  </si>
  <si>
    <t xml:space="preserve">ema_research
</t>
  </si>
  <si>
    <t>henrychalian
RT @Infovista: Lots of love for
#SDWAN and for you. Happy #ValentinesDay!
https://t.co/BWouNDLjar</t>
  </si>
  <si>
    <t>ricardo_belmar
RT @BTinIreland: The pressure is
on to deliver a smarter #network
for the future. So what’s holding
you back? Join our @BrightTALK
webinar…</t>
  </si>
  <si>
    <t>globalplacefirm
Performance Engineer InfoVista
- Alexandria, VA https://t.co/tLlUc7oVtn</t>
  </si>
  <si>
    <t>btbusinesscare
RT @BTinIreland: The pressure is
on to deliver a smarter #network
for the future. So what’s holding
you back? Join our @BrightTALK
webinar…</t>
  </si>
  <si>
    <t>btinireland
The pressure is on to deliver a
smarter #network for the future.
So what’s holding you back? Join
our @BrightTALK w… https://t.co/HvJfPEMhyf</t>
  </si>
  <si>
    <t>exn_de
Thirstday Après-Ski Edition – Do
spüt d'Musi! Freuen Sie sich am
21. Februar 2019 auf eine tolle
Après- Ski Editi… https://t.co/bQn6zDqWFB</t>
  </si>
  <si>
    <t>rionapf
RT @BTinIreland: The pressure is
on to deliver a smarter #network
for the future. So what’s holding
you back? Join our @BrightTALK
webinar…</t>
  </si>
  <si>
    <t>rawasen_
beautifu but infovista should drop
tems investigation that razer os
support smh.</t>
  </si>
  <si>
    <t>jmottlrce
RT @ricardo_belmar: #retail #retailtech
#SDWAN @retexperience @JMottlRCE
https://t.co/6pM3DNdR9T</t>
  </si>
  <si>
    <t xml:space="preserve">retexperience
</t>
  </si>
  <si>
    <t xml:space="preserve">ricardo
</t>
  </si>
  <si>
    <t>mobileworldlive
RT @Infovista: Don't miss today's
#5G webinar: Lessons Learned from
the First 5G Deployments. 4PM CET
| 10AM EST https://t.co/wFK6QptGDY
@mâ€¦</t>
  </si>
  <si>
    <t xml:space="preserve">channelmarkj
</t>
  </si>
  <si>
    <t xml:space="preserve">crn
</t>
  </si>
  <si>
    <t>johnalvahcoe
Survey: Enterprises want end-to-end
management of SD-WAN https://t.co/ocMrGjENGL
https://t.co/QMFltxUWg8</t>
  </si>
  <si>
    <t xml:space="preserve">zkerravala
</t>
  </si>
  <si>
    <t>onug_
Digital Business Requires an End-to-End
Intelligence for #WAN Edge https://t.co/GJ4FbefniX
by Sylvain Quartier, Senior Vice
President, Digital Enterprise Product
Strategy at @Infovista #digitaltransformation
https://t.co/c0hkVlfLZP</t>
  </si>
  <si>
    <t xml:space="preserve">networkworld
</t>
  </si>
  <si>
    <t xml:space="preserve">zdnet
</t>
  </si>
  <si>
    <t xml:space="preserve">ldignan
</t>
  </si>
  <si>
    <t xml:space="preserve">leedoyle_dc
</t>
  </si>
  <si>
    <t xml:space="preserve">ma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</si>
  <si>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</si>
  <si>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</si>
  <si>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</si>
  <si>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</si>
  <si>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</si>
  <si>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</si>
  <si>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</si>
  <si>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</si>
  <si>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</si>
  <si>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</si>
  <si>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</si>
  <si>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</si>
  <si>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</si>
  <si>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</si>
  <si>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</si>
  <si>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</si>
  <si>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</si>
  <si>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</si>
  <si>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</si>
  <si>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</si>
  <si>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</si>
  <si>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</si>
  <si>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</si>
  <si>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</si>
  <si>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</si>
  <si>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</si>
  <si>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</si>
  <si>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</si>
  <si>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</si>
  <si>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</si>
  <si>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</si>
  <si>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</si>
  <si>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</si>
  <si>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</si>
  <si>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</si>
  <si>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</si>
  <si>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</si>
  <si>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</si>
  <si>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</si>
  <si>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</si>
  <si>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</si>
  <si>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</si>
  <si>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</si>
  <si>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</si>
  <si>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</si>
  <si>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</si>
  <si>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</si>
  <si>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</si>
  <si>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</si>
  <si>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</si>
  <si>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</si>
  <si>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</si>
  <si>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</si>
  <si>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</si>
  <si>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</si>
  <si>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</si>
  <si>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</si>
  <si>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</si>
  <si>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</si>
  <si>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</si>
  <si>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</si>
  <si>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</si>
  <si>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</si>
  <si>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</si>
  <si>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</si>
  <si>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https://twitter.com/i/web/status/1095808844285046785</t>
  </si>
  <si>
    <t>https://nodexlgraphgallery.org/Pages/Graph.aspx?graphID=186448</t>
  </si>
  <si>
    <t>https://twitter.com/i/web/status/1095784526352134176</t>
  </si>
  <si>
    <t>https://nodexlgraphgallery.org/Pages/Graph.aspx?graphID=185931</t>
  </si>
  <si>
    <t>https://twitter.com/i/web/status/1094155082881478656</t>
  </si>
  <si>
    <t>Top URLs in Tweet in G3</t>
  </si>
  <si>
    <t>G2 Count</t>
  </si>
  <si>
    <t>Top URLs in Tweet in G4</t>
  </si>
  <si>
    <t>G3 Count</t>
  </si>
  <si>
    <t>Top URLs in Tweet in G5</t>
  </si>
  <si>
    <t>G4 Count</t>
  </si>
  <si>
    <t>G5 Count</t>
  </si>
  <si>
    <t>Top URLs in Tweet</t>
  </si>
  <si>
    <t>https://view6.workcast.net/register?cpak=4987858094231305&amp;referrer=InfovistaTwitter5 https://view6.workcast.net/register?cpak=4987858094231305&amp;referrer=InfovistaTwitter6 https://www.networkworld.com/article/3331844/wide-area-networking/survey-enterprises-want-end-to-end-management-of-sd-wan.html?upd=1547224726889?es_sh=38bdf052e0e3d34c055ac4ac9a97fe22&amp;es_ad=116753 https://www.onug.net/blog/digital-business-requires-an-end-to-end-intelligence-for-wan-edge/?utm_source=twitter&amp;utm_medium=social&amp;utm_campaign=onug+blog&amp;utm_term=creation&amp;utm_content=digital+business+requires+an+end-to-end+intelligence+for+wan+edge https://www.networkworld.com/article/3339622/cloud-computing/sd-wan-can-help-solve-challenges-of-multi-cloud.html https://view6.workcast.net/register?cpak=4987858094231305&amp;referrer=InfovistaTwitter4 https://www.youtube.com/watch?v=xsKM_xjS3_g&amp;feature=youtu.be https://www.youtube.com/watch?v=SF2Lv9Xhs7M&amp;feature=youtu.be https://twitter.com/i/web/status/1095860936345354240 https://twitter.com/i/web/status/1096536385044004866</t>
  </si>
  <si>
    <t>https://twitter.com/Infovista/status/1093519000724799488 https://www.globalservices.bt.com/en/aboutus/events/how-to-make-your-network-smarter-with-application-intelligence https://twitter.com/i/web/status/1095751369271713794 https://www.brighttalk.com/webcast/16843/348575?utm_source=BT_Ireland&amp;utm_medium=brighttalk&amp;utm_campaign=348575&amp;elqTrackId=64f72ce6c5534477b44de3c373856fb6&amp;elq=c98ce742ce7f4d0da8c513f6fe7f46e6&amp;elqaid=654&amp;elqat=1&amp;elqCampaignId= https://twitter.com/i/web/status/1095808844285046785 https://www.youtube.com/watch?v=gKriGdZMKq4&amp;feature=youtu.be https://nodexlgraphgallery.org/Pages/Graph.aspx?graphID=186448 https://twitter.com/i/web/status/1095784526352134176 https://nodexlgraphgallery.org/Pages/Graph.aspx?graphID=185931 https://twitter.com/i/web/status/1094155082881478656</t>
  </si>
  <si>
    <t>https://www.globalservices.bt.com/en/aboutus/events/how-to-make-your-network-smarter-with-application-intelligence https://twitter.com/i/web/status/1096327030449295363 https://www.brighttalk.com/webcast/16843/348575?utm_source=BT_Ireland&amp;utm_medium=brighttalk&amp;utm_campaign=348575&amp;elqTrackId=64f72ce6c5534477b44de3c373856fb6&amp;elq=c98ce742ce7f4d0da8c513f6fe7f46e6&amp;elqaid=654&amp;elqat=1&amp;elqCampaignId= https://twitter.com/i/web/status/1095239862586953729 https://twitter.com/i/web/status/1094902633284931585</t>
  </si>
  <si>
    <t>http://globalplacementfirm.catsone.com/careers/index.php?m=portal&amp;a=details&amp;jobOrderID=912939 https://www.newswiretoday.com/news/16933/ https://twitter.com/i/web/status/1096344620953493504 https://twitter.com/i/web/status/1093505914236219392 https://twitter.com/ImrKil/status/1093199550880366598</t>
  </si>
  <si>
    <t>Top Domains in Tweet in Entire Graph</t>
  </si>
  <si>
    <t>nodexlgraphgallery.org</t>
  </si>
  <si>
    <t>Top Domains in Tweet in G1</t>
  </si>
  <si>
    <t>Top Domains in Tweet in G2</t>
  </si>
  <si>
    <t>Top Domains in Tweet in G3</t>
  </si>
  <si>
    <t>Top Domains in Tweet in G4</t>
  </si>
  <si>
    <t>Top Domains in Tweet in G5</t>
  </si>
  <si>
    <t>Top Domains in Tweet</t>
  </si>
  <si>
    <t>twitter.com workcast.net networkworld.com youtube.com onug.net bt.com retailcustomerexperience.com channelmarketingjournal.com crn.com zdnet.com</t>
  </si>
  <si>
    <t>twitter.com nodexlgraphgallery.org bt.com brighttalk.com youtube.com</t>
  </si>
  <si>
    <t>twitter.com bt.com brighttalk.com</t>
  </si>
  <si>
    <t>catsone.com twitter.com newswiretoday.com</t>
  </si>
  <si>
    <t>Top Hashtags in Tweet in Entire Graph</t>
  </si>
  <si>
    <t>retail</t>
  </si>
  <si>
    <t>retailtech</t>
  </si>
  <si>
    <t>knowyournetwork</t>
  </si>
  <si>
    <t>cx</t>
  </si>
  <si>
    <t>Top Hashtags in Tweet in G1</t>
  </si>
  <si>
    <t>valentinesday</t>
  </si>
  <si>
    <t>multicloud</t>
  </si>
  <si>
    <t>groundhogday</t>
  </si>
  <si>
    <t>Top Hashtags in Tweet in G2</t>
  </si>
  <si>
    <t>customerexperience</t>
  </si>
  <si>
    <t>smartstore</t>
  </si>
  <si>
    <t>Top Hashtags in Tweet in G3</t>
  </si>
  <si>
    <t>Top Hashtags in Tweet in G4</t>
  </si>
  <si>
    <t>3d</t>
  </si>
  <si>
    <t>telecom</t>
  </si>
  <si>
    <t>geodata</t>
  </si>
  <si>
    <t>tems</t>
  </si>
  <si>
    <t>iot</t>
  </si>
  <si>
    <t>ai</t>
  </si>
  <si>
    <t>ascom</t>
  </si>
  <si>
    <t>opex</t>
  </si>
  <si>
    <t>Top Hashtags in Tweet in G5</t>
  </si>
  <si>
    <t>nature</t>
  </si>
  <si>
    <t>photography</t>
  </si>
  <si>
    <t>Top Hashtags in Tweet</t>
  </si>
  <si>
    <t>sdwan 5g infovista application network retail valentinesday wan multicloud groundhogday</t>
  </si>
  <si>
    <t>sdwan network retail application retailtech knowyournetwork customerexperience cx smartstore</t>
  </si>
  <si>
    <t>network application infovista</t>
  </si>
  <si>
    <t>Top Words in Tweet in Entire Graph</t>
  </si>
  <si>
    <t>Words in Sentiment List#1: Positive</t>
  </si>
  <si>
    <t>Words in Sentiment List#2: Negative</t>
  </si>
  <si>
    <t>Words in Sentiment List#3: Angry/Violent</t>
  </si>
  <si>
    <t>Non-categorized Words</t>
  </si>
  <si>
    <t>Total Words</t>
  </si>
  <si>
    <t>end</t>
  </si>
  <si>
    <t>webinar</t>
  </si>
  <si>
    <t>join</t>
  </si>
  <si>
    <t>Top Words in Tweet in G1</t>
  </si>
  <si>
    <t>global</t>
  </si>
  <si>
    <t>2019</t>
  </si>
  <si>
    <t>digital</t>
  </si>
  <si>
    <t>Top Words in Tweet in G2</t>
  </si>
  <si>
    <t>smarter</t>
  </si>
  <si>
    <t>intelligence</t>
  </si>
  <si>
    <t>make</t>
  </si>
  <si>
    <t>Top Words in Tweet in G3</t>
  </si>
  <si>
    <t>20</t>
  </si>
  <si>
    <t>february</t>
  </si>
  <si>
    <t>view</t>
  </si>
  <si>
    <t>Top Words in Tweet in G4</t>
  </si>
  <si>
    <t>performance</t>
  </si>
  <si>
    <t>engineer</t>
  </si>
  <si>
    <t>alexandria</t>
  </si>
  <si>
    <t>va</t>
  </si>
  <si>
    <t>après</t>
  </si>
  <si>
    <t>ski</t>
  </si>
  <si>
    <t>thirstday</t>
  </si>
  <si>
    <t>Top Words in Tweet in G5</t>
  </si>
  <si>
    <t>Top Words in Tweet</t>
  </si>
  <si>
    <t>5g end infovista sdwan webinar global network application 2019 digital</t>
  </si>
  <si>
    <t>infovista network smarter application intelligence webinar make join ricardo_belmar rayhartjen</t>
  </si>
  <si>
    <t>end join brighttalk webinar infovista network 20 february application view</t>
  </si>
  <si>
    <t>infovista performance engineer alexandria va après ski tems 5g thirstday</t>
  </si>
  <si>
    <t>Top Word Pairs in Tweet in Entire Graph</t>
  </si>
  <si>
    <t>join,brighttalk</t>
  </si>
  <si>
    <t>brighttalk,webinar</t>
  </si>
  <si>
    <t>end,end</t>
  </si>
  <si>
    <t>20,february</t>
  </si>
  <si>
    <t>end,view</t>
  </si>
  <si>
    <t>application,intelligence</t>
  </si>
  <si>
    <t>find,out</t>
  </si>
  <si>
    <t>view,application</t>
  </si>
  <si>
    <t>make,network</t>
  </si>
  <si>
    <t>network,smarter</t>
  </si>
  <si>
    <t>Top Word Pairs in Tweet in G1</t>
  </si>
  <si>
    <t>5g,deployments</t>
  </si>
  <si>
    <t>4pm,cet</t>
  </si>
  <si>
    <t>cet,10am</t>
  </si>
  <si>
    <t>10am,est</t>
  </si>
  <si>
    <t>2019,global</t>
  </si>
  <si>
    <t>global,competitive</t>
  </si>
  <si>
    <t>competitive,strategy</t>
  </si>
  <si>
    <t>strategy,innovation</t>
  </si>
  <si>
    <t>innovation,leadership</t>
  </si>
  <si>
    <t>Top Word Pairs in Tweet in G2</t>
  </si>
  <si>
    <t>smarter,application</t>
  </si>
  <si>
    <t>clear,5</t>
  </si>
  <si>
    <t>5,requirements</t>
  </si>
  <si>
    <t>requirements,successful</t>
  </si>
  <si>
    <t>successful,store</t>
  </si>
  <si>
    <t>Top Word Pairs in Tweet in G3</t>
  </si>
  <si>
    <t>webinar,infovista</t>
  </si>
  <si>
    <t>infovista,20</t>
  </si>
  <si>
    <t>february,find</t>
  </si>
  <si>
    <t>out,end</t>
  </si>
  <si>
    <t>Top Word Pairs in Tweet in G4</t>
  </si>
  <si>
    <t>performance,engineer</t>
  </si>
  <si>
    <t>engineer,infovista</t>
  </si>
  <si>
    <t>infovista,alexandria</t>
  </si>
  <si>
    <t>alexandria,va</t>
  </si>
  <si>
    <t>après,ski</t>
  </si>
  <si>
    <t>thirstday,après</t>
  </si>
  <si>
    <t>ski,edition</t>
  </si>
  <si>
    <t>edition,spüt</t>
  </si>
  <si>
    <t>spüt,d'musi</t>
  </si>
  <si>
    <t>d'musi,freuen</t>
  </si>
  <si>
    <t>Top Word Pairs in Tweet in G5</t>
  </si>
  <si>
    <t>Top Word Pairs in Tweet</t>
  </si>
  <si>
    <t>end,end  5g,deployments  4pm,cet  cet,10am  10am,est  2019,global  global,competitive  competitive,strategy  strategy,innovation  innovation,leadership</t>
  </si>
  <si>
    <t>application,intelligence  make,network  network,smarter  smarter,application  join,brighttalk  brighttalk,webinar  clear,5  5,requirements  requirements,successful  successful,store</t>
  </si>
  <si>
    <t>join,brighttalk  brighttalk,webinar  20,february  end,end  end,view  webinar,infovista  infovista,20  february,find  find,out  out,end</t>
  </si>
  <si>
    <t>performance,engineer  engineer,infovista  infovista,alexandria  alexandria,va  après,ski  thirstday,après  ski,edition  edition,spüt  spüt,d'musi  d'musi,freuen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</si>
  <si>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</si>
  <si>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</si>
  <si>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</si>
  <si>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</si>
  <si>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</si>
  <si>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</si>
  <si>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</si>
  <si>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</si>
  <si>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</si>
  <si>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</si>
  <si>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</si>
  <si>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</si>
  <si>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</si>
  <si>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</si>
  <si>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infovista frost_sullivan brighttalk mobileworldlive leedoyle_dc bt_global ricardo_belmar btinireland channelmarkj crn</t>
  </si>
  <si>
    <t>infovista ricardo_belmar rayhartjen brighttalk bt_global btinireland retexperience jmottlrce henrychalian ema_research</t>
  </si>
  <si>
    <t>brighttalk infovista btinireland bt_global ricardo_belmar</t>
  </si>
  <si>
    <t>reikiatlanta africa_ci infovista</t>
  </si>
  <si>
    <t>Top Tweeters in Entire Graph</t>
  </si>
  <si>
    <t>Top Tweeters in G1</t>
  </si>
  <si>
    <t>Top Tweeters in G2</t>
  </si>
  <si>
    <t>Top Tweeters in G3</t>
  </si>
  <si>
    <t>Top Tweeters in G4</t>
  </si>
  <si>
    <t>Top Tweeters in G5</t>
  </si>
  <si>
    <t>Top Tweeters</t>
  </si>
  <si>
    <t>zdnet frost_sullivan mobileworldlive zkerravala crn networkworld ldignan frostbpawards leedoyle_dc onug_</t>
  </si>
  <si>
    <t>fmfrancoise ema_research ricardo_belmar retexperience rayhartjen jmottlrce girijesh ricardo retailshelley</t>
  </si>
  <si>
    <t>btbusinesscare bt_global brighttalk btinireland agatheesclatine rionapf mariamullarkey1 cconnolly21</t>
  </si>
  <si>
    <t>rawasen_ globalplacefirm newswiretoday exn_de</t>
  </si>
  <si>
    <t>naturiffic africa_ci reikiatlanta</t>
  </si>
  <si>
    <t>Top URLs in Tweet by Count</t>
  </si>
  <si>
    <t>https://www.networkworld.com/article/3339622/cloud-computing/sd-wan-can-help-solve-challenges-of-multi-cloud.html https://www.networkworld.com/article/3323407/sd-wan/how-to-buy-sd-wan-technology-key-questions-to-consider-when-selecting-a-supplier.html https://www.zdnet.com/article/5g-initial-use-cases-are-going-to-be-all-about-business/ https://www.onug.net/blog/digital-business-requires-an-end-to-end-intelligence-for-wan-edge/?utm_source=twitter&amp;utm_medium=social&amp;utm_campaign=onug+blog&amp;utm_term=creation&amp;utm_content=digital+business+requires+an+end-to-end+intelligence+for+wan+edge https://twitter.com/zkerravala/status/1092471605748469760 https://www.networkworld.com/article/3331844/wide-area-networking/survey-enterprises-want-end-to-end-management-of-sd-wan.html?upd=1547224726889?es_sh=38bdf052e0e3d34c055ac4ac9a97fe22&amp;es_ad=116753 https://www.crn.com/channel-chiefs/cc2019-details.htm?c=185 https://www.channelmarketingjournal.com/helping-partners-deliver-value/ https://view6.workcast.net/register?cpak=4987858094231305&amp;referrer=InfovistaTwitter6 https://twitter.com/i/web/status/1091456662446264320</t>
  </si>
  <si>
    <t>https://nodexlgraphgallery.org/Pages/Graph.aspx?graphID=186448 https://twitter.com/i/web/status/1095784526352134176 https://nodexlgraphgallery.org/Pages/Graph.aspx?graphID=185931 https://twitter.com/i/web/status/1094155082881478656</t>
  </si>
  <si>
    <t>https://twitter.com/FrostBPAwards/status/1093526393353371649 https://view6.workcast.net/register?cpak=4987858094231305&amp;referrer=InfovistaTwitter5</t>
  </si>
  <si>
    <t>https://twitter.com/Infovista/status/1093519000724799488 https://www.brighttalk.com/webcast/16843/348575?utm_source=BT_Ireland&amp;utm_medium=brighttalk&amp;utm_campaign=348575&amp;elqTrackId=64f72ce6c5534477b44de3c373856fb6&amp;elq=c98ce742ce7f4d0da8c513f6fe7f46e6&amp;elqaid=654&amp;elqat=1&amp;elqCampaignId= https://twitter.com/i/web/status/1095808844285046785 https://twitter.com/i/web/status/1095751369271713794 https://www.globalservices.bt.com/en/aboutus/events/how-to-make-your-network-smarter-with-application-intelligence</t>
  </si>
  <si>
    <t>https://twitter.com/i/web/status/1096327030449295363 https://twitter.com/i/web/status/1095239862586953729 https://www.brighttalk.com/webcast/16843/348575?utm_source=BT_Ireland&amp;utm_medium=brighttalk&amp;utm_campaign=348575&amp;elqTrackId=64f72ce6c5534477b44de3c373856fb6&amp;elq=c98ce742ce7f4d0da8c513f6fe7f46e6&amp;elqaid=654&amp;elqat=1&amp;elqCampaignId=</t>
  </si>
  <si>
    <t>https://twitter.com/i/web/status/1096344620953493504 https://twitter.com/i/web/status/1093505914236219392</t>
  </si>
  <si>
    <t>Top URLs in Tweet by Salience</t>
  </si>
  <si>
    <t>Top Domains in Tweet by Count</t>
  </si>
  <si>
    <t>twitter.com networkworld.com workcast.net youtube.com zdnet.com onug.net crn.com channelmarketingjournal.com retailcustomerexperience.com bt.com</t>
  </si>
  <si>
    <t>twitter.com workcast.net</t>
  </si>
  <si>
    <t>twitter.com brighttalk.com bt.com</t>
  </si>
  <si>
    <t>twitter.com brighttalk.com</t>
  </si>
  <si>
    <t>Top Domains in Tweet by Salience</t>
  </si>
  <si>
    <t>brighttalk.com bt.com twitter.com</t>
  </si>
  <si>
    <t>Top Hashtags in Tweet by Count</t>
  </si>
  <si>
    <t>sdwan 5g application infovista network retail multicloud wan channelchiefs funfriday</t>
  </si>
  <si>
    <t>sdwan valentinesday infovista</t>
  </si>
  <si>
    <t>network sdwan application retail retailtech knowyournetwork customerexperience cx</t>
  </si>
  <si>
    <t>Top Hashtags in Tweet by Salience</t>
  </si>
  <si>
    <t>infovista network application</t>
  </si>
  <si>
    <t>sdwan application retail retailtech knowyournetwork customerexperience cx network</t>
  </si>
  <si>
    <t>Top Words in Tweet by Count</t>
  </si>
  <si>
    <t>end bt_global join brighttalk webinar 20 february find out view</t>
  </si>
  <si>
    <t>end 5g sdwan webinar application global 2019 join network real</t>
  </si>
  <si>
    <t>end join network application brighttalk webinar 20 february register now</t>
  </si>
  <si>
    <t>clear 5 requirements successful store digital experiences video roundtable ricardo_belmar</t>
  </si>
  <si>
    <t>recipient competitive strategy innovation leadership award make sure check out</t>
  </si>
  <si>
    <t>5g newswiretoday applauded frost sullivan aiding rollout enabled features holistic</t>
  </si>
  <si>
    <t>applauded frost_sullivan aiding rollout 5g enabled features holistic network optimization</t>
  </si>
  <si>
    <t>end join brighttalk webinar 20 february find out view</t>
  </si>
  <si>
    <t>naturrific's daily gifts out stories via reikiatlanta africa_ci nature photography</t>
  </si>
  <si>
    <t>via nodexl ricardo_belmar henrychalian ema_research rayhartjen</t>
  </si>
  <si>
    <t>webinar global ricardo_belmar miss great learn make network smarter application</t>
  </si>
  <si>
    <t>network smarter application intelligence join webinar make brighttalk sdwan btinireland</t>
  </si>
  <si>
    <t>performance engineer alexandria va</t>
  </si>
  <si>
    <t>btinireland join brighttalk webinar end pressure deliver smarter network future</t>
  </si>
  <si>
    <t>network join brighttalk deliver smarter webinar 20 february application end</t>
  </si>
  <si>
    <t>après ski thirstday edition spüt d'musi freuen sie sich 21</t>
  </si>
  <si>
    <t>btinireland pressure deliver smarter network future s holding back join</t>
  </si>
  <si>
    <t>tems investigation beautifu drop razer os support smh wakikubali kuweka</t>
  </si>
  <si>
    <t>ricardo_belmar retail retailtech sdwan retexperience jmottlrce</t>
  </si>
  <si>
    <t>5g deployments miss today's webinar lessons learned first 4pm cet</t>
  </si>
  <si>
    <t>end survey enterprises want management sd wan</t>
  </si>
  <si>
    <t>digital end business requires intelligence wan edge sylvain quartier senior</t>
  </si>
  <si>
    <t>Top Words in Tweet by Salience</t>
  </si>
  <si>
    <t>end 5g sdwan webinar application global store 2019 join network</t>
  </si>
  <si>
    <t>end make smarter intelligence ll joined ricardo_belmar jon howes bt_global</t>
  </si>
  <si>
    <t>global webinar ricardo_belmar miss great learn make network smarter application</t>
  </si>
  <si>
    <t>brighttalk join webinar make sdwan btinireland 20 february ll bt_global</t>
  </si>
  <si>
    <t>end pressure deliver smarter network future s holding back 20</t>
  </si>
  <si>
    <t>end pressure future s holding back w make intelligence find</t>
  </si>
  <si>
    <t>beautifu drop razer os support smh wakikubali kuweka kwenye operating</t>
  </si>
  <si>
    <t>miss today's webinar lessons learned first 4pm cet 10am est</t>
  </si>
  <si>
    <t>Top Word Pairs in Tweet by Count</t>
  </si>
  <si>
    <t>bt_global,join  join,brighttalk  brighttalk,webinar  webinar,infovista  infovista,20  20,february  february,find  find,out  out,end  end,end</t>
  </si>
  <si>
    <t>end,end  brighttalk,webinar  2019,global  global,competitive  svp,global  global,channel  lessons,learned  5g,deployments  4pm,cet  cet,10am</t>
  </si>
  <si>
    <t>join,brighttalk  brighttalk,webinar  20,february  register,now  end,end  end,view  view,application  application,network  network,infrastructure  webinar,20</t>
  </si>
  <si>
    <t>clear,5  5,requirements  requirements,successful  successful,store  store,digital  digital,experiences  experiences,infovista  infovista,video  video,roundtable  roundtable,ricardo_belmar</t>
  </si>
  <si>
    <t>infovista,recipient  recipient,competitive  competitive,strategy  strategy,innovation  innovation,leadership  leadership,award  award,make  make,sure  sure,check  check,out</t>
  </si>
  <si>
    <t>newswiretoday,infovista  infovista,applauded  applauded,frost  frost,sullivan  sullivan,aiding  aiding,rollout  rollout,5g  5g,enabled  enabled,features  features,holistic</t>
  </si>
  <si>
    <t>infovista,applauded  applauded,frost_sullivan  frost_sullivan,aiding  aiding,rollout  rollout,5g  5g,enabled  enabled,features  features,holistic  holistic,network  network,optimization</t>
  </si>
  <si>
    <t>join,brighttalk  brighttalk,webinar  webinar,infovista  infovista,20  20,february  february,find  find,out  out,end  end,end  end,view</t>
  </si>
  <si>
    <t>naturrific's,daily  daily,gifts  gifts,out  out,stories  stories,via  via,reikiatlanta  reikiatlanta,africa_ci  africa_ci,infovista  infovista,nature  nature,photography</t>
  </si>
  <si>
    <t>infovista,via  via,nodexl  nodexl,infovista  infovista,ricardo_belmar  ricardo_belmar,henrychalian  henrychalian,ema_research  ema_research,rayhartjen  ricardo_belmar,ema_research  ema_research,henrychalian  henrychalian,rayhartjen</t>
  </si>
  <si>
    <t>ricardo_belmar,miss  miss,great  great,webinar  webinar,learn  learn,make  make,network  network,smarter  smarter,application  application,intelligence  infovista,lots</t>
  </si>
  <si>
    <t>application,intelligence  make,network  network,smarter  smarter,application  join,brighttalk  brighttalk,webinar  webinar,20  20,february  february,make  intelligence,ll</t>
  </si>
  <si>
    <t>performance,engineer  engineer,infovista  infovista,alexandria  alexandria,va</t>
  </si>
  <si>
    <t>join,brighttalk  brighttalk,webinar  btinireland,pressure  pressure,deliver  deliver,smarter  smarter,network  network,future  future,s  s,holding  holding,back</t>
  </si>
  <si>
    <t>join,brighttalk  brighttalk,webinar  20,february  pressure,deliver  deliver,smarter  smarter,network  network,future  future,s  s,holding  holding,back</t>
  </si>
  <si>
    <t>après,ski  thirstday,après  ski,edition  edition,spüt  spüt,d'musi  d'musi,freuen  freuen,sie  sie,sich  sich,21  21,februar</t>
  </si>
  <si>
    <t>btinireland,pressure  pressure,deliver  deliver,smarter  smarter,network  network,future  future,s  s,holding  holding,back  back,join  join,brighttalk</t>
  </si>
  <si>
    <t>tems,investigation  beautifu,infovista  infovista,drop  drop,tems  investigation,razer  razer,os  os,support  support,smh  infovista,wakikubali  wakikubali,kuweka</t>
  </si>
  <si>
    <t>ricardo_belmar,retail  retail,retailtech  retailtech,sdwan  sdwan,retexperience  retexperience,jmottlrce</t>
  </si>
  <si>
    <t>5g,deployments  infovista,miss  miss,today's  today's,5g  5g,webinar  webinar,lessons  lessons,learned  learned,first  first,5g  deployments,4pm</t>
  </si>
  <si>
    <t>survey,enterprises  enterprises,want  want,end  end,end  end,management  management,sd  sd,wan</t>
  </si>
  <si>
    <t>digital,business  business,requires  requires,end  end,end  end,intelligence  intelligence,wan  wan,edge  edge,sylvain  sylvain,quartier  quartier,senior</t>
  </si>
  <si>
    <t>Top Word Pairs in Tweet by Salience</t>
  </si>
  <si>
    <t>webinar,20  february,make  make,network  network,smarter  smarter,application  application,intelligence  intelligence,ll  ll,joined  joined,ricardo_belmar  ricardo_belmar,jon</t>
  </si>
  <si>
    <t>ricardo_belmar,henrychalian  henrychalian,ema_research  ema_research,rayhartjen  ricardo_belmar,ema_research  ema_research,henrychalian  henrychalian,rayhartjen  infovista,via  via,nodexl  nodexl,infovista  infovista,ricardo_belmar</t>
  </si>
  <si>
    <t>join,brighttalk  brighttalk,webinar  make,network  network,smarter  smarter,application  webinar,20  20,february  february,make  intelligence,ll  application,intelligence</t>
  </si>
  <si>
    <t>btinireland,pressure  pressure,deliver  deliver,smarter  smarter,network  network,future  future,s  s,holding  holding,back  back,join  btinireland,join</t>
  </si>
  <si>
    <t>pressure,deliver  deliver,smarter  smarter,network  network,future  future,s  s,holding  holding,back  back,join  brighttalk,w  webinar,20</t>
  </si>
  <si>
    <t>beautifu,infovista  infovista,drop  drop,tems  investigation,razer  razer,os  os,support  support,smh  infovista,wakikubali  wakikubali,kuweka  kuweka,tems</t>
  </si>
  <si>
    <t>infovista,miss  miss,today's  today's,5g  5g,webinar  webinar,lessons  lessons,learned  learned,first  first,5g  deployments,4pm  4pm,cet</t>
  </si>
  <si>
    <t>Word</t>
  </si>
  <si>
    <t>out</t>
  </si>
  <si>
    <t>find</t>
  </si>
  <si>
    <t>deliver</t>
  </si>
  <si>
    <t>experience</t>
  </si>
  <si>
    <t>strategy</t>
  </si>
  <si>
    <t>store</t>
  </si>
  <si>
    <t>competitive</t>
  </si>
  <si>
    <t>leadership</t>
  </si>
  <si>
    <t>rollout</t>
  </si>
  <si>
    <t>miss</t>
  </si>
  <si>
    <t>deployments</t>
  </si>
  <si>
    <t>4pm</t>
  </si>
  <si>
    <t>cet</t>
  </si>
  <si>
    <t>10am</t>
  </si>
  <si>
    <t>est</t>
  </si>
  <si>
    <t>experiences</t>
  </si>
  <si>
    <t>pressure</t>
  </si>
  <si>
    <t>future</t>
  </si>
  <si>
    <t>s</t>
  </si>
  <si>
    <t>holding</t>
  </si>
  <si>
    <t>back</t>
  </si>
  <si>
    <t>infrastructure</t>
  </si>
  <si>
    <t>user</t>
  </si>
  <si>
    <t>ll</t>
  </si>
  <si>
    <t>innovation</t>
  </si>
  <si>
    <t>award</t>
  </si>
  <si>
    <t>challenges</t>
  </si>
  <si>
    <t>real</t>
  </si>
  <si>
    <t>business</t>
  </si>
  <si>
    <t>critical</t>
  </si>
  <si>
    <t>jon</t>
  </si>
  <si>
    <t>lessons</t>
  </si>
  <si>
    <t>learned</t>
  </si>
  <si>
    <t>improve</t>
  </si>
  <si>
    <t>customers</t>
  </si>
  <si>
    <t>employees</t>
  </si>
  <si>
    <t>demand</t>
  </si>
  <si>
    <t>register</t>
  </si>
  <si>
    <t>now</t>
  </si>
  <si>
    <t>need</t>
  </si>
  <si>
    <t>great</t>
  </si>
  <si>
    <t>learn</t>
  </si>
  <si>
    <t>happy</t>
  </si>
  <si>
    <t>recognized</t>
  </si>
  <si>
    <t>tomorrow</t>
  </si>
  <si>
    <t>aiding</t>
  </si>
  <si>
    <t>optimization</t>
  </si>
  <si>
    <t>enterprise</t>
  </si>
  <si>
    <t>requires</t>
  </si>
  <si>
    <t>edge</t>
  </si>
  <si>
    <t>sylvain</t>
  </si>
  <si>
    <t>quartier</t>
  </si>
  <si>
    <t>senior</t>
  </si>
  <si>
    <t>vice</t>
  </si>
  <si>
    <t>quality</t>
  </si>
  <si>
    <t>list</t>
  </si>
  <si>
    <t>survey</t>
  </si>
  <si>
    <t>enterprises</t>
  </si>
  <si>
    <t>want</t>
  </si>
  <si>
    <t>management</t>
  </si>
  <si>
    <t>sd</t>
  </si>
  <si>
    <t>congratulations</t>
  </si>
  <si>
    <t>howes</t>
  </si>
  <si>
    <t>svp</t>
  </si>
  <si>
    <t>channel</t>
  </si>
  <si>
    <t>turn</t>
  </si>
  <si>
    <t>today's</t>
  </si>
  <si>
    <t>first</t>
  </si>
  <si>
    <t>rollouts</t>
  </si>
  <si>
    <t>teach</t>
  </si>
  <si>
    <t>experts</t>
  </si>
  <si>
    <t>next</t>
  </si>
  <si>
    <t>week</t>
  </si>
  <si>
    <t>share</t>
  </si>
  <si>
    <t>insights</t>
  </si>
  <si>
    <t>major</t>
  </si>
  <si>
    <t>clear</t>
  </si>
  <si>
    <t>5</t>
  </si>
  <si>
    <t>requirements</t>
  </si>
  <si>
    <t>successful</t>
  </si>
  <si>
    <t>video</t>
  </si>
  <si>
    <t>roundtable</t>
  </si>
  <si>
    <t>investigation</t>
  </si>
  <si>
    <t>edition</t>
  </si>
  <si>
    <t>spüt</t>
  </si>
  <si>
    <t>d'musi</t>
  </si>
  <si>
    <t>freuen</t>
  </si>
  <si>
    <t>sie</t>
  </si>
  <si>
    <t>sich</t>
  </si>
  <si>
    <t>21</t>
  </si>
  <si>
    <t>februar</t>
  </si>
  <si>
    <t>eine</t>
  </si>
  <si>
    <t>tolle</t>
  </si>
  <si>
    <t>editi</t>
  </si>
  <si>
    <t>live</t>
  </si>
  <si>
    <t>jo</t>
  </si>
  <si>
    <t>nodexl</t>
  </si>
  <si>
    <t>lots</t>
  </si>
  <si>
    <t>love</t>
  </si>
  <si>
    <t>think</t>
  </si>
  <si>
    <t>applauded</t>
  </si>
  <si>
    <t>enabled</t>
  </si>
  <si>
    <t>features</t>
  </si>
  <si>
    <t>holistic</t>
  </si>
  <si>
    <t>solution</t>
  </si>
  <si>
    <t>frost</t>
  </si>
  <si>
    <t>sullivan</t>
  </si>
  <si>
    <t>world</t>
  </si>
  <si>
    <t>year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</si>
  <si>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</si>
  <si>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</si>
  <si>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</si>
  <si>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</si>
  <si>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</si>
  <si>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</si>
  <si>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</si>
  <si>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</si>
  <si>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</si>
  <si>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</si>
  <si>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</si>
  <si>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</si>
  <si>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</si>
  <si>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</si>
  <si>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</si>
  <si>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</si>
  <si>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</si>
  <si>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</si>
  <si>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</si>
  <si>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</si>
  <si>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</si>
  <si>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</si>
  <si>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</si>
  <si>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</si>
  <si>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</si>
  <si>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</si>
  <si>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</si>
  <si>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</si>
  <si>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</si>
  <si>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</si>
  <si>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</si>
  <si>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Feb</t>
  </si>
  <si>
    <t>1-Feb</t>
  </si>
  <si>
    <t>10 PM</t>
  </si>
  <si>
    <t>2-Feb</t>
  </si>
  <si>
    <t>7 AM</t>
  </si>
  <si>
    <t>4-Feb</t>
  </si>
  <si>
    <t>3 PM</t>
  </si>
  <si>
    <t>9 PM</t>
  </si>
  <si>
    <t>5-Feb</t>
  </si>
  <si>
    <t>12 AM</t>
  </si>
  <si>
    <t>10 AM</t>
  </si>
  <si>
    <t>12 PM</t>
  </si>
  <si>
    <t>1 PM</t>
  </si>
  <si>
    <t>2 PM</t>
  </si>
  <si>
    <t>6-Feb</t>
  </si>
  <si>
    <t>8 AM</t>
  </si>
  <si>
    <t>5 PM</t>
  </si>
  <si>
    <t>7 PM</t>
  </si>
  <si>
    <t>7-Feb</t>
  </si>
  <si>
    <t>6 PM</t>
  </si>
  <si>
    <t>8 PM</t>
  </si>
  <si>
    <t>8-Feb</t>
  </si>
  <si>
    <t>9 AM</t>
  </si>
  <si>
    <t>4 PM</t>
  </si>
  <si>
    <t>9-Feb</t>
  </si>
  <si>
    <t>10-Feb</t>
  </si>
  <si>
    <t>11-Feb</t>
  </si>
  <si>
    <t>12-Feb</t>
  </si>
  <si>
    <t>1 AM</t>
  </si>
  <si>
    <t>13-Feb</t>
  </si>
  <si>
    <t>14-Feb</t>
  </si>
  <si>
    <t>11 PM</t>
  </si>
  <si>
    <t>15-Feb</t>
  </si>
  <si>
    <t>6 AM</t>
  </si>
  <si>
    <t>11 AM</t>
  </si>
  <si>
    <t>128, 128, 128</t>
  </si>
  <si>
    <t>171, 85, 85</t>
  </si>
  <si>
    <t>Red</t>
  </si>
  <si>
    <t>212, 43, 43</t>
  </si>
  <si>
    <t>G1: 5g end infovista sdwan webinar global network application 2019 digital</t>
  </si>
  <si>
    <t>G2: infovista network smarter application intelligence webinar make join ricardo_belmar rayhartjen</t>
  </si>
  <si>
    <t>G3: end join brighttalk webinar infovista network 20 february application view</t>
  </si>
  <si>
    <t>G4: infovista performance engineer alexandria va après ski tems 5g thirstday</t>
  </si>
  <si>
    <t>Autofill Workbook Results</t>
  </si>
  <si>
    <t>Edge Weight▓1▓4▓0▓True▓Gray▓Red▓▓Edge Weight▓1▓4▓0▓3▓10▓False▓Edge Weight▓1▓4▓0▓35▓12▓False▓▓0▓0▓0▓True▓Black▓Black▓▓Followers▓52▓48944▓0▓162▓1000▓False▓▓0▓0▓0▓0▓0▓False▓▓0▓0▓0▓0▓0▓False▓▓0▓0▓0▓0▓0▓False</t>
  </si>
  <si>
    <t>GraphSource░GraphServerTwitterSearch▓GraphTerm░infovista▓ImportDescription░The graph represents a network of 40 Twitter users whose tweets in the requested range contained "infovista", or who were replied to or mentioned in those tweets.  The network was obtained from the NodeXL Graph Server on Saturday, 16 February 2019 at 22:33 UTC.
The requested start date was Saturday, 16 February 2019 at 01:01 UTC and the maximum number of days (going backward) was 14.
The maximum number of tweets collected was 5,000.
The tweets in the network were tweeted over the 13-day, 14-hour, 47-minute period from Saturday, 02 February 2019 at 07:39 UTC to Friday, 15 February 2019 at 22:27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</si>
</sst>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632030"/>
        <c:axId val="57143951"/>
      </c:barChart>
      <c:catAx>
        <c:axId val="436320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143951"/>
        <c:crosses val="autoZero"/>
        <c:auto val="1"/>
        <c:lblOffset val="100"/>
        <c:noMultiLvlLbl val="0"/>
      </c:catAx>
      <c:valAx>
        <c:axId val="571439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32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infovista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9"/>
                <c:pt idx="0">
                  <c:v>10 PM
1-Feb
Feb
2019</c:v>
                </c:pt>
                <c:pt idx="1">
                  <c:v>7 AM
2-Feb</c:v>
                </c:pt>
                <c:pt idx="2">
                  <c:v>10 PM</c:v>
                </c:pt>
                <c:pt idx="3">
                  <c:v>3 PM
4-Feb</c:v>
                </c:pt>
                <c:pt idx="4">
                  <c:v>9 PM</c:v>
                </c:pt>
                <c:pt idx="5">
                  <c:v>12 AM
5-Feb</c:v>
                </c:pt>
                <c:pt idx="6">
                  <c:v>10 AM</c:v>
                </c:pt>
                <c:pt idx="7">
                  <c:v>12 PM</c:v>
                </c:pt>
                <c:pt idx="8">
                  <c:v>1 PM</c:v>
                </c:pt>
                <c:pt idx="9">
                  <c:v>2 PM</c:v>
                </c:pt>
                <c:pt idx="10">
                  <c:v>9 PM</c:v>
                </c:pt>
                <c:pt idx="11">
                  <c:v>10 PM</c:v>
                </c:pt>
                <c:pt idx="12">
                  <c:v>8 AM
6-Feb</c:v>
                </c:pt>
                <c:pt idx="13">
                  <c:v>5 PM</c:v>
                </c:pt>
                <c:pt idx="14">
                  <c:v>7 PM</c:v>
                </c:pt>
                <c:pt idx="15">
                  <c:v>10 AM
7-Feb</c:v>
                </c:pt>
                <c:pt idx="16">
                  <c:v>1 PM</c:v>
                </c:pt>
                <c:pt idx="17">
                  <c:v>2 PM</c:v>
                </c:pt>
                <c:pt idx="18">
                  <c:v>3 PM</c:v>
                </c:pt>
                <c:pt idx="19">
                  <c:v>6 PM</c:v>
                </c:pt>
                <c:pt idx="20">
                  <c:v>8 PM</c:v>
                </c:pt>
                <c:pt idx="21">
                  <c:v>9 AM
8-Feb</c:v>
                </c:pt>
                <c:pt idx="22">
                  <c:v>4 PM</c:v>
                </c:pt>
                <c:pt idx="23">
                  <c:v>5 PM</c:v>
                </c:pt>
                <c:pt idx="24">
                  <c:v>10 PM</c:v>
                </c:pt>
                <c:pt idx="25">
                  <c:v>12 AM
9-Feb</c:v>
                </c:pt>
                <c:pt idx="26">
                  <c:v>8 AM</c:v>
                </c:pt>
                <c:pt idx="27">
                  <c:v>3 PM
10-Feb</c:v>
                </c:pt>
                <c:pt idx="28">
                  <c:v>10 AM
11-Feb</c:v>
                </c:pt>
                <c:pt idx="29">
                  <c:v>4 PM</c:v>
                </c:pt>
                <c:pt idx="30">
                  <c:v>9 PM</c:v>
                </c:pt>
                <c:pt idx="31">
                  <c:v>10 PM</c:v>
                </c:pt>
                <c:pt idx="32">
                  <c:v>1 AM
12-Feb</c:v>
                </c:pt>
                <c:pt idx="33">
                  <c:v>7 AM</c:v>
                </c:pt>
                <c:pt idx="34">
                  <c:v>8 AM</c:v>
                </c:pt>
                <c:pt idx="35">
                  <c:v>12 PM</c:v>
                </c:pt>
                <c:pt idx="36">
                  <c:v>5 PM</c:v>
                </c:pt>
                <c:pt idx="37">
                  <c:v>9 PM</c:v>
                </c:pt>
                <c:pt idx="38">
                  <c:v>10 PM</c:v>
                </c:pt>
                <c:pt idx="39">
                  <c:v>3 PM
13-Feb</c:v>
                </c:pt>
                <c:pt idx="40">
                  <c:v>5 PM</c:v>
                </c:pt>
                <c:pt idx="41">
                  <c:v>6 PM</c:v>
                </c:pt>
                <c:pt idx="42">
                  <c:v>7 PM</c:v>
                </c:pt>
                <c:pt idx="43">
                  <c:v>8 PM</c:v>
                </c:pt>
                <c:pt idx="44">
                  <c:v>10 PM</c:v>
                </c:pt>
                <c:pt idx="45">
                  <c:v>1 AM
14-Feb</c:v>
                </c:pt>
                <c:pt idx="46">
                  <c:v>5 PM</c:v>
                </c:pt>
                <c:pt idx="47">
                  <c:v>6 PM</c:v>
                </c:pt>
                <c:pt idx="48">
                  <c:v>10 PM</c:v>
                </c:pt>
                <c:pt idx="49">
                  <c:v>11 PM</c:v>
                </c:pt>
                <c:pt idx="50">
                  <c:v>6 AM
15-Feb</c:v>
                </c:pt>
                <c:pt idx="51">
                  <c:v>8 AM</c:v>
                </c:pt>
                <c:pt idx="52">
                  <c:v>9 AM</c:v>
                </c:pt>
                <c:pt idx="53">
                  <c:v>10 AM</c:v>
                </c:pt>
                <c:pt idx="54">
                  <c:v>11 AM</c:v>
                </c:pt>
                <c:pt idx="55">
                  <c:v>1 PM</c:v>
                </c:pt>
                <c:pt idx="56">
                  <c:v>2 PM</c:v>
                </c:pt>
                <c:pt idx="57">
                  <c:v>5 PM</c:v>
                </c:pt>
                <c:pt idx="58">
                  <c:v>10 PM</c:v>
                </c:pt>
              </c:strCache>
            </c:strRef>
          </c:cat>
          <c:val>
            <c:numRef>
              <c:f>'Time Series'!$B$26:$B$101</c:f>
              <c:numCache>
                <c:formatCode>General</c:formatCode>
                <c:ptCount val="59"/>
                <c:pt idx="0">
                  <c:v>1</c:v>
                </c:pt>
                <c:pt idx="1">
                  <c:v>1</c:v>
                </c:pt>
                <c:pt idx="2">
                  <c:v>2</c:v>
                </c:pt>
                <c:pt idx="3">
                  <c:v>2</c:v>
                </c:pt>
                <c:pt idx="4">
                  <c:v>2</c:v>
                </c:pt>
                <c:pt idx="5">
                  <c:v>1</c:v>
                </c:pt>
                <c:pt idx="6">
                  <c:v>1</c:v>
                </c:pt>
                <c:pt idx="7">
                  <c:v>3</c:v>
                </c:pt>
                <c:pt idx="8">
                  <c:v>1</c:v>
                </c:pt>
                <c:pt idx="9">
                  <c:v>1</c:v>
                </c:pt>
                <c:pt idx="10">
                  <c:v>1</c:v>
                </c:pt>
                <c:pt idx="11">
                  <c:v>1</c:v>
                </c:pt>
                <c:pt idx="12">
                  <c:v>1</c:v>
                </c:pt>
                <c:pt idx="13">
                  <c:v>1</c:v>
                </c:pt>
                <c:pt idx="14">
                  <c:v>1</c:v>
                </c:pt>
                <c:pt idx="15">
                  <c:v>1</c:v>
                </c:pt>
                <c:pt idx="16">
                  <c:v>1</c:v>
                </c:pt>
                <c:pt idx="17">
                  <c:v>1</c:v>
                </c:pt>
                <c:pt idx="18">
                  <c:v>4</c:v>
                </c:pt>
                <c:pt idx="19">
                  <c:v>2</c:v>
                </c:pt>
                <c:pt idx="20">
                  <c:v>1</c:v>
                </c:pt>
                <c:pt idx="21">
                  <c:v>1</c:v>
                </c:pt>
                <c:pt idx="22">
                  <c:v>1</c:v>
                </c:pt>
                <c:pt idx="23">
                  <c:v>1</c:v>
                </c:pt>
                <c:pt idx="24">
                  <c:v>2</c:v>
                </c:pt>
                <c:pt idx="25">
                  <c:v>1</c:v>
                </c:pt>
                <c:pt idx="26">
                  <c:v>1</c:v>
                </c:pt>
                <c:pt idx="27">
                  <c:v>1</c:v>
                </c:pt>
                <c:pt idx="28">
                  <c:v>1</c:v>
                </c:pt>
                <c:pt idx="29">
                  <c:v>2</c:v>
                </c:pt>
                <c:pt idx="30">
                  <c:v>1</c:v>
                </c:pt>
                <c:pt idx="31">
                  <c:v>1</c:v>
                </c:pt>
                <c:pt idx="32">
                  <c:v>2</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2</c:v>
                </c:pt>
                <c:pt idx="52">
                  <c:v>1</c:v>
                </c:pt>
                <c:pt idx="53">
                  <c:v>1</c:v>
                </c:pt>
                <c:pt idx="54">
                  <c:v>1</c:v>
                </c:pt>
                <c:pt idx="55">
                  <c:v>1</c:v>
                </c:pt>
                <c:pt idx="56">
                  <c:v>1</c:v>
                </c:pt>
                <c:pt idx="57">
                  <c:v>1</c:v>
                </c:pt>
                <c:pt idx="58">
                  <c:v>1</c:v>
                </c:pt>
              </c:numCache>
            </c:numRef>
          </c:val>
        </c:ser>
        <c:axId val="5423832"/>
        <c:axId val="48814489"/>
      </c:barChart>
      <c:catAx>
        <c:axId val="5423832"/>
        <c:scaling>
          <c:orientation val="minMax"/>
        </c:scaling>
        <c:axPos val="b"/>
        <c:delete val="0"/>
        <c:numFmt formatCode="General" sourceLinked="1"/>
        <c:majorTickMark val="out"/>
        <c:minorTickMark val="none"/>
        <c:tickLblPos val="nextTo"/>
        <c:crossAx val="48814489"/>
        <c:crosses val="autoZero"/>
        <c:auto val="1"/>
        <c:lblOffset val="100"/>
        <c:noMultiLvlLbl val="0"/>
      </c:catAx>
      <c:valAx>
        <c:axId val="48814489"/>
        <c:scaling>
          <c:orientation val="minMax"/>
        </c:scaling>
        <c:axPos val="l"/>
        <c:majorGridlines/>
        <c:delete val="0"/>
        <c:numFmt formatCode="General" sourceLinked="1"/>
        <c:majorTickMark val="out"/>
        <c:minorTickMark val="none"/>
        <c:tickLblPos val="nextTo"/>
        <c:crossAx val="54238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533512"/>
        <c:axId val="65257289"/>
      </c:barChart>
      <c:catAx>
        <c:axId val="445335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57289"/>
        <c:crosses val="autoZero"/>
        <c:auto val="1"/>
        <c:lblOffset val="100"/>
        <c:noMultiLvlLbl val="0"/>
      </c:catAx>
      <c:valAx>
        <c:axId val="65257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33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444690"/>
        <c:axId val="51349027"/>
      </c:barChart>
      <c:catAx>
        <c:axId val="504446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349027"/>
        <c:crosses val="autoZero"/>
        <c:auto val="1"/>
        <c:lblOffset val="100"/>
        <c:noMultiLvlLbl val="0"/>
      </c:catAx>
      <c:valAx>
        <c:axId val="51349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44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488060"/>
        <c:axId val="65630493"/>
      </c:barChart>
      <c:catAx>
        <c:axId val="594880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630493"/>
        <c:crosses val="autoZero"/>
        <c:auto val="1"/>
        <c:lblOffset val="100"/>
        <c:noMultiLvlLbl val="0"/>
      </c:catAx>
      <c:valAx>
        <c:axId val="6563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88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803526"/>
        <c:axId val="14469687"/>
      </c:barChart>
      <c:catAx>
        <c:axId val="538035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469687"/>
        <c:crosses val="autoZero"/>
        <c:auto val="1"/>
        <c:lblOffset val="100"/>
        <c:noMultiLvlLbl val="0"/>
      </c:catAx>
      <c:valAx>
        <c:axId val="14469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03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118320"/>
        <c:axId val="31193969"/>
      </c:barChart>
      <c:catAx>
        <c:axId val="631183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193969"/>
        <c:crosses val="autoZero"/>
        <c:auto val="1"/>
        <c:lblOffset val="100"/>
        <c:noMultiLvlLbl val="0"/>
      </c:catAx>
      <c:valAx>
        <c:axId val="31193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18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310266"/>
        <c:axId val="43683531"/>
      </c:barChart>
      <c:catAx>
        <c:axId val="12310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683531"/>
        <c:crosses val="autoZero"/>
        <c:auto val="1"/>
        <c:lblOffset val="100"/>
        <c:noMultiLvlLbl val="0"/>
      </c:catAx>
      <c:valAx>
        <c:axId val="43683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10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607460"/>
        <c:axId val="48705093"/>
      </c:barChart>
      <c:catAx>
        <c:axId val="57607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705093"/>
        <c:crosses val="autoZero"/>
        <c:auto val="1"/>
        <c:lblOffset val="100"/>
        <c:noMultiLvlLbl val="0"/>
      </c:catAx>
      <c:valAx>
        <c:axId val="48705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07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5692654"/>
        <c:axId val="52798431"/>
      </c:barChart>
      <c:catAx>
        <c:axId val="35692654"/>
        <c:scaling>
          <c:orientation val="minMax"/>
        </c:scaling>
        <c:axPos val="b"/>
        <c:delete val="1"/>
        <c:majorTickMark val="out"/>
        <c:minorTickMark val="none"/>
        <c:tickLblPos val="none"/>
        <c:crossAx val="52798431"/>
        <c:crosses val="autoZero"/>
        <c:auto val="1"/>
        <c:lblOffset val="100"/>
        <c:noMultiLvlLbl val="0"/>
      </c:catAx>
      <c:valAx>
        <c:axId val="52798431"/>
        <c:scaling>
          <c:orientation val="minMax"/>
        </c:scaling>
        <c:axPos val="l"/>
        <c:delete val="1"/>
        <c:majorTickMark val="out"/>
        <c:minorTickMark val="none"/>
        <c:tickLblPos val="none"/>
        <c:crossAx val="356926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Smith" refreshedVersion="5">
  <cacheSource type="worksheet">
    <worksheetSource ref="A2:BL7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7">
        <s v="application"/>
        <s v="smartstore retail"/>
        <s v="7c50"/>
        <s v="infovista 3d 5g telecom geodata tems iot ai ascom opex"/>
        <s v="5g network"/>
        <m/>
        <s v="nature photography"/>
        <s v="infovista"/>
        <s v="sdwan valentinesday"/>
        <s v="network"/>
        <s v="retail retailtech sdwan"/>
        <s v="5g"/>
        <s v="sdwan knowyournetwork customerexperience cx"/>
        <s v="network application"/>
        <s v="application network"/>
        <s v="funfriday"/>
        <s v="channelchiefs"/>
        <s v="sdwan"/>
        <s v="wan digitaltransformation"/>
        <s v="wan"/>
        <s v="application network infovista sdwan cx"/>
        <s v="application network infovista"/>
        <s v="sdwan multicloud"/>
        <s v="groundhogday sdwan knowyournetwork"/>
        <s v="sdwan retail"/>
        <s v="yearofthepig"/>
        <s v="infovista 5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19-02-05T10:52:44.000"/>
        <d v="2019-02-06T08:53:03.000"/>
        <d v="2019-02-06T19:35:38.000"/>
        <d v="2019-02-07T15:06:23.000"/>
        <d v="2019-02-07T18:12:07.000"/>
        <d v="2019-02-08T16:14:00.000"/>
        <d v="2019-02-11T10:15:04.000"/>
        <d v="2019-02-12T07:19:55.000"/>
        <d v="2019-02-09T08:44:34.000"/>
        <d v="2019-02-13T20:39:24.000"/>
        <d v="2019-02-02T22:20:05.000"/>
        <d v="2019-02-05T22:20:19.000"/>
        <d v="2019-02-08T22:20:28.000"/>
        <d v="2019-02-11T22:30:13.000"/>
        <d v="2019-02-14T22:30:17.000"/>
        <d v="2019-02-05T00:42:51.000"/>
        <d v="2019-02-05T13:03:16.000"/>
        <d v="2019-02-07T15:29:10.000"/>
        <d v="2019-02-09T00:29:51.000"/>
        <d v="2019-02-15T06:11:41.000"/>
        <d v="2019-02-08T09:12:54.000"/>
        <d v="2019-02-15T08:47:07.000"/>
        <d v="2019-02-07T13:45:00.000"/>
        <d v="2019-02-15T09:45:01.000"/>
        <d v="2019-02-15T10:05:00.000"/>
        <d v="2019-02-06T17:34:54.000"/>
        <d v="2019-02-15T11:33:35.000"/>
        <d v="2019-02-10T15:16:58.000"/>
        <d v="2019-02-07T15:06:29.000"/>
        <d v="2019-02-07T15:08:02.000"/>
        <d v="2019-02-02T07:39:38.000"/>
        <d v="2019-02-05T12:42:29.000"/>
        <d v="2019-02-01T22:02:01.000"/>
        <d v="2019-02-05T12:01:01.000"/>
        <d v="2019-02-04T21:54:46.000"/>
        <d v="2019-02-11T16:17:41.000"/>
        <d v="2019-02-12T12:13:06.000"/>
        <d v="2019-02-13T18:27:39.000"/>
        <d v="2019-02-13T22:16:02.000"/>
        <d v="2019-02-15T13:52:35.000"/>
        <d v="2019-02-11T16:15:10.000"/>
        <d v="2019-02-07T14:37:01.000"/>
        <d v="2019-02-07T10:24:11.000"/>
        <d v="2019-02-12T08:35:06.000"/>
        <d v="2019-02-15T08:35:07.000"/>
        <d v="2019-02-07T20:06:08.000"/>
        <d v="2019-02-08T17:50:01.000"/>
        <d v="2019-02-11T21:02:02.000"/>
        <d v="2019-02-05T12:31:57.000"/>
        <d v="2019-02-12T01:01:23.000"/>
        <d v="2019-02-07T18:42:00.000"/>
        <d v="2019-02-08T22:10:00.000"/>
        <d v="2019-02-12T01:53:01.000"/>
        <d v="2019-02-12T22:41:00.000"/>
        <d v="2019-02-12T21:48:03.000"/>
        <d v="2019-02-13T15:38:24.000"/>
        <d v="2019-02-13T17:27:02.000"/>
        <d v="2019-02-14T17:08:02.000"/>
        <d v="2019-02-04T15:30:28.000"/>
        <d v="2019-02-13T19:43:58.000"/>
        <d v="2019-02-14T23:05:00.000"/>
        <d v="2019-02-15T14:49:26.000"/>
        <d v="2019-02-15T17:39:01.000"/>
        <d v="2019-02-02T22:15:01.000"/>
        <d v="2019-02-04T15:56:01.000"/>
        <d v="2019-02-04T21:19:02.000"/>
        <d v="2019-02-05T14:37:02.000"/>
        <d v="2019-02-05T21:33:02.000"/>
        <d v="2019-02-12T17:11:02.000"/>
        <d v="2019-02-14T01:43:01.000"/>
        <d v="2019-02-14T18:08:04.000"/>
        <d v="2019-02-15T22:27:01.000"/>
      </sharedItems>
      <fieldGroup par="66" base="22">
        <rangePr groupBy="hours" autoEnd="1" autoStart="1" startDate="2019-02-01T22:02:01.000" endDate="2019-02-15T22:27:01.000"/>
        <groupItems count="26">
          <s v="&lt;2/1/2019"/>
          <s v="12 AM"/>
          <s v="1 AM"/>
          <s v="2 AM"/>
          <s v="3 AM"/>
          <s v="4 AM"/>
          <s v="5 AM"/>
          <s v="6 AM"/>
          <s v="7 AM"/>
          <s v="8 AM"/>
          <s v="9 AM"/>
          <s v="10 AM"/>
          <s v="11 AM"/>
          <s v="12 PM"/>
          <s v="1 PM"/>
          <s v="2 PM"/>
          <s v="3 PM"/>
          <s v="4 PM"/>
          <s v="5 PM"/>
          <s v="6 PM"/>
          <s v="7 PM"/>
          <s v="8 PM"/>
          <s v="9 PM"/>
          <s v="10 PM"/>
          <s v="11 PM"/>
          <s v="&gt;2/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01T22:02:01.000" endDate="2019-02-15T22:27:01.000"/>
        <groupItems count="368">
          <s v="&lt;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19"/>
        </groupItems>
      </fieldGroup>
    </cacheField>
    <cacheField name="Months" databaseField="0">
      <sharedItems containsMixedTypes="0" count="0"/>
      <fieldGroup base="22">
        <rangePr groupBy="months" autoEnd="1" autoStart="1" startDate="2019-02-01T22:02:01.000" endDate="2019-02-15T22:27:01.000"/>
        <groupItems count="14">
          <s v="&lt;2/1/2019"/>
          <s v="Jan"/>
          <s v="Feb"/>
          <s v="Mar"/>
          <s v="Apr"/>
          <s v="May"/>
          <s v="Jun"/>
          <s v="Jul"/>
          <s v="Aug"/>
          <s v="Sep"/>
          <s v="Oct"/>
          <s v="Nov"/>
          <s v="Dec"/>
          <s v="&gt;2/15/2019"/>
        </groupItems>
      </fieldGroup>
    </cacheField>
    <cacheField name="Years" databaseField="0">
      <sharedItems containsMixedTypes="0" count="0"/>
      <fieldGroup base="22">
        <rangePr groupBy="years" autoEnd="1" autoStart="1" startDate="2019-02-01T22:02:01.000" endDate="2019-02-15T22:27:01.000"/>
        <groupItems count="3">
          <s v="&lt;2/1/2019"/>
          <s v="2019"/>
          <s v="&gt;2/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agatheesclatine"/>
    <s v="infovista"/>
    <m/>
    <m/>
    <m/>
    <m/>
    <m/>
    <m/>
    <m/>
    <m/>
    <s v="No"/>
    <n v="3"/>
    <m/>
    <m/>
    <x v="0"/>
    <d v="2019-02-05T10:52:44.000"/>
    <s v="RT @bt_global: Join our @BrightTALK webinar with @infovista on 20 February to find out how to get an end-to-end view of your #application aâ€¦"/>
    <m/>
    <m/>
    <x v="0"/>
    <m/>
    <s v="http://pbs.twimg.com/profile_images/467248603908411392/Vd_y1s0D_normal.png"/>
    <x v="0"/>
    <s v="https://twitter.com/#!/agatheesclatine/status/1092737785348452352"/>
    <m/>
    <m/>
    <s v="1092737785348452352"/>
    <m/>
    <b v="0"/>
    <n v="0"/>
    <s v=""/>
    <b v="0"/>
    <s v="en"/>
    <m/>
    <s v=""/>
    <b v="0"/>
    <n v="1"/>
    <s v="1092445290181869569"/>
    <s v="Twitter Web Client"/>
    <b v="0"/>
    <s v="1092445290181869569"/>
    <s v="Tweet"/>
    <n v="0"/>
    <n v="0"/>
    <m/>
    <m/>
    <m/>
    <m/>
    <m/>
    <m/>
    <m/>
    <m/>
    <n v="1"/>
    <s v="3"/>
    <s v="1"/>
    <m/>
    <m/>
    <m/>
    <m/>
    <m/>
    <m/>
    <m/>
    <m/>
    <m/>
  </r>
  <r>
    <s v="mariamullarkey1"/>
    <s v="infovista"/>
    <m/>
    <m/>
    <m/>
    <m/>
    <m/>
    <m/>
    <m/>
    <m/>
    <s v="No"/>
    <n v="6"/>
    <m/>
    <m/>
    <x v="0"/>
    <d v="2019-02-06T08:53:03.000"/>
    <s v="RT @bt_global: Join our @BrightTALK webinar with @infovista on 20 February to find out how to get an end-to-end view of your #application a…"/>
    <m/>
    <m/>
    <x v="0"/>
    <m/>
    <s v="http://pbs.twimg.com/profile_images/755340096077963264/6jvPb1Kj_normal.jpg"/>
    <x v="1"/>
    <s v="https://twitter.com/#!/mariamullarkey1/status/1093070054411911169"/>
    <m/>
    <m/>
    <s v="1093070054411911169"/>
    <m/>
    <b v="0"/>
    <n v="0"/>
    <s v=""/>
    <b v="0"/>
    <s v="en"/>
    <m/>
    <s v=""/>
    <b v="0"/>
    <n v="2"/>
    <s v="1092445290181869569"/>
    <s v="Twitter Web Client"/>
    <b v="0"/>
    <s v="1092445290181869569"/>
    <s v="Tweet"/>
    <n v="0"/>
    <n v="0"/>
    <m/>
    <m/>
    <m/>
    <m/>
    <m/>
    <m/>
    <m/>
    <m/>
    <n v="1"/>
    <s v="3"/>
    <s v="1"/>
    <m/>
    <m/>
    <m/>
    <m/>
    <m/>
    <m/>
    <m/>
    <m/>
    <m/>
  </r>
  <r>
    <s v="rayhartjen"/>
    <s v="girijesh"/>
    <m/>
    <m/>
    <m/>
    <m/>
    <m/>
    <m/>
    <m/>
    <m/>
    <s v="No"/>
    <n v="9"/>
    <m/>
    <m/>
    <x v="0"/>
    <d v="2019-02-06T19:35:38.000"/>
    <s v="Be clear on why - 5 Requirements for Successful In-Store Digital Experiences ~ an @Infovista video roundtable with @ricardo_belmar, @retailshelley, @girijesh  and others ~ https://t.co/UCh5cRHAXM #SmartStore #retail https://t.co/GVi3gvguKt"/>
    <s v="https://www.youtube.com/watch?v=gKriGdZMKq4&amp;feature=youtu.be"/>
    <s v="youtube.com"/>
    <x v="1"/>
    <s v="https://pbs.twimg.com/media/Dyvwed9VsAAdUk9.jpg"/>
    <s v="https://pbs.twimg.com/media/Dyvwed9VsAAdUk9.jpg"/>
    <x v="2"/>
    <s v="https://twitter.com/#!/rayhartjen/status/1093231764217114626"/>
    <m/>
    <m/>
    <s v="1093231764217114626"/>
    <m/>
    <b v="0"/>
    <n v="4"/>
    <s v=""/>
    <b v="0"/>
    <s v="en"/>
    <m/>
    <s v=""/>
    <b v="0"/>
    <n v="1"/>
    <s v=""/>
    <s v="Twitter Web Client"/>
    <b v="0"/>
    <s v="1093231764217114626"/>
    <s v="Tweet"/>
    <n v="0"/>
    <n v="0"/>
    <m/>
    <m/>
    <m/>
    <m/>
    <m/>
    <m/>
    <m/>
    <m/>
    <n v="1"/>
    <s v="2"/>
    <s v="2"/>
    <m/>
    <m/>
    <m/>
    <m/>
    <m/>
    <m/>
    <m/>
    <m/>
    <m/>
  </r>
  <r>
    <s v="frostbpawards"/>
    <s v="infovista"/>
    <m/>
    <m/>
    <m/>
    <m/>
    <m/>
    <m/>
    <m/>
    <m/>
    <s v="No"/>
    <n v="11"/>
    <m/>
    <m/>
    <x v="1"/>
    <d v="2019-02-07T15:06:23.000"/>
    <s v="@Infovista is the recipient of the Competitive Strategy Innovation and Leadership Award! Make sure to check them out at the 2019 Mobile World Congress Hall 7 Booth #7C50. https://t.co/q9u8p4DQHy https://t.co/0gflwGyhP7"/>
    <s v="https://www.prnewswire.com/news-releases/infovista-applauded-by-frost--sullivan-for-its-aiding-the-rollout-of-5g-enabled-features-with-its-holistic-network-optimization-solution-300790477.html?tc=eml_cleartime"/>
    <s v="prnewswire.com"/>
    <x v="2"/>
    <s v="https://pbs.twimg.com/media/Dyz8dayXQAA7dSY.jpg"/>
    <s v="https://pbs.twimg.com/media/Dyz8dayXQAA7dSY.jpg"/>
    <x v="3"/>
    <s v="https://twitter.com/#!/frostbpawards/status/1093526393353371649"/>
    <m/>
    <m/>
    <s v="1093526393353371649"/>
    <m/>
    <b v="0"/>
    <n v="1"/>
    <s v="21102657"/>
    <b v="0"/>
    <s v="en"/>
    <m/>
    <s v=""/>
    <b v="0"/>
    <n v="0"/>
    <s v=""/>
    <s v="Hootsuite Inc."/>
    <b v="0"/>
    <s v="1093526393353371649"/>
    <s v="Tweet"/>
    <n v="0"/>
    <n v="0"/>
    <m/>
    <m/>
    <m/>
    <m/>
    <m/>
    <m/>
    <m/>
    <m/>
    <n v="1"/>
    <s v="1"/>
    <s v="1"/>
    <n v="3"/>
    <n v="10.714285714285714"/>
    <n v="0"/>
    <n v="0"/>
    <n v="0"/>
    <n v="0"/>
    <n v="25"/>
    <n v="89.28571428571429"/>
    <n v="28"/>
  </r>
  <r>
    <s v="newswiretoday"/>
    <s v="newswiretoday"/>
    <m/>
    <m/>
    <m/>
    <m/>
    <m/>
    <m/>
    <m/>
    <m/>
    <s v="No"/>
    <n v="12"/>
    <m/>
    <m/>
    <x v="2"/>
    <d v="2019-02-07T18:12:07.000"/>
    <s v="NewswireToday / Infovista Applauded by Frost &amp;amp; Sullivan for its Aiding the  Rollout of 5G-enabled Features with its Holistic Network Optimization  Solution #Infovista #3D #5G #Telecom #Geodata #TEMS #IoT #AI #Ascom #OPEX - https://t.co/n9OO6IkYEf"/>
    <s v="https://www.newswiretoday.com/news/16933/"/>
    <s v="newswiretoday.com"/>
    <x v="3"/>
    <m/>
    <s v="http://pbs.twimg.com/profile_images/1080968551811276800/F6O0EGtT_normal.jpg"/>
    <x v="4"/>
    <s v="https://twitter.com/#!/newswiretoday/status/1093573133800361989"/>
    <m/>
    <m/>
    <s v="1093573133800361989"/>
    <m/>
    <b v="0"/>
    <n v="0"/>
    <s v=""/>
    <b v="0"/>
    <s v="en"/>
    <m/>
    <s v=""/>
    <b v="0"/>
    <n v="0"/>
    <s v=""/>
    <s v="Twitter Web Client"/>
    <b v="0"/>
    <s v="1093573133800361989"/>
    <s v="Tweet"/>
    <n v="0"/>
    <n v="0"/>
    <m/>
    <m/>
    <m/>
    <m/>
    <m/>
    <m/>
    <m/>
    <m/>
    <n v="1"/>
    <s v="4"/>
    <s v="4"/>
    <n v="0"/>
    <n v="0"/>
    <n v="1"/>
    <n v="3.125"/>
    <n v="0"/>
    <n v="0"/>
    <n v="31"/>
    <n v="96.875"/>
    <n v="32"/>
  </r>
  <r>
    <s v="apaxpartners_fr"/>
    <s v="frost_sullivan"/>
    <m/>
    <m/>
    <m/>
    <m/>
    <m/>
    <m/>
    <m/>
    <m/>
    <s v="No"/>
    <n v="13"/>
    <m/>
    <m/>
    <x v="0"/>
    <d v="2019-02-08T16:14:00.000"/>
    <s v=".@Infovista applauded by @Frost_Sullivan for its aiding the rollout of #5G-enabled features with its holistic #network optimization solution https://t.co/X5mjn8HT8M"/>
    <s v="http://www.koreaittimes.com/news/articleView.html?idxno=89122"/>
    <s v="koreaittimes.com"/>
    <x v="4"/>
    <m/>
    <s v="http://pbs.twimg.com/profile_images/542320702024458243/EJjNbKMF_normal.jpeg"/>
    <x v="5"/>
    <s v="https://twitter.com/#!/apaxpartners_fr/status/1093905796889489408"/>
    <m/>
    <m/>
    <s v="1093905796889489408"/>
    <m/>
    <b v="0"/>
    <n v="0"/>
    <s v=""/>
    <b v="0"/>
    <s v="en"/>
    <m/>
    <s v=""/>
    <b v="0"/>
    <n v="0"/>
    <s v=""/>
    <s v="TweetDeck"/>
    <b v="0"/>
    <s v="1093905796889489408"/>
    <s v="Tweet"/>
    <n v="0"/>
    <n v="0"/>
    <m/>
    <m/>
    <m/>
    <m/>
    <m/>
    <m/>
    <m/>
    <m/>
    <n v="1"/>
    <s v="1"/>
    <s v="1"/>
    <n v="0"/>
    <n v="0"/>
    <n v="0"/>
    <n v="0"/>
    <n v="0"/>
    <n v="0"/>
    <n v="19"/>
    <n v="100"/>
    <n v="19"/>
  </r>
  <r>
    <s v="cconnolly21"/>
    <s v="infovista"/>
    <m/>
    <m/>
    <m/>
    <m/>
    <m/>
    <m/>
    <m/>
    <m/>
    <s v="No"/>
    <n v="15"/>
    <m/>
    <m/>
    <x v="0"/>
    <d v="2019-02-11T10:15:04.000"/>
    <s v="Join our @BrightTALK webinar with @infovista on_x000a_20 February to find out how to get an end-to-end view of your… https://t.co/qItrdaft5O"/>
    <s v="https://twitter.com/i/web/status/1094902633284931585"/>
    <s v="twitter.com"/>
    <x v="5"/>
    <m/>
    <s v="http://pbs.twimg.com/profile_images/3731348540/2db6166d4f72257d2c97270f22e0491f_normal.jpeg"/>
    <x v="6"/>
    <s v="https://twitter.com/#!/cconnolly21/status/1094902633284931585"/>
    <m/>
    <m/>
    <s v="1094902633284931585"/>
    <m/>
    <b v="0"/>
    <n v="0"/>
    <s v=""/>
    <b v="0"/>
    <s v="en"/>
    <m/>
    <s v=""/>
    <b v="0"/>
    <n v="0"/>
    <s v=""/>
    <s v="Twitter Web Client"/>
    <b v="1"/>
    <s v="1094902633284931585"/>
    <s v="Tweet"/>
    <n v="0"/>
    <n v="0"/>
    <m/>
    <m/>
    <m/>
    <m/>
    <m/>
    <m/>
    <m/>
    <m/>
    <n v="1"/>
    <s v="3"/>
    <s v="1"/>
    <m/>
    <m/>
    <m/>
    <m/>
    <m/>
    <m/>
    <m/>
    <m/>
    <m/>
  </r>
  <r>
    <s v="naturiffic"/>
    <s v="africa_ci"/>
    <m/>
    <m/>
    <m/>
    <m/>
    <m/>
    <m/>
    <m/>
    <m/>
    <s v="No"/>
    <n v="17"/>
    <m/>
    <m/>
    <x v="0"/>
    <d v="2019-02-12T07:19:55.000"/>
    <s v="Naturrific's Daily Gifts is out! https://t.co/mkG5g5N17F Stories via @ReikiAtlanta @africa_ci @Infovista #nature #photography"/>
    <s v="https://paper.li/Naturiffic/1433002527?edition_id=9783cc40-2e96-11e9-b8af-0cc47a0d1605"/>
    <s v="paper.li"/>
    <x v="6"/>
    <m/>
    <s v="http://pbs.twimg.com/profile_images/1031172403634757632/zebakg-V_normal.jpg"/>
    <x v="7"/>
    <s v="https://twitter.com/#!/naturiffic/status/1095220940336754688"/>
    <m/>
    <m/>
    <s v="1095220940336754688"/>
    <m/>
    <b v="0"/>
    <n v="0"/>
    <s v=""/>
    <b v="0"/>
    <s v="en"/>
    <m/>
    <s v=""/>
    <b v="0"/>
    <n v="0"/>
    <s v=""/>
    <s v="Paper.li"/>
    <b v="0"/>
    <s v="1095220940336754688"/>
    <s v="Tweet"/>
    <n v="0"/>
    <n v="0"/>
    <m/>
    <m/>
    <m/>
    <m/>
    <m/>
    <m/>
    <m/>
    <m/>
    <n v="1"/>
    <s v="5"/>
    <s v="5"/>
    <m/>
    <m/>
    <m/>
    <m/>
    <m/>
    <m/>
    <m/>
    <m/>
    <m/>
  </r>
  <r>
    <s v="fmfrancoise"/>
    <s v="ema_research"/>
    <m/>
    <m/>
    <m/>
    <m/>
    <m/>
    <m/>
    <m/>
    <m/>
    <s v="No"/>
    <n v="20"/>
    <m/>
    <m/>
    <x v="0"/>
    <d v="2019-02-09T08:44:34.000"/>
    <s v="infovista via NodeXL https://t.co/osineSwLNU_x000a_@infovista_x000a_@ricardo_belmar_x000a_@ema_research_x000a_@henrychalian_x000a_@rayhartjen… https://t.co/5j0flJRzKM"/>
    <s v="https://nodexlgraphgallery.org/Pages/Graph.aspx?graphID=185931 https://twitter.com/i/web/status/1094155082881478656"/>
    <s v="nodexlgraphgallery.org twitter.com"/>
    <x v="5"/>
    <m/>
    <s v="http://pbs.twimg.com/profile_images/985495411564695552/i90ppaeE_normal.jpg"/>
    <x v="8"/>
    <s v="https://twitter.com/#!/fmfrancoise/status/1094155082881478656"/>
    <m/>
    <m/>
    <s v="1094155082881478656"/>
    <m/>
    <b v="0"/>
    <n v="0"/>
    <s v=""/>
    <b v="0"/>
    <s v="de"/>
    <m/>
    <s v=""/>
    <b v="0"/>
    <n v="0"/>
    <s v=""/>
    <s v="Twitter Web Client"/>
    <b v="1"/>
    <s v="1094155082881478656"/>
    <s v="Tweet"/>
    <n v="0"/>
    <n v="0"/>
    <m/>
    <m/>
    <m/>
    <m/>
    <m/>
    <m/>
    <m/>
    <m/>
    <n v="2"/>
    <s v="2"/>
    <s v="2"/>
    <m/>
    <m/>
    <m/>
    <m/>
    <m/>
    <m/>
    <m/>
    <m/>
    <m/>
  </r>
  <r>
    <s v="fmfrancoise"/>
    <s v="ema_research"/>
    <m/>
    <m/>
    <m/>
    <m/>
    <m/>
    <m/>
    <m/>
    <m/>
    <s v="No"/>
    <n v="21"/>
    <m/>
    <m/>
    <x v="0"/>
    <d v="2019-02-13T20:39:24.000"/>
    <s v="infovista via NodeXL https://t.co/7gFi8AndaR_x000a_@infovista_x000a_@ricardo_belmar_x000a_@henrychalian_x000a_@ema_research_x000a_@rayhartjen… https://t.co/M3hps8FnZT"/>
    <s v="https://nodexlgraphgallery.org/Pages/Graph.aspx?graphID=186448 https://twitter.com/i/web/status/1095784526352134176"/>
    <s v="nodexlgraphgallery.org twitter.com"/>
    <x v="5"/>
    <m/>
    <s v="http://pbs.twimg.com/profile_images/985495411564695552/i90ppaeE_normal.jpg"/>
    <x v="9"/>
    <s v="https://twitter.com/#!/fmfrancoise/status/1095784526352134176"/>
    <m/>
    <m/>
    <s v="1095784526352134176"/>
    <m/>
    <b v="0"/>
    <n v="0"/>
    <s v=""/>
    <b v="0"/>
    <s v="de"/>
    <m/>
    <s v=""/>
    <b v="0"/>
    <n v="0"/>
    <s v=""/>
    <s v="Twitter Web Client"/>
    <b v="1"/>
    <s v="1095784526352134176"/>
    <s v="Tweet"/>
    <n v="0"/>
    <n v="0"/>
    <m/>
    <m/>
    <m/>
    <m/>
    <m/>
    <m/>
    <m/>
    <m/>
    <n v="2"/>
    <s v="2"/>
    <s v="2"/>
    <m/>
    <m/>
    <m/>
    <m/>
    <m/>
    <m/>
    <m/>
    <m/>
    <m/>
  </r>
  <r>
    <s v="globalplacefirm"/>
    <s v="globalplacefirm"/>
    <m/>
    <m/>
    <m/>
    <m/>
    <m/>
    <m/>
    <m/>
    <m/>
    <s v="No"/>
    <n v="30"/>
    <m/>
    <m/>
    <x v="2"/>
    <d v="2019-02-02T22:20:05.000"/>
    <s v="Performance Engineer InfoVista - Alexandria, VA https://t.co/tLlUc7oVtn"/>
    <s v="http://globalplacementfirm.catsone.com/careers/index.php?m=portal&amp;a=details&amp;jobOrderID=912939"/>
    <s v="catsone.com"/>
    <x v="5"/>
    <m/>
    <s v="http://pbs.twimg.com/profile_images/1083528801907224576/sRKRXZxp_normal.jpg"/>
    <x v="10"/>
    <s v="https://twitter.com/#!/globalplacefirm/status/1091823599877541888"/>
    <m/>
    <m/>
    <s v="1091823599877541888"/>
    <m/>
    <b v="0"/>
    <n v="0"/>
    <s v=""/>
    <b v="0"/>
    <s v="et"/>
    <m/>
    <s v=""/>
    <b v="0"/>
    <n v="0"/>
    <s v=""/>
    <s v="CATS Twitter Integration"/>
    <b v="0"/>
    <s v="1091823599877541888"/>
    <s v="Tweet"/>
    <n v="0"/>
    <n v="0"/>
    <m/>
    <m/>
    <m/>
    <m/>
    <m/>
    <m/>
    <m/>
    <m/>
    <n v="5"/>
    <s v="4"/>
    <s v="4"/>
    <n v="0"/>
    <n v="0"/>
    <n v="0"/>
    <n v="0"/>
    <n v="0"/>
    <n v="0"/>
    <n v="5"/>
    <n v="100"/>
    <n v="5"/>
  </r>
  <r>
    <s v="globalplacefirm"/>
    <s v="globalplacefirm"/>
    <m/>
    <m/>
    <m/>
    <m/>
    <m/>
    <m/>
    <m/>
    <m/>
    <s v="No"/>
    <n v="31"/>
    <m/>
    <m/>
    <x v="2"/>
    <d v="2019-02-05T22:20:19.000"/>
    <s v="Performance Engineer InfoVista - Alexandria, VA https://t.co/tLlUc7oVtn"/>
    <s v="http://globalplacementfirm.catsone.com/careers/index.php?m=portal&amp;a=details&amp;jobOrderID=912939"/>
    <s v="catsone.com"/>
    <x v="5"/>
    <m/>
    <s v="http://pbs.twimg.com/profile_images/1083528801907224576/sRKRXZxp_normal.jpg"/>
    <x v="11"/>
    <s v="https://twitter.com/#!/globalplacefirm/status/1092910820428787712"/>
    <m/>
    <m/>
    <s v="1092910820428787712"/>
    <m/>
    <b v="0"/>
    <n v="0"/>
    <s v=""/>
    <b v="0"/>
    <s v="et"/>
    <m/>
    <s v=""/>
    <b v="0"/>
    <n v="0"/>
    <s v=""/>
    <s v="CATS Twitter Integration"/>
    <b v="0"/>
    <s v="1092910820428787712"/>
    <s v="Tweet"/>
    <n v="0"/>
    <n v="0"/>
    <m/>
    <m/>
    <m/>
    <m/>
    <m/>
    <m/>
    <m/>
    <m/>
    <n v="5"/>
    <s v="4"/>
    <s v="4"/>
    <n v="0"/>
    <n v="0"/>
    <n v="0"/>
    <n v="0"/>
    <n v="0"/>
    <n v="0"/>
    <n v="5"/>
    <n v="100"/>
    <n v="5"/>
  </r>
  <r>
    <s v="globalplacefirm"/>
    <s v="globalplacefirm"/>
    <m/>
    <m/>
    <m/>
    <m/>
    <m/>
    <m/>
    <m/>
    <m/>
    <s v="No"/>
    <n v="32"/>
    <m/>
    <m/>
    <x v="2"/>
    <d v="2019-02-08T22:20:28.000"/>
    <s v="Performance Engineer InfoVista - Alexandria, VA https://t.co/tLlUc7oVtn"/>
    <s v="http://globalplacementfirm.catsone.com/careers/index.php?m=portal&amp;a=details&amp;jobOrderID=912939"/>
    <s v="catsone.com"/>
    <x v="5"/>
    <m/>
    <s v="http://pbs.twimg.com/profile_images/1083528801907224576/sRKRXZxp_normal.jpg"/>
    <x v="12"/>
    <s v="https://twitter.com/#!/globalplacefirm/status/1093998023527538689"/>
    <m/>
    <m/>
    <s v="1093998023527538689"/>
    <m/>
    <b v="0"/>
    <n v="0"/>
    <s v=""/>
    <b v="0"/>
    <s v="et"/>
    <m/>
    <s v=""/>
    <b v="0"/>
    <n v="0"/>
    <s v=""/>
    <s v="CATS Twitter Integration"/>
    <b v="0"/>
    <s v="1093998023527538689"/>
    <s v="Tweet"/>
    <n v="0"/>
    <n v="0"/>
    <m/>
    <m/>
    <m/>
    <m/>
    <m/>
    <m/>
    <m/>
    <m/>
    <n v="5"/>
    <s v="4"/>
    <s v="4"/>
    <n v="0"/>
    <n v="0"/>
    <n v="0"/>
    <n v="0"/>
    <n v="0"/>
    <n v="0"/>
    <n v="5"/>
    <n v="100"/>
    <n v="5"/>
  </r>
  <r>
    <s v="globalplacefirm"/>
    <s v="globalplacefirm"/>
    <m/>
    <m/>
    <m/>
    <m/>
    <m/>
    <m/>
    <m/>
    <m/>
    <s v="No"/>
    <n v="33"/>
    <m/>
    <m/>
    <x v="2"/>
    <d v="2019-02-11T22:30:13.000"/>
    <s v="Performance Engineer InfoVista - Alexandria, VA https://t.co/tLlUc7oVtn"/>
    <s v="http://globalplacementfirm.catsone.com/careers/index.php?m=portal&amp;a=details&amp;jobOrderID=912939"/>
    <s v="catsone.com"/>
    <x v="5"/>
    <m/>
    <s v="http://pbs.twimg.com/profile_images/1083528801907224576/sRKRXZxp_normal.jpg"/>
    <x v="13"/>
    <s v="https://twitter.com/#!/globalplacefirm/status/1095087638988681216"/>
    <m/>
    <m/>
    <s v="1095087638988681216"/>
    <m/>
    <b v="0"/>
    <n v="0"/>
    <s v=""/>
    <b v="0"/>
    <s v="et"/>
    <m/>
    <s v=""/>
    <b v="0"/>
    <n v="0"/>
    <s v=""/>
    <s v="CATS Twitter Integration"/>
    <b v="0"/>
    <s v="1095087638988681216"/>
    <s v="Tweet"/>
    <n v="0"/>
    <n v="0"/>
    <m/>
    <m/>
    <m/>
    <m/>
    <m/>
    <m/>
    <m/>
    <m/>
    <n v="5"/>
    <s v="4"/>
    <s v="4"/>
    <n v="0"/>
    <n v="0"/>
    <n v="0"/>
    <n v="0"/>
    <n v="0"/>
    <n v="0"/>
    <n v="5"/>
    <n v="100"/>
    <n v="5"/>
  </r>
  <r>
    <s v="globalplacefirm"/>
    <s v="globalplacefirm"/>
    <m/>
    <m/>
    <m/>
    <m/>
    <m/>
    <m/>
    <m/>
    <m/>
    <s v="No"/>
    <n v="34"/>
    <m/>
    <m/>
    <x v="2"/>
    <d v="2019-02-14T22:30:17.000"/>
    <s v="Performance Engineer InfoVista - Alexandria, VA https://t.co/tLlUc7oVtn"/>
    <s v="http://globalplacementfirm.catsone.com/careers/index.php?m=portal&amp;a=details&amp;jobOrderID=912939"/>
    <s v="catsone.com"/>
    <x v="5"/>
    <m/>
    <s v="http://pbs.twimg.com/profile_images/1083528801907224576/sRKRXZxp_normal.jpg"/>
    <x v="14"/>
    <s v="https://twitter.com/#!/globalplacefirm/status/1096174820507697157"/>
    <m/>
    <m/>
    <s v="1096174820507697157"/>
    <m/>
    <b v="0"/>
    <n v="0"/>
    <s v=""/>
    <b v="0"/>
    <s v="et"/>
    <m/>
    <s v=""/>
    <b v="0"/>
    <n v="0"/>
    <s v=""/>
    <s v="CATS Twitter Integration"/>
    <b v="0"/>
    <s v="1096174820507697157"/>
    <s v="Tweet"/>
    <n v="0"/>
    <n v="0"/>
    <m/>
    <m/>
    <m/>
    <m/>
    <m/>
    <m/>
    <m/>
    <m/>
    <n v="5"/>
    <s v="4"/>
    <s v="4"/>
    <n v="0"/>
    <n v="0"/>
    <n v="0"/>
    <n v="0"/>
    <n v="0"/>
    <n v="0"/>
    <n v="5"/>
    <n v="100"/>
    <n v="5"/>
  </r>
  <r>
    <s v="henrychalian"/>
    <s v="infovista"/>
    <m/>
    <m/>
    <m/>
    <m/>
    <m/>
    <m/>
    <m/>
    <m/>
    <s v="No"/>
    <n v="35"/>
    <m/>
    <m/>
    <x v="0"/>
    <d v="2019-02-05T00:42:51.000"/>
    <s v="RT @Infovista: Critical 5G rollout challenges you need to think about. Webinar tomorrow 4PM CET | 10AM EST: https://t.co/w3ULOHaBpb https:/â€¦"/>
    <s v="https://view6.workcast.net/register?cpak=4987858094231305&amp;referrer=InfovistaTwitter5"/>
    <s v="workcast.net"/>
    <x v="5"/>
    <m/>
    <s v="http://pbs.twimg.com/profile_images/1041816941944438785/NVhv7RBh_normal.jpg"/>
    <x v="15"/>
    <s v="https://twitter.com/#!/henrychalian/status/1092584303886823424"/>
    <m/>
    <m/>
    <s v="1092584303886823424"/>
    <m/>
    <b v="0"/>
    <n v="0"/>
    <s v=""/>
    <b v="0"/>
    <s v="en"/>
    <m/>
    <s v=""/>
    <b v="0"/>
    <n v="0"/>
    <s v="1092533010145124352"/>
    <s v="Twitter for Android"/>
    <b v="0"/>
    <s v="1092533010145124352"/>
    <s v="Tweet"/>
    <n v="0"/>
    <n v="0"/>
    <m/>
    <m/>
    <m/>
    <m/>
    <m/>
    <m/>
    <m/>
    <m/>
    <n v="4"/>
    <s v="1"/>
    <s v="1"/>
    <n v="0"/>
    <n v="0"/>
    <n v="1"/>
    <n v="5.2631578947368425"/>
    <n v="0"/>
    <n v="0"/>
    <n v="18"/>
    <n v="94.73684210526316"/>
    <n v="19"/>
  </r>
  <r>
    <s v="henrychalian"/>
    <s v="ricardo_belmar"/>
    <m/>
    <m/>
    <m/>
    <m/>
    <m/>
    <m/>
    <m/>
    <m/>
    <s v="No"/>
    <n v="36"/>
    <m/>
    <m/>
    <x v="0"/>
    <d v="2019-02-05T13:03:16.000"/>
    <s v="RT @ricardo_belmar: Don't miss this great webinar to learn how to make your network smarter with application intelligence! https://t.co/mG6â€¦"/>
    <m/>
    <m/>
    <x v="5"/>
    <m/>
    <s v="http://pbs.twimg.com/profile_images/1041816941944438785/NVhv7RBh_normal.jpg"/>
    <x v="16"/>
    <s v="https://twitter.com/#!/henrychalian/status/1092770632864055297"/>
    <m/>
    <m/>
    <s v="1092770632864055297"/>
    <m/>
    <b v="0"/>
    <n v="0"/>
    <s v=""/>
    <b v="0"/>
    <s v="en"/>
    <m/>
    <s v=""/>
    <b v="0"/>
    <n v="1"/>
    <s v="1092542002443497472"/>
    <s v="Twitter for Android"/>
    <b v="0"/>
    <s v="1092542002443497472"/>
    <s v="Tweet"/>
    <n v="0"/>
    <n v="0"/>
    <m/>
    <m/>
    <m/>
    <m/>
    <m/>
    <m/>
    <m/>
    <m/>
    <n v="1"/>
    <s v="1"/>
    <s v="2"/>
    <n v="3"/>
    <n v="16.666666666666668"/>
    <n v="1"/>
    <n v="5.555555555555555"/>
    <n v="0"/>
    <n v="0"/>
    <n v="14"/>
    <n v="77.77777777777777"/>
    <n v="18"/>
  </r>
  <r>
    <s v="henrychalian"/>
    <s v="infovista"/>
    <m/>
    <m/>
    <m/>
    <m/>
    <m/>
    <m/>
    <m/>
    <m/>
    <s v="No"/>
    <n v="37"/>
    <m/>
    <m/>
    <x v="0"/>
    <d v="2019-02-07T15:29:10.000"/>
    <s v="Congratulations to @Infovista team https://t.co/hgdEyQZMw8"/>
    <s v="https://twitter.com/FrostBPAwards/status/1093526393353371649"/>
    <s v="twitter.com"/>
    <x v="5"/>
    <m/>
    <s v="http://pbs.twimg.com/profile_images/1041816941944438785/NVhv7RBh_normal.jpg"/>
    <x v="17"/>
    <s v="https://twitter.com/#!/henrychalian/status/1093532126455230465"/>
    <m/>
    <m/>
    <s v="1093532126455230465"/>
    <m/>
    <b v="0"/>
    <n v="0"/>
    <s v=""/>
    <b v="1"/>
    <s v="en"/>
    <m/>
    <s v="1093526393353371649"/>
    <b v="0"/>
    <n v="0"/>
    <s v=""/>
    <s v="Twitter Web App"/>
    <b v="0"/>
    <s v="1093532126455230465"/>
    <s v="Tweet"/>
    <n v="0"/>
    <n v="0"/>
    <m/>
    <m/>
    <m/>
    <m/>
    <m/>
    <m/>
    <m/>
    <m/>
    <n v="4"/>
    <s v="1"/>
    <s v="1"/>
    <n v="1"/>
    <n v="25"/>
    <n v="0"/>
    <n v="0"/>
    <n v="0"/>
    <n v="0"/>
    <n v="3"/>
    <n v="75"/>
    <n v="4"/>
  </r>
  <r>
    <s v="henrychalian"/>
    <s v="frost_sullivan"/>
    <m/>
    <m/>
    <m/>
    <m/>
    <m/>
    <m/>
    <m/>
    <m/>
    <s v="No"/>
    <n v="38"/>
    <m/>
    <m/>
    <x v="0"/>
    <d v="2019-02-09T00:29:51.000"/>
    <s v="RT @Infovista: .@Frost_Sullivan recognized #Infovista with 2019 Global Competitive Strategy Innovation and Leadership Award in the global n…"/>
    <m/>
    <m/>
    <x v="7"/>
    <m/>
    <s v="http://pbs.twimg.com/profile_images/1041816941944438785/NVhv7RBh_normal.jpg"/>
    <x v="18"/>
    <s v="https://twitter.com/#!/henrychalian/status/1094030581455900673"/>
    <m/>
    <m/>
    <s v="1094030581455900673"/>
    <m/>
    <b v="0"/>
    <n v="0"/>
    <s v=""/>
    <b v="0"/>
    <s v="en"/>
    <m/>
    <s v=""/>
    <b v="0"/>
    <n v="0"/>
    <s v="1093995389269798912"/>
    <s v="Twitter for Android"/>
    <b v="0"/>
    <s v="1093995389269798912"/>
    <s v="Tweet"/>
    <n v="0"/>
    <n v="0"/>
    <m/>
    <m/>
    <m/>
    <m/>
    <m/>
    <m/>
    <m/>
    <m/>
    <n v="1"/>
    <s v="1"/>
    <s v="1"/>
    <m/>
    <m/>
    <m/>
    <m/>
    <m/>
    <m/>
    <m/>
    <m/>
    <m/>
  </r>
  <r>
    <s v="henrychalian"/>
    <s v="infovista"/>
    <m/>
    <m/>
    <m/>
    <m/>
    <m/>
    <m/>
    <m/>
    <m/>
    <s v="No"/>
    <n v="40"/>
    <m/>
    <m/>
    <x v="0"/>
    <d v="2019-02-15T06:11:41.000"/>
    <s v="RT @Infovista: Lots of love for #SDWAN and for you. Happy #ValentinesDay! https://t.co/BWouNDLjar"/>
    <m/>
    <m/>
    <x v="8"/>
    <s v="https://pbs.twimg.com/media/DzYpK4YX0AMuqRR.jpg"/>
    <s v="https://pbs.twimg.com/media/DzYpK4YX0AMuqRR.jpg"/>
    <x v="19"/>
    <s v="https://twitter.com/#!/henrychalian/status/1096290934696886272"/>
    <m/>
    <m/>
    <s v="1096290934696886272"/>
    <m/>
    <b v="0"/>
    <n v="0"/>
    <s v=""/>
    <b v="0"/>
    <s v="en"/>
    <m/>
    <s v=""/>
    <b v="0"/>
    <n v="0"/>
    <s v="1096108829027323905"/>
    <s v="Twitter for Android"/>
    <b v="0"/>
    <s v="1096108829027323905"/>
    <s v="Tweet"/>
    <n v="0"/>
    <n v="0"/>
    <m/>
    <m/>
    <m/>
    <m/>
    <m/>
    <m/>
    <m/>
    <m/>
    <n v="4"/>
    <s v="1"/>
    <s v="1"/>
    <n v="2"/>
    <n v="16.666666666666668"/>
    <n v="0"/>
    <n v="0"/>
    <n v="0"/>
    <n v="0"/>
    <n v="10"/>
    <n v="83.33333333333333"/>
    <n v="12"/>
  </r>
  <r>
    <s v="btbusinesscare"/>
    <s v="infovista"/>
    <m/>
    <m/>
    <m/>
    <m/>
    <m/>
    <m/>
    <m/>
    <m/>
    <s v="No"/>
    <n v="41"/>
    <m/>
    <m/>
    <x v="0"/>
    <d v="2019-02-08T09:12:54.000"/>
    <s v="RT @BTinIreland: Join our @BrightTALK webinar with @infovista on 20 February to find out how to get an end-to-end view of your #application…"/>
    <m/>
    <m/>
    <x v="0"/>
    <m/>
    <s v="http://pbs.twimg.com/profile_images/892349154739060736/FMcl2p5T_normal.jpg"/>
    <x v="20"/>
    <s v="https://twitter.com/#!/btbusinesscare/status/1093799824930074624"/>
    <m/>
    <m/>
    <s v="1093799824930074624"/>
    <m/>
    <b v="0"/>
    <n v="0"/>
    <s v=""/>
    <b v="0"/>
    <s v="en"/>
    <m/>
    <s v=""/>
    <b v="0"/>
    <n v="2"/>
    <s v="1093455373904822272"/>
    <s v="Twitter Web Client"/>
    <b v="0"/>
    <s v="1093455373904822272"/>
    <s v="Tweet"/>
    <n v="0"/>
    <n v="0"/>
    <m/>
    <m/>
    <m/>
    <m/>
    <m/>
    <m/>
    <m/>
    <m/>
    <n v="1"/>
    <s v="3"/>
    <s v="1"/>
    <m/>
    <m/>
    <m/>
    <m/>
    <m/>
    <m/>
    <m/>
    <m/>
    <m/>
  </r>
  <r>
    <s v="btbusinesscare"/>
    <s v="brighttalk"/>
    <m/>
    <m/>
    <m/>
    <m/>
    <m/>
    <m/>
    <m/>
    <m/>
    <s v="No"/>
    <n v="44"/>
    <m/>
    <m/>
    <x v="0"/>
    <d v="2019-02-15T08:47:07.000"/>
    <s v="RT @BTinIreland: The pressure is on to deliver a smarter #network for the future. So what’s holding you back? Join our @BrightTALK webinar…"/>
    <m/>
    <m/>
    <x v="9"/>
    <m/>
    <s v="http://pbs.twimg.com/profile_images/892349154739060736/FMcl2p5T_normal.jpg"/>
    <x v="21"/>
    <s v="https://twitter.com/#!/btbusinesscare/status/1096330050226536448"/>
    <m/>
    <m/>
    <s v="1096330050226536448"/>
    <m/>
    <b v="0"/>
    <n v="0"/>
    <s v=""/>
    <b v="0"/>
    <s v="en"/>
    <m/>
    <s v=""/>
    <b v="0"/>
    <n v="3"/>
    <s v="1096327030449295363"/>
    <s v="Twitter Web Client"/>
    <b v="0"/>
    <s v="1096327030449295363"/>
    <s v="Tweet"/>
    <n v="0"/>
    <n v="0"/>
    <m/>
    <m/>
    <m/>
    <m/>
    <m/>
    <m/>
    <m/>
    <m/>
    <n v="2"/>
    <s v="3"/>
    <s v="3"/>
    <m/>
    <m/>
    <m/>
    <m/>
    <m/>
    <m/>
    <m/>
    <m/>
    <m/>
  </r>
  <r>
    <s v="exn_de"/>
    <s v="exn_de"/>
    <m/>
    <m/>
    <m/>
    <m/>
    <m/>
    <m/>
    <m/>
    <m/>
    <s v="No"/>
    <n v="46"/>
    <m/>
    <m/>
    <x v="2"/>
    <d v="2019-02-07T13:45:00.000"/>
    <s v="Thirstday Après-Ski Edition – Do spüt d'Musi! _x000a_Freuen Sie sich am 21. Februar 2019  auf eine tolle Après- Ski Editi… https://t.co/bstziVTWhw"/>
    <s v="https://twitter.com/i/web/status/1093505914236219392"/>
    <s v="twitter.com"/>
    <x v="5"/>
    <m/>
    <s v="http://pbs.twimg.com/profile_images/656392958997102592/yDbWxG-w_normal.png"/>
    <x v="22"/>
    <s v="https://twitter.com/#!/exn_de/status/1093505914236219392"/>
    <m/>
    <m/>
    <s v="1093505914236219392"/>
    <m/>
    <b v="0"/>
    <n v="0"/>
    <s v=""/>
    <b v="0"/>
    <s v="de"/>
    <m/>
    <s v=""/>
    <b v="0"/>
    <n v="0"/>
    <s v=""/>
    <s v="Buffer"/>
    <b v="1"/>
    <s v="1093505914236219392"/>
    <s v="Tweet"/>
    <n v="0"/>
    <n v="0"/>
    <m/>
    <m/>
    <m/>
    <m/>
    <m/>
    <m/>
    <m/>
    <m/>
    <n v="2"/>
    <s v="4"/>
    <s v="4"/>
    <n v="0"/>
    <n v="0"/>
    <n v="0"/>
    <n v="0"/>
    <n v="0"/>
    <n v="0"/>
    <n v="20"/>
    <n v="100"/>
    <n v="20"/>
  </r>
  <r>
    <s v="exn_de"/>
    <s v="exn_de"/>
    <m/>
    <m/>
    <m/>
    <m/>
    <m/>
    <m/>
    <m/>
    <m/>
    <s v="No"/>
    <n v="47"/>
    <m/>
    <m/>
    <x v="2"/>
    <d v="2019-02-15T09:45:01.000"/>
    <s v="Thirstday Après-Ski Edition – Do spüt d'Musi! _x000a_Freuen Sie sich am 21. Februar 2019  auf eine tolle Après- Ski Editi… https://t.co/bQn6zDqWFB"/>
    <s v="https://twitter.com/i/web/status/1096344620953493504"/>
    <s v="twitter.com"/>
    <x v="5"/>
    <m/>
    <s v="http://pbs.twimg.com/profile_images/656392958997102592/yDbWxG-w_normal.png"/>
    <x v="23"/>
    <s v="https://twitter.com/#!/exn_de/status/1096344620953493504"/>
    <m/>
    <m/>
    <s v="1096344620953493504"/>
    <m/>
    <b v="0"/>
    <n v="0"/>
    <s v=""/>
    <b v="0"/>
    <s v="de"/>
    <m/>
    <s v=""/>
    <b v="0"/>
    <n v="0"/>
    <s v=""/>
    <s v="Buffer"/>
    <b v="1"/>
    <s v="1096344620953493504"/>
    <s v="Tweet"/>
    <n v="0"/>
    <n v="0"/>
    <m/>
    <m/>
    <m/>
    <m/>
    <m/>
    <m/>
    <m/>
    <m/>
    <n v="2"/>
    <s v="4"/>
    <s v="4"/>
    <n v="0"/>
    <n v="0"/>
    <n v="0"/>
    <n v="0"/>
    <n v="0"/>
    <n v="0"/>
    <n v="20"/>
    <n v="100"/>
    <n v="20"/>
  </r>
  <r>
    <s v="rionapf"/>
    <s v="brighttalk"/>
    <m/>
    <m/>
    <m/>
    <m/>
    <m/>
    <m/>
    <m/>
    <m/>
    <s v="No"/>
    <n v="48"/>
    <m/>
    <m/>
    <x v="0"/>
    <d v="2019-02-15T10:05:00.000"/>
    <s v="RT @BTinIreland: The pressure is on to deliver a smarter #network for the future. So what’s holding you back? Join our @BrightTALK webinar…"/>
    <m/>
    <m/>
    <x v="9"/>
    <m/>
    <s v="http://pbs.twimg.com/profile_images/817753241215705088/3Y8a7Wyz_normal.jpg"/>
    <x v="24"/>
    <s v="https://twitter.com/#!/rionapf/status/1096349651849105408"/>
    <m/>
    <m/>
    <s v="1096349651849105408"/>
    <m/>
    <b v="0"/>
    <n v="0"/>
    <s v=""/>
    <b v="0"/>
    <s v="en"/>
    <m/>
    <s v=""/>
    <b v="0"/>
    <n v="3"/>
    <s v="1096327030449295363"/>
    <s v="Twitter for iPhone"/>
    <b v="0"/>
    <s v="1096327030449295363"/>
    <s v="Tweet"/>
    <n v="0"/>
    <n v="0"/>
    <m/>
    <m/>
    <m/>
    <m/>
    <m/>
    <m/>
    <m/>
    <m/>
    <n v="1"/>
    <s v="3"/>
    <s v="3"/>
    <m/>
    <m/>
    <m/>
    <m/>
    <m/>
    <m/>
    <m/>
    <m/>
    <m/>
  </r>
  <r>
    <s v="rawasen_"/>
    <s v="rawasen_"/>
    <m/>
    <m/>
    <m/>
    <m/>
    <m/>
    <m/>
    <m/>
    <m/>
    <s v="No"/>
    <n v="50"/>
    <m/>
    <m/>
    <x v="2"/>
    <d v="2019-02-06T17:34:54.000"/>
    <s v="Infovista wakikubali kuweka Tems investigation kwenye operating system Minara itakoma! 😂 https://t.co/pEZlrIolhC"/>
    <s v="https://twitter.com/ImrKil/status/1093199550880366598"/>
    <s v="twitter.com"/>
    <x v="5"/>
    <m/>
    <s v="http://pbs.twimg.com/profile_images/1020612273784741889/HqOMcR6r_normal.jpg"/>
    <x v="25"/>
    <s v="https://twitter.com/#!/rawasen_/status/1093201381173940229"/>
    <m/>
    <m/>
    <s v="1093201381173940229"/>
    <m/>
    <b v="0"/>
    <n v="0"/>
    <s v=""/>
    <b v="1"/>
    <s v="in"/>
    <m/>
    <s v="1093199550880366598"/>
    <b v="0"/>
    <n v="0"/>
    <s v=""/>
    <s v="Twitter for Android"/>
    <b v="0"/>
    <s v="1093201381173940229"/>
    <s v="Tweet"/>
    <n v="0"/>
    <n v="0"/>
    <m/>
    <m/>
    <m/>
    <m/>
    <m/>
    <m/>
    <m/>
    <m/>
    <n v="2"/>
    <s v="4"/>
    <s v="4"/>
    <n v="0"/>
    <n v="0"/>
    <n v="0"/>
    <n v="0"/>
    <n v="0"/>
    <n v="0"/>
    <n v="10"/>
    <n v="100"/>
    <n v="10"/>
  </r>
  <r>
    <s v="rawasen_"/>
    <s v="rawasen_"/>
    <m/>
    <m/>
    <m/>
    <m/>
    <m/>
    <m/>
    <m/>
    <m/>
    <s v="No"/>
    <n v="51"/>
    <m/>
    <m/>
    <x v="2"/>
    <d v="2019-02-15T11:33:35.000"/>
    <s v="beautifu but infovista should drop tems investigation that razer os support smh."/>
    <m/>
    <m/>
    <x v="5"/>
    <m/>
    <s v="http://pbs.twimg.com/profile_images/1020612273784741889/HqOMcR6r_normal.jpg"/>
    <x v="26"/>
    <s v="https://twitter.com/#!/rawasen_/status/1096371944881045504"/>
    <m/>
    <m/>
    <s v="1096371944881045504"/>
    <m/>
    <b v="0"/>
    <n v="0"/>
    <s v=""/>
    <b v="1"/>
    <s v="en"/>
    <m/>
    <s v="1096164448262180864"/>
    <b v="0"/>
    <n v="0"/>
    <s v=""/>
    <s v="Twitter for Android"/>
    <b v="0"/>
    <s v="1096371944881045504"/>
    <s v="Tweet"/>
    <n v="0"/>
    <n v="0"/>
    <m/>
    <m/>
    <m/>
    <m/>
    <m/>
    <m/>
    <m/>
    <m/>
    <n v="2"/>
    <s v="4"/>
    <s v="4"/>
    <n v="1"/>
    <n v="8.333333333333334"/>
    <n v="0"/>
    <n v="0"/>
    <n v="0"/>
    <n v="0"/>
    <n v="11"/>
    <n v="91.66666666666667"/>
    <n v="12"/>
  </r>
  <r>
    <s v="jmottlrce"/>
    <s v="retexperience"/>
    <m/>
    <m/>
    <m/>
    <m/>
    <m/>
    <m/>
    <m/>
    <m/>
    <s v="No"/>
    <n v="52"/>
    <m/>
    <m/>
    <x v="0"/>
    <d v="2019-02-10T15:16:58.000"/>
    <s v="RT @ricardo_belmar: #retail #retailtech #SDWAN @retexperience @JMottlRCE https://t.co/6pM3DNdR9T"/>
    <s v="https://twitter.com/Infovista/status/1093519000724799488"/>
    <s v="twitter.com"/>
    <x v="10"/>
    <m/>
    <s v="http://pbs.twimg.com/profile_images/958059728067690501/IjamqeyI_normal.jpg"/>
    <x v="27"/>
    <s v="https://twitter.com/#!/jmottlrce/status/1094616222019260417"/>
    <m/>
    <m/>
    <s v="1094616222019260417"/>
    <m/>
    <b v="0"/>
    <n v="0"/>
    <s v=""/>
    <b v="1"/>
    <s v="und"/>
    <m/>
    <s v="1093519000724799488"/>
    <b v="0"/>
    <n v="0"/>
    <s v="1093526420054306816"/>
    <s v="Twitter Web Client"/>
    <b v="0"/>
    <s v="1093526420054306816"/>
    <s v="Tweet"/>
    <n v="0"/>
    <n v="0"/>
    <m/>
    <m/>
    <m/>
    <m/>
    <m/>
    <m/>
    <m/>
    <m/>
    <n v="1"/>
    <s v="2"/>
    <s v="2"/>
    <n v="0"/>
    <n v="0"/>
    <n v="0"/>
    <n v="0"/>
    <n v="0"/>
    <n v="0"/>
    <n v="7"/>
    <n v="100"/>
    <n v="7"/>
  </r>
  <r>
    <s v="ricardo_belmar"/>
    <s v="jmottlrce"/>
    <m/>
    <m/>
    <m/>
    <m/>
    <m/>
    <m/>
    <m/>
    <m/>
    <s v="Yes"/>
    <n v="54"/>
    <m/>
    <m/>
    <x v="0"/>
    <d v="2019-02-07T15:06:29.000"/>
    <s v="#retail #retailtech #SDWAN @retexperience @JMottlRCE https://t.co/6pM3DNdR9T"/>
    <s v="https://twitter.com/Infovista/status/1093519000724799488"/>
    <s v="twitter.com"/>
    <x v="10"/>
    <m/>
    <s v="http://pbs.twimg.com/profile_images/736279971367378944/hsuVnIam_normal.jpg"/>
    <x v="28"/>
    <s v="https://twitter.com/#!/ricardo_belmar/status/1093526420054306816"/>
    <m/>
    <m/>
    <s v="1093526420054306816"/>
    <m/>
    <b v="0"/>
    <n v="1"/>
    <s v=""/>
    <b v="1"/>
    <s v="und"/>
    <m/>
    <s v="1093519000724799488"/>
    <b v="0"/>
    <n v="0"/>
    <s v=""/>
    <s v="Twitter Web Client"/>
    <b v="0"/>
    <s v="1093526420054306816"/>
    <s v="Tweet"/>
    <n v="0"/>
    <n v="0"/>
    <m/>
    <m/>
    <m/>
    <m/>
    <m/>
    <m/>
    <m/>
    <m/>
    <n v="1"/>
    <s v="2"/>
    <s v="2"/>
    <m/>
    <m/>
    <m/>
    <m/>
    <m/>
    <m/>
    <m/>
    <m/>
    <m/>
  </r>
  <r>
    <s v="ricardo_belmar"/>
    <s v="ricardo"/>
    <m/>
    <m/>
    <m/>
    <m/>
    <m/>
    <m/>
    <m/>
    <m/>
    <s v="No"/>
    <n v="56"/>
    <m/>
    <m/>
    <x v="0"/>
    <d v="2019-02-07T15:08:02.000"/>
    <s v="RT @RayHartjen: Be clear on why - 5 Requirements for Successful In-Store Digital Experiences ~ an @Infovista video roundtable with @ricardo…"/>
    <m/>
    <m/>
    <x v="5"/>
    <m/>
    <s v="http://pbs.twimg.com/profile_images/736279971367378944/hsuVnIam_normal.jpg"/>
    <x v="29"/>
    <s v="https://twitter.com/#!/ricardo_belmar/status/1093526807951880192"/>
    <m/>
    <m/>
    <s v="1093526807951880192"/>
    <m/>
    <b v="0"/>
    <n v="0"/>
    <s v=""/>
    <b v="0"/>
    <s v="en"/>
    <m/>
    <s v=""/>
    <b v="0"/>
    <n v="0"/>
    <s v="1093231764217114626"/>
    <s v="Twitter Web Client"/>
    <b v="0"/>
    <s v="1093231764217114626"/>
    <s v="Tweet"/>
    <n v="0"/>
    <n v="0"/>
    <m/>
    <m/>
    <m/>
    <m/>
    <m/>
    <m/>
    <m/>
    <m/>
    <n v="1"/>
    <s v="2"/>
    <s v="2"/>
    <n v="2"/>
    <n v="10"/>
    <n v="0"/>
    <n v="0"/>
    <n v="0"/>
    <n v="0"/>
    <n v="18"/>
    <n v="90"/>
    <n v="20"/>
  </r>
  <r>
    <s v="mobileworldlive"/>
    <s v="infovista"/>
    <m/>
    <m/>
    <m/>
    <m/>
    <m/>
    <m/>
    <m/>
    <m/>
    <s v="Yes"/>
    <n v="60"/>
    <m/>
    <m/>
    <x v="0"/>
    <d v="2019-02-02T07:39:38.000"/>
    <s v="RT @Infovista: What can #5G rollouts teach you? Our experts join @mobileworldlive next week to share insights from major 5G deployments. Re…"/>
    <m/>
    <m/>
    <x v="11"/>
    <m/>
    <s v="http://pbs.twimg.com/profile_images/565984435036631040/h5xw5nXA_normal.jpeg"/>
    <x v="30"/>
    <s v="https://twitter.com/#!/mobileworldlive/status/1091602026771955712"/>
    <m/>
    <m/>
    <s v="1091602026771955712"/>
    <m/>
    <b v="0"/>
    <n v="0"/>
    <s v=""/>
    <b v="0"/>
    <s v="en"/>
    <m/>
    <s v=""/>
    <b v="0"/>
    <n v="0"/>
    <s v="1091456662446264320"/>
    <s v="Twitter for Android"/>
    <b v="0"/>
    <s v="1091456662446264320"/>
    <s v="Tweet"/>
    <n v="0"/>
    <n v="0"/>
    <m/>
    <m/>
    <m/>
    <m/>
    <m/>
    <m/>
    <m/>
    <m/>
    <n v="2"/>
    <s v="1"/>
    <s v="1"/>
    <n v="0"/>
    <n v="0"/>
    <n v="0"/>
    <n v="0"/>
    <n v="0"/>
    <n v="0"/>
    <n v="22"/>
    <n v="100"/>
    <n v="22"/>
  </r>
  <r>
    <s v="mobileworldlive"/>
    <s v="infovista"/>
    <m/>
    <m/>
    <m/>
    <m/>
    <m/>
    <m/>
    <m/>
    <m/>
    <s v="Yes"/>
    <n v="61"/>
    <m/>
    <m/>
    <x v="0"/>
    <d v="2019-02-05T12:42:29.000"/>
    <s v="RT @Infovista: Don't miss today's #5G webinar: Lessons Learned from the First 5G Deployments. 4PM CET | 10AM EST https://t.co/wFK6QptGDY @mâ€¦"/>
    <s v="https://view6.workcast.net/register?cpak=4987858094231305&amp;referrer=InfovistaTwitter6"/>
    <s v="workcast.net"/>
    <x v="11"/>
    <m/>
    <s v="http://pbs.twimg.com/profile_images/565984435036631040/h5xw5nXA_normal.jpeg"/>
    <x v="31"/>
    <s v="https://twitter.com/#!/mobileworldlive/status/1092765405674905603"/>
    <m/>
    <m/>
    <s v="1092765405674905603"/>
    <m/>
    <b v="0"/>
    <n v="0"/>
    <s v=""/>
    <b v="0"/>
    <s v="en"/>
    <m/>
    <s v=""/>
    <b v="0"/>
    <n v="1"/>
    <s v="1092754967004356608"/>
    <s v="Twitter for Android"/>
    <b v="0"/>
    <s v="1092754967004356608"/>
    <s v="Tweet"/>
    <n v="0"/>
    <n v="0"/>
    <m/>
    <m/>
    <m/>
    <m/>
    <m/>
    <m/>
    <m/>
    <m/>
    <n v="2"/>
    <s v="1"/>
    <s v="1"/>
    <n v="0"/>
    <n v="0"/>
    <n v="1"/>
    <n v="5.2631578947368425"/>
    <n v="0"/>
    <n v="0"/>
    <n v="18"/>
    <n v="94.73684210526316"/>
    <n v="19"/>
  </r>
  <r>
    <s v="infovista"/>
    <s v="mobileworldlive"/>
    <m/>
    <m/>
    <m/>
    <m/>
    <m/>
    <m/>
    <m/>
    <m/>
    <s v="Yes"/>
    <n v="62"/>
    <m/>
    <m/>
    <x v="0"/>
    <d v="2019-02-01T22:02:01.000"/>
    <s v="What can #5G rollouts teach you? Our experts join @mobileworldlive next week to share insights from major 5G deploy… https://t.co/XpiuIfgo1V"/>
    <s v="https://twitter.com/i/web/status/1091456662446264320"/>
    <s v="twitter.com"/>
    <x v="11"/>
    <m/>
    <s v="http://pbs.twimg.com/profile_images/1037605937375313921/YuiR4LKQ_normal.jpg"/>
    <x v="32"/>
    <s v="https://twitter.com/#!/infovista/status/1091456662446264320"/>
    <m/>
    <m/>
    <s v="1091456662446264320"/>
    <m/>
    <b v="0"/>
    <n v="1"/>
    <s v=""/>
    <b v="0"/>
    <s v="en"/>
    <m/>
    <s v=""/>
    <b v="0"/>
    <n v="1"/>
    <s v=""/>
    <s v="Sprout Social"/>
    <b v="1"/>
    <s v="1091456662446264320"/>
    <s v="Retweet"/>
    <n v="0"/>
    <n v="0"/>
    <m/>
    <m/>
    <m/>
    <m/>
    <m/>
    <m/>
    <m/>
    <m/>
    <n v="2"/>
    <s v="1"/>
    <s v="1"/>
    <n v="0"/>
    <n v="0"/>
    <n v="0"/>
    <n v="0"/>
    <n v="0"/>
    <n v="0"/>
    <n v="19"/>
    <n v="100"/>
    <n v="19"/>
  </r>
  <r>
    <s v="infovista"/>
    <s v="mobileworldlive"/>
    <m/>
    <m/>
    <m/>
    <m/>
    <m/>
    <m/>
    <m/>
    <m/>
    <s v="Yes"/>
    <n v="63"/>
    <m/>
    <m/>
    <x v="0"/>
    <d v="2019-02-05T12:01:01.000"/>
    <s v="Don't miss today's #5G webinar: Lessons Learned from the First 5G Deployments. 4PM CET | 10AM EST https://t.co/wFK6QptGDY @mobileworldlive https://t.co/8O4Il5KSs3"/>
    <s v="https://view6.workcast.net/register?cpak=4987858094231305&amp;referrer=InfovistaTwitter6"/>
    <s v="workcast.net"/>
    <x v="11"/>
    <s v="https://pbs.twimg.com/media/Dyo-2ZNWkAI6xKp.jpg"/>
    <s v="https://pbs.twimg.com/media/Dyo-2ZNWkAI6xKp.jpg"/>
    <x v="33"/>
    <s v="https://twitter.com/#!/infovista/status/1092754967004356608"/>
    <m/>
    <m/>
    <s v="1092754967004356608"/>
    <m/>
    <b v="0"/>
    <n v="1"/>
    <s v=""/>
    <b v="0"/>
    <s v="en"/>
    <m/>
    <s v=""/>
    <b v="0"/>
    <n v="1"/>
    <s v=""/>
    <s v="Sprout Social"/>
    <b v="0"/>
    <s v="1092754967004356608"/>
    <s v="Tweet"/>
    <n v="0"/>
    <n v="0"/>
    <m/>
    <m/>
    <m/>
    <m/>
    <m/>
    <m/>
    <m/>
    <m/>
    <n v="2"/>
    <s v="1"/>
    <s v="1"/>
    <n v="0"/>
    <n v="0"/>
    <n v="1"/>
    <n v="5.882352941176471"/>
    <n v="0"/>
    <n v="0"/>
    <n v="16"/>
    <n v="94.11764705882354"/>
    <n v="17"/>
  </r>
  <r>
    <s v="ricardo_belmar"/>
    <s v="infovista"/>
    <m/>
    <m/>
    <m/>
    <m/>
    <m/>
    <m/>
    <m/>
    <m/>
    <s v="Yes"/>
    <n v="64"/>
    <m/>
    <m/>
    <x v="0"/>
    <d v="2019-02-04T21:54:46.000"/>
    <s v="Don't miss this great webinar to learn how to make your network smarter with application intelligence! https://t.co/mG6Ro9g5os Thank you @bt_global for inviting me! @Infovista #SDWAN #KnowYourNetwork #CustomerExperience #CX https://t.co/PAo9lC4YXl"/>
    <s v="https://www.globalservices.bt.com/en/aboutus/events/how-to-make-your-network-smarter-with-application-intelligence"/>
    <s v="bt.com"/>
    <x v="12"/>
    <s v="https://pbs.twimg.com/media/Dyl9KUVXcAAu3BN.jpg"/>
    <s v="https://pbs.twimg.com/media/Dyl9KUVXcAAu3BN.jpg"/>
    <x v="34"/>
    <s v="https://twitter.com/#!/ricardo_belmar/status/1092542002443497472"/>
    <m/>
    <m/>
    <s v="1092542002443497472"/>
    <m/>
    <b v="0"/>
    <n v="0"/>
    <s v=""/>
    <b v="0"/>
    <s v="en"/>
    <m/>
    <s v=""/>
    <b v="0"/>
    <n v="0"/>
    <s v=""/>
    <s v="Buffer"/>
    <b v="0"/>
    <s v="1092542002443497472"/>
    <s v="Tweet"/>
    <n v="0"/>
    <n v="0"/>
    <m/>
    <m/>
    <m/>
    <m/>
    <m/>
    <m/>
    <m/>
    <m/>
    <n v="2"/>
    <s v="2"/>
    <s v="1"/>
    <m/>
    <m/>
    <m/>
    <m/>
    <m/>
    <m/>
    <m/>
    <m/>
    <m/>
  </r>
  <r>
    <s v="ricardo_belmar"/>
    <s v="brighttalk"/>
    <m/>
    <m/>
    <m/>
    <m/>
    <m/>
    <m/>
    <m/>
    <m/>
    <s v="No"/>
    <n v="67"/>
    <m/>
    <m/>
    <x v="0"/>
    <d v="2019-02-11T16:17:41.000"/>
    <s v="RT @bt_global: Join our @BrightTALK webinar on 20 February, ‘How to make your #network smarter with #application intelligence’. We’ll be jo…"/>
    <m/>
    <m/>
    <x v="13"/>
    <m/>
    <s v="http://pbs.twimg.com/profile_images/736279971367378944/hsuVnIam_normal.jpg"/>
    <x v="35"/>
    <s v="https://twitter.com/#!/ricardo_belmar/status/1094993889298137088"/>
    <m/>
    <m/>
    <s v="1094993889298137088"/>
    <m/>
    <b v="0"/>
    <n v="0"/>
    <s v=""/>
    <b v="0"/>
    <s v="en"/>
    <m/>
    <s v=""/>
    <b v="0"/>
    <n v="1"/>
    <s v="1094993252950966272"/>
    <s v="Twitter for iPad"/>
    <b v="0"/>
    <s v="1094993252950966272"/>
    <s v="Tweet"/>
    <n v="0"/>
    <n v="0"/>
    <m/>
    <m/>
    <m/>
    <m/>
    <m/>
    <m/>
    <m/>
    <m/>
    <n v="3"/>
    <s v="2"/>
    <s v="3"/>
    <m/>
    <m/>
    <m/>
    <m/>
    <m/>
    <m/>
    <m/>
    <m/>
    <m/>
  </r>
  <r>
    <s v="ricardo_belmar"/>
    <s v="brighttalk"/>
    <m/>
    <m/>
    <m/>
    <m/>
    <m/>
    <m/>
    <m/>
    <m/>
    <s v="No"/>
    <n v="69"/>
    <m/>
    <m/>
    <x v="0"/>
    <d v="2019-02-12T12:13:06.000"/>
    <s v="RT @BTinIreland: Join our @BrightTALK webinar on 20 February, ‘How to make your #network smarter with #application intelligence’. We’ll be…"/>
    <m/>
    <m/>
    <x v="13"/>
    <m/>
    <s v="http://pbs.twimg.com/profile_images/736279971367378944/hsuVnIam_normal.jpg"/>
    <x v="36"/>
    <s v="https://twitter.com/#!/ricardo_belmar/status/1095294723953184774"/>
    <m/>
    <m/>
    <s v="1095294723953184774"/>
    <m/>
    <b v="0"/>
    <n v="0"/>
    <s v=""/>
    <b v="0"/>
    <s v="en"/>
    <m/>
    <s v=""/>
    <b v="0"/>
    <n v="1"/>
    <s v="1095239862586953729"/>
    <s v="Twitter for iPhone"/>
    <b v="0"/>
    <s v="1095239862586953729"/>
    <s v="Tweet"/>
    <n v="0"/>
    <n v="0"/>
    <m/>
    <m/>
    <m/>
    <m/>
    <m/>
    <m/>
    <m/>
    <m/>
    <n v="3"/>
    <s v="2"/>
    <s v="3"/>
    <m/>
    <m/>
    <m/>
    <m/>
    <m/>
    <m/>
    <m/>
    <m/>
    <m/>
  </r>
  <r>
    <s v="ricardo_belmar"/>
    <s v="ricardo_belmar"/>
    <m/>
    <m/>
    <m/>
    <m/>
    <m/>
    <m/>
    <m/>
    <m/>
    <s v="No"/>
    <n v="71"/>
    <m/>
    <m/>
    <x v="2"/>
    <d v="2019-02-13T18:27:39.000"/>
    <s v="Does your network have the Application Intelligence it needs to control the quality of experience for all of your u… https://t.co/xbY6bFWmgF"/>
    <s v="https://twitter.com/i/web/status/1095751369271713794"/>
    <s v="twitter.com"/>
    <x v="5"/>
    <m/>
    <s v="http://pbs.twimg.com/profile_images/736279971367378944/hsuVnIam_normal.jpg"/>
    <x v="37"/>
    <s v="https://twitter.com/#!/ricardo_belmar/status/1095751369271713794"/>
    <m/>
    <m/>
    <s v="1095751369271713794"/>
    <m/>
    <b v="0"/>
    <n v="0"/>
    <s v=""/>
    <b v="1"/>
    <s v="en"/>
    <m/>
    <s v="1095439414833172480"/>
    <b v="0"/>
    <n v="0"/>
    <s v=""/>
    <s v="Twitter Web App"/>
    <b v="1"/>
    <s v="1095751369271713794"/>
    <s v="Tweet"/>
    <n v="0"/>
    <n v="0"/>
    <m/>
    <m/>
    <m/>
    <m/>
    <m/>
    <m/>
    <m/>
    <m/>
    <n v="2"/>
    <s v="2"/>
    <s v="2"/>
    <n v="1"/>
    <n v="5"/>
    <n v="0"/>
    <n v="0"/>
    <n v="0"/>
    <n v="0"/>
    <n v="19"/>
    <n v="95"/>
    <n v="20"/>
  </r>
  <r>
    <s v="ricardo_belmar"/>
    <s v="ricardo_belmar"/>
    <m/>
    <m/>
    <m/>
    <m/>
    <m/>
    <m/>
    <m/>
    <m/>
    <s v="No"/>
    <n v="72"/>
    <m/>
    <m/>
    <x v="2"/>
    <d v="2019-02-13T22:16:02.000"/>
    <s v="How to Make your Network Smarter with Application Intelligence! https://t.co/vrDoeHgJ3S Join our live panel discuss… https://t.co/qnWLbnjUya"/>
    <s v="https://www.brighttalk.com/webcast/16843/348575?utm_source=BT_Ireland&amp;utm_medium=brighttalk&amp;utm_campaign=348575&amp;elqTrackId=64f72ce6c5534477b44de3c373856fb6&amp;elq=c98ce742ce7f4d0da8c513f6fe7f46e6&amp;elqaid=654&amp;elqat=1&amp;elqCampaignId= https://twitter.com/i/web/status/1095808844285046785"/>
    <s v="brighttalk.com twitter.com"/>
    <x v="5"/>
    <m/>
    <s v="http://pbs.twimg.com/profile_images/736279971367378944/hsuVnIam_normal.jpg"/>
    <x v="38"/>
    <s v="https://twitter.com/#!/ricardo_belmar/status/1095808844285046785"/>
    <m/>
    <m/>
    <s v="1095808844285046785"/>
    <m/>
    <b v="0"/>
    <n v="0"/>
    <s v=""/>
    <b v="0"/>
    <s v="en"/>
    <m/>
    <s v=""/>
    <b v="0"/>
    <n v="0"/>
    <s v=""/>
    <s v="Buffer"/>
    <b v="1"/>
    <s v="1095808844285046785"/>
    <s v="Tweet"/>
    <n v="0"/>
    <n v="0"/>
    <m/>
    <m/>
    <m/>
    <m/>
    <m/>
    <m/>
    <m/>
    <m/>
    <n v="2"/>
    <s v="2"/>
    <s v="2"/>
    <n v="2"/>
    <n v="14.285714285714286"/>
    <n v="0"/>
    <n v="0"/>
    <n v="0"/>
    <n v="0"/>
    <n v="12"/>
    <n v="85.71428571428571"/>
    <n v="14"/>
  </r>
  <r>
    <s v="ricardo_belmar"/>
    <s v="brighttalk"/>
    <m/>
    <m/>
    <m/>
    <m/>
    <m/>
    <m/>
    <m/>
    <m/>
    <s v="No"/>
    <n v="73"/>
    <m/>
    <m/>
    <x v="0"/>
    <d v="2019-02-15T13:52:35.000"/>
    <s v="RT @BTinIreland: The pressure is on to deliver a smarter #network for the future. So what’s holding you back? Join our @BrightTALK webinar…"/>
    <m/>
    <m/>
    <x v="9"/>
    <m/>
    <s v="http://pbs.twimg.com/profile_images/736279971367378944/hsuVnIam_normal.jpg"/>
    <x v="39"/>
    <s v="https://twitter.com/#!/ricardo_belmar/status/1096406924055203841"/>
    <m/>
    <m/>
    <s v="1096406924055203841"/>
    <m/>
    <b v="0"/>
    <n v="0"/>
    <s v=""/>
    <b v="0"/>
    <s v="en"/>
    <m/>
    <s v=""/>
    <b v="0"/>
    <n v="3"/>
    <s v="1096327030449295363"/>
    <s v="Twitter for iPhone"/>
    <b v="0"/>
    <s v="1096327030449295363"/>
    <s v="Tweet"/>
    <n v="0"/>
    <n v="0"/>
    <m/>
    <m/>
    <m/>
    <m/>
    <m/>
    <m/>
    <m/>
    <m/>
    <n v="3"/>
    <s v="2"/>
    <s v="3"/>
    <m/>
    <m/>
    <m/>
    <m/>
    <m/>
    <m/>
    <m/>
    <m/>
    <m/>
  </r>
  <r>
    <s v="bt_global"/>
    <s v="ricardo_belmar"/>
    <m/>
    <m/>
    <m/>
    <m/>
    <m/>
    <m/>
    <m/>
    <m/>
    <s v="Yes"/>
    <n v="75"/>
    <m/>
    <m/>
    <x v="0"/>
    <d v="2019-02-11T16:15:10.000"/>
    <s v="Join our @BrightTALK webinar on 20 February, ‘How to make your #network smarter with #application intelligence’. We’ll be joined by @ricardo_belmar and Jon Howes from @infovista. Register now: https://t.co/Pg44USgWBG https://t.co/K9hi50wDw4"/>
    <s v="https://www.globalservices.bt.com/en/aboutus/events/how-to-make-your-network-smarter-with-application-intelligence"/>
    <s v="bt.com"/>
    <x v="13"/>
    <s v="https://pbs.twimg.com/media/DzIyj4LWwAg3lKN.jpg"/>
    <s v="https://pbs.twimg.com/media/DzIyj4LWwAg3lKN.jpg"/>
    <x v="40"/>
    <s v="https://twitter.com/#!/bt_global/status/1094993252950966272"/>
    <m/>
    <m/>
    <s v="1094993252950966272"/>
    <m/>
    <b v="0"/>
    <n v="1"/>
    <s v=""/>
    <b v="0"/>
    <s v="en"/>
    <m/>
    <s v=""/>
    <b v="0"/>
    <n v="1"/>
    <s v=""/>
    <s v="Buffer"/>
    <b v="0"/>
    <s v="1094993252950966272"/>
    <s v="Tweet"/>
    <n v="0"/>
    <n v="0"/>
    <m/>
    <m/>
    <m/>
    <m/>
    <m/>
    <m/>
    <m/>
    <m/>
    <n v="1"/>
    <s v="3"/>
    <s v="2"/>
    <n v="2"/>
    <n v="6.896551724137931"/>
    <n v="0"/>
    <n v="0"/>
    <n v="0"/>
    <n v="0"/>
    <n v="27"/>
    <n v="93.10344827586206"/>
    <n v="29"/>
  </r>
  <r>
    <s v="infovista"/>
    <s v="ricardo_belmar"/>
    <m/>
    <m/>
    <m/>
    <m/>
    <m/>
    <m/>
    <m/>
    <m/>
    <s v="Yes"/>
    <n v="76"/>
    <m/>
    <m/>
    <x v="0"/>
    <d v="2019-02-07T14:37:01.000"/>
    <s v="Retail CIOs need to understand real-time behavior of the applications on their store networks. Get @ricardo_belmar's tips to maximize in-store digital experiences: https://t.co/xGdea3UCcp"/>
    <s v="https://www.retailcustomerexperience.com/blogs/personalization-reforms-the-retail-industry-maximizing-in-store-digital-experiences/"/>
    <s v="retailcustomerexperience.com"/>
    <x v="5"/>
    <m/>
    <s v="http://pbs.twimg.com/profile_images/1037605937375313921/YuiR4LKQ_normal.jpg"/>
    <x v="41"/>
    <s v="https://twitter.com/#!/infovista/status/1093519000724799488"/>
    <m/>
    <m/>
    <s v="1093519000724799488"/>
    <m/>
    <b v="0"/>
    <n v="1"/>
    <s v=""/>
    <b v="0"/>
    <s v="en"/>
    <m/>
    <s v=""/>
    <b v="0"/>
    <n v="0"/>
    <s v=""/>
    <s v="Sprout Social"/>
    <b v="0"/>
    <s v="1093519000724799488"/>
    <s v="Tweet"/>
    <n v="0"/>
    <n v="0"/>
    <m/>
    <m/>
    <m/>
    <m/>
    <m/>
    <m/>
    <m/>
    <m/>
    <n v="1"/>
    <s v="1"/>
    <s v="2"/>
    <n v="0"/>
    <n v="0"/>
    <n v="0"/>
    <n v="0"/>
    <n v="0"/>
    <n v="0"/>
    <n v="24"/>
    <n v="100"/>
    <n v="24"/>
  </r>
  <r>
    <s v="btinireland"/>
    <s v="infovista"/>
    <m/>
    <m/>
    <m/>
    <m/>
    <m/>
    <m/>
    <m/>
    <m/>
    <s v="Yes"/>
    <n v="77"/>
    <m/>
    <m/>
    <x v="0"/>
    <d v="2019-02-07T10:24:11.000"/>
    <s v="Join our @BrightTALK webinar with @infovista on 20 February to find out how to get an end-to-end view of your #application and #network infrastructure, improve performance and deliver the user experience your customers and employees demand. Register now: https://t.co/jnxaVEIxDO https://t.co/W3hkYBycUE"/>
    <s v="https://www.brighttalk.com/webcast/16843/348575?utm_source=BT_Ireland&amp;utm_medium=brighttalk&amp;utm_campaign=348575&amp;elqTrackId=64f72ce6c5534477b44de3c373856fb6&amp;elq=c98ce742ce7f4d0da8c513f6fe7f46e6&amp;elqaid=654&amp;elqat=1&amp;elqCampaignId="/>
    <s v="brighttalk.com"/>
    <x v="14"/>
    <s v="https://pbs.twimg.com/media/Dyy73ieXgAABVwf.jpg"/>
    <s v="https://pbs.twimg.com/media/Dyy73ieXgAABVwf.jpg"/>
    <x v="42"/>
    <s v="https://twitter.com/#!/btinireland/status/1093455373904822272"/>
    <m/>
    <m/>
    <s v="1093455373904822272"/>
    <m/>
    <b v="0"/>
    <n v="2"/>
    <s v=""/>
    <b v="0"/>
    <s v="en"/>
    <m/>
    <s v=""/>
    <b v="0"/>
    <n v="1"/>
    <s v=""/>
    <s v="Hootsuite Inc."/>
    <b v="0"/>
    <s v="1093455373904822272"/>
    <s v="Tweet"/>
    <n v="0"/>
    <n v="0"/>
    <m/>
    <m/>
    <m/>
    <m/>
    <m/>
    <m/>
    <m/>
    <m/>
    <n v="1"/>
    <s v="3"/>
    <s v="1"/>
    <m/>
    <m/>
    <m/>
    <m/>
    <m/>
    <m/>
    <m/>
    <m/>
    <m/>
  </r>
  <r>
    <s v="btinireland"/>
    <s v="brighttalk"/>
    <m/>
    <m/>
    <m/>
    <m/>
    <m/>
    <m/>
    <m/>
    <m/>
    <s v="No"/>
    <n v="79"/>
    <m/>
    <m/>
    <x v="0"/>
    <d v="2019-02-12T08:35:06.000"/>
    <s v="Join our @BrightTALK webinar on 20 February, ‘How to make your #network smarter with #application intelligence’. We… https://t.co/BOBe7x9MUU"/>
    <s v="https://twitter.com/i/web/status/1095239862586953729"/>
    <s v="twitter.com"/>
    <x v="13"/>
    <m/>
    <s v="http://pbs.twimg.com/profile_images/918414518384029696/-9f-04Lw_normal.jpg"/>
    <x v="43"/>
    <s v="https://twitter.com/#!/btinireland/status/1095239862586953729"/>
    <m/>
    <m/>
    <s v="1095239862586953729"/>
    <m/>
    <b v="0"/>
    <n v="0"/>
    <s v=""/>
    <b v="0"/>
    <s v="en"/>
    <m/>
    <s v=""/>
    <b v="0"/>
    <n v="0"/>
    <s v=""/>
    <s v="Hootsuite Inc."/>
    <b v="1"/>
    <s v="1095239862586953729"/>
    <s v="Tweet"/>
    <n v="0"/>
    <n v="0"/>
    <m/>
    <m/>
    <m/>
    <m/>
    <m/>
    <m/>
    <m/>
    <m/>
    <n v="3"/>
    <s v="3"/>
    <s v="3"/>
    <n v="2"/>
    <n v="11.764705882352942"/>
    <n v="0"/>
    <n v="0"/>
    <n v="0"/>
    <n v="0"/>
    <n v="15"/>
    <n v="88.23529411764706"/>
    <n v="17"/>
  </r>
  <r>
    <s v="btinireland"/>
    <s v="brighttalk"/>
    <m/>
    <m/>
    <m/>
    <m/>
    <m/>
    <m/>
    <m/>
    <m/>
    <s v="No"/>
    <n v="80"/>
    <m/>
    <m/>
    <x v="0"/>
    <d v="2019-02-15T08:35:07.000"/>
    <s v="The pressure is on to deliver a smarter #network for the future. So what’s holding you back? Join our @BrightTALK w… https://t.co/HvJfPEMhyf"/>
    <s v="https://twitter.com/i/web/status/1096327030449295363"/>
    <s v="twitter.com"/>
    <x v="9"/>
    <m/>
    <s v="http://pbs.twimg.com/profile_images/918414518384029696/-9f-04Lw_normal.jpg"/>
    <x v="44"/>
    <s v="https://twitter.com/#!/btinireland/status/1096327030449295363"/>
    <m/>
    <m/>
    <s v="1096327030449295363"/>
    <m/>
    <b v="0"/>
    <n v="0"/>
    <s v=""/>
    <b v="0"/>
    <s v="en"/>
    <m/>
    <s v=""/>
    <b v="0"/>
    <n v="0"/>
    <s v=""/>
    <s v="Hootsuite Inc."/>
    <b v="1"/>
    <s v="1096327030449295363"/>
    <s v="Tweet"/>
    <n v="0"/>
    <n v="0"/>
    <m/>
    <m/>
    <m/>
    <m/>
    <m/>
    <m/>
    <m/>
    <m/>
    <n v="3"/>
    <s v="3"/>
    <s v="3"/>
    <n v="1"/>
    <n v="4.545454545454546"/>
    <n v="0"/>
    <n v="0"/>
    <n v="0"/>
    <n v="0"/>
    <n v="21"/>
    <n v="95.45454545454545"/>
    <n v="22"/>
  </r>
  <r>
    <s v="infovista"/>
    <s v="btinireland"/>
    <m/>
    <m/>
    <m/>
    <m/>
    <m/>
    <m/>
    <m/>
    <m/>
    <s v="Yes"/>
    <n v="81"/>
    <m/>
    <m/>
    <x v="0"/>
    <d v="2019-02-07T20:06:08.000"/>
    <s v="RT @BTinIreland: Join our @BrightTALK webinar with @infovista on 20 February to find out how to get an end-to-end view of your #application…"/>
    <m/>
    <m/>
    <x v="0"/>
    <m/>
    <s v="http://pbs.twimg.com/profile_images/1037605937375313921/YuiR4LKQ_normal.jpg"/>
    <x v="45"/>
    <s v="https://twitter.com/#!/infovista/status/1093601829500448770"/>
    <m/>
    <m/>
    <s v="1093601829500448770"/>
    <m/>
    <b v="0"/>
    <n v="0"/>
    <s v=""/>
    <b v="0"/>
    <s v="en"/>
    <m/>
    <s v=""/>
    <b v="0"/>
    <n v="1"/>
    <s v="1093455373904822272"/>
    <s v="Sprout Social"/>
    <b v="0"/>
    <s v="1093455373904822272"/>
    <s v="Tweet"/>
    <n v="0"/>
    <n v="0"/>
    <m/>
    <m/>
    <m/>
    <m/>
    <m/>
    <m/>
    <m/>
    <m/>
    <n v="1"/>
    <s v="1"/>
    <s v="3"/>
    <n v="0"/>
    <n v="0"/>
    <n v="0"/>
    <n v="0"/>
    <n v="0"/>
    <n v="0"/>
    <n v="25"/>
    <n v="100"/>
    <n v="25"/>
  </r>
  <r>
    <s v="infovista"/>
    <s v="channelmarkj"/>
    <m/>
    <m/>
    <m/>
    <m/>
    <m/>
    <m/>
    <m/>
    <m/>
    <s v="No"/>
    <n v="82"/>
    <m/>
    <m/>
    <x v="0"/>
    <d v="2019-02-08T17:50:01.000"/>
    <s v="What's SVP Global Channel Jon Howes' pet peeve? @channelmarkj got the answer: hotel rooms that don't have one switch to turn off all the lights. https://t.co/htNqI2Wxl9 #FunFriday"/>
    <s v="https://www.channelmarketingjournal.com/helping-partners-deliver-value/"/>
    <s v="channelmarketingjournal.com"/>
    <x v="15"/>
    <m/>
    <s v="http://pbs.twimg.com/profile_images/1037605937375313921/YuiR4LKQ_normal.jpg"/>
    <x v="46"/>
    <s v="https://twitter.com/#!/infovista/status/1093929960581095424"/>
    <m/>
    <m/>
    <s v="1093929960581095424"/>
    <m/>
    <b v="0"/>
    <n v="0"/>
    <s v=""/>
    <b v="0"/>
    <s v="en"/>
    <m/>
    <s v=""/>
    <b v="0"/>
    <n v="0"/>
    <s v=""/>
    <s v="Sprout Social"/>
    <b v="0"/>
    <s v="1093929960581095424"/>
    <s v="Tweet"/>
    <n v="0"/>
    <n v="0"/>
    <m/>
    <m/>
    <m/>
    <m/>
    <m/>
    <m/>
    <m/>
    <m/>
    <n v="1"/>
    <s v="1"/>
    <s v="1"/>
    <n v="0"/>
    <n v="0"/>
    <n v="1"/>
    <n v="3.8461538461538463"/>
    <n v="0"/>
    <n v="0"/>
    <n v="25"/>
    <n v="96.15384615384616"/>
    <n v="26"/>
  </r>
  <r>
    <s v="infovista"/>
    <s v="crn"/>
    <m/>
    <m/>
    <m/>
    <m/>
    <m/>
    <m/>
    <m/>
    <m/>
    <s v="No"/>
    <n v="83"/>
    <m/>
    <m/>
    <x v="0"/>
    <d v="2019-02-11T21:02:02.000"/>
    <s v="Congratulations to Jon Howes, our SVP Global Channel Sales, for being named to the prestigious list of @CRN 2019 #ChannelChiefs: https://t.co/ntpShJxEvA https://t.co/1sh0M4IJdW"/>
    <s v="https://www.crn.com/channel-chiefs/cc2019-details.htm?c=185"/>
    <s v="crn.com"/>
    <x v="16"/>
    <s v="https://pbs.twimg.com/media/DzJ0N7YWoAAmdWA.jpg"/>
    <s v="https://pbs.twimg.com/media/DzJ0N7YWoAAmdWA.jpg"/>
    <x v="47"/>
    <s v="https://twitter.com/#!/infovista/status/1095065444912975879"/>
    <m/>
    <m/>
    <s v="1095065444912975879"/>
    <m/>
    <b v="0"/>
    <n v="0"/>
    <s v=""/>
    <b v="0"/>
    <s v="en"/>
    <m/>
    <s v=""/>
    <b v="0"/>
    <n v="0"/>
    <s v=""/>
    <s v="Sprout Social"/>
    <b v="0"/>
    <s v="1095065444912975879"/>
    <s v="Tweet"/>
    <n v="0"/>
    <n v="0"/>
    <m/>
    <m/>
    <m/>
    <m/>
    <m/>
    <m/>
    <m/>
    <m/>
    <n v="1"/>
    <s v="1"/>
    <s v="1"/>
    <n v="2"/>
    <n v="10"/>
    <n v="0"/>
    <n v="0"/>
    <n v="0"/>
    <n v="0"/>
    <n v="18"/>
    <n v="90"/>
    <n v="20"/>
  </r>
  <r>
    <s v="johnalvahcoe"/>
    <s v="johnalvahcoe"/>
    <m/>
    <m/>
    <m/>
    <m/>
    <m/>
    <m/>
    <m/>
    <m/>
    <s v="No"/>
    <n v="84"/>
    <m/>
    <m/>
    <x v="2"/>
    <d v="2019-02-05T12:31:57.000"/>
    <s v="Survey: Enterprises want end-to-end management of SD-WAN https://t.co/ocMrGjENGL https://t.co/QMFltxUWg8"/>
    <s v="https://www.networkworld.com/article/3331844/wide-area-networking/survey-enterprises-want-end-to-end-management-of-sd-wan.html?upd=1547224726889?es_sh=38bdf052e0e3d34c055ac4ac9a97fe22&amp;es_ad=116753"/>
    <s v="networkworld.com"/>
    <x v="5"/>
    <s v="https://pbs.twimg.com/media/DypF7niW0AA-XaD.jpg"/>
    <s v="https://pbs.twimg.com/media/DypF7niW0AA-XaD.jpg"/>
    <x v="48"/>
    <s v="https://twitter.com/#!/johnalvahcoe/status/1092762752375013376"/>
    <m/>
    <m/>
    <s v="1092762752375013376"/>
    <m/>
    <b v="0"/>
    <n v="0"/>
    <s v=""/>
    <b v="0"/>
    <s v="en"/>
    <m/>
    <s v=""/>
    <b v="0"/>
    <n v="1"/>
    <s v=""/>
    <s v="EveryoneSocial"/>
    <b v="0"/>
    <s v="1092762752375013376"/>
    <s v="Retweet"/>
    <n v="0"/>
    <n v="0"/>
    <m/>
    <m/>
    <m/>
    <m/>
    <m/>
    <m/>
    <m/>
    <m/>
    <n v="1"/>
    <s v="1"/>
    <s v="1"/>
    <n v="0"/>
    <n v="0"/>
    <n v="0"/>
    <n v="0"/>
    <n v="0"/>
    <n v="0"/>
    <n v="10"/>
    <n v="100"/>
    <n v="10"/>
  </r>
  <r>
    <s v="infovista"/>
    <s v="johnalvahcoe"/>
    <m/>
    <m/>
    <m/>
    <m/>
    <m/>
    <m/>
    <m/>
    <m/>
    <s v="No"/>
    <n v="85"/>
    <m/>
    <m/>
    <x v="0"/>
    <d v="2019-02-12T01:01:23.000"/>
    <s v="RT @JohnAlvahCoe: Survey: Enterprises want end-to-end management of SD-WAN https://t.co/ocMrGjENGL https://t.co/QMFltxUWg8"/>
    <s v="https://www.networkworld.com/article/3331844/wide-area-networking/survey-enterprises-want-end-to-end-management-of-sd-wan.html?upd=1547224726889?es_sh=38bdf052e0e3d34c055ac4ac9a97fe22&amp;es_ad=116753"/>
    <s v="networkworld.com"/>
    <x v="5"/>
    <s v="https://pbs.twimg.com/media/DypF7niW0AA-XaD.jpg"/>
    <s v="https://pbs.twimg.com/media/DypF7niW0AA-XaD.jpg"/>
    <x v="49"/>
    <s v="https://twitter.com/#!/infovista/status/1095125680759672839"/>
    <m/>
    <m/>
    <s v="1095125680759672839"/>
    <m/>
    <b v="0"/>
    <n v="0"/>
    <s v=""/>
    <b v="0"/>
    <s v="en"/>
    <m/>
    <s v=""/>
    <b v="0"/>
    <n v="1"/>
    <s v="1092762752375013376"/>
    <s v="Sprout Social"/>
    <b v="0"/>
    <s v="1092762752375013376"/>
    <s v="Tweet"/>
    <n v="0"/>
    <n v="0"/>
    <m/>
    <m/>
    <m/>
    <m/>
    <m/>
    <m/>
    <m/>
    <m/>
    <n v="1"/>
    <s v="1"/>
    <s v="1"/>
    <n v="0"/>
    <n v="0"/>
    <n v="0"/>
    <n v="0"/>
    <n v="0"/>
    <n v="0"/>
    <n v="12"/>
    <n v="100"/>
    <n v="12"/>
  </r>
  <r>
    <s v="infovista"/>
    <s v="frost_sullivan"/>
    <m/>
    <m/>
    <m/>
    <m/>
    <m/>
    <m/>
    <m/>
    <m/>
    <s v="No"/>
    <n v="86"/>
    <m/>
    <m/>
    <x v="0"/>
    <d v="2019-02-07T18:42:00.000"/>
    <s v=".@Frost_Sullivan recognizes #Infovista with 2019 Global Competitive Strategy Innovation and Leadership Award in the… https://t.co/SVkK72rYlu"/>
    <s v="https://twitter.com/i/web/status/1093580656683220992"/>
    <s v="twitter.com"/>
    <x v="7"/>
    <m/>
    <s v="http://pbs.twimg.com/profile_images/1037605937375313921/YuiR4LKQ_normal.jpg"/>
    <x v="50"/>
    <s v="https://twitter.com/#!/infovista/status/1093580656683220992"/>
    <m/>
    <m/>
    <s v="1093580656683220992"/>
    <m/>
    <b v="0"/>
    <n v="0"/>
    <s v=""/>
    <b v="0"/>
    <s v="en"/>
    <m/>
    <s v=""/>
    <b v="0"/>
    <n v="0"/>
    <s v=""/>
    <s v="Sprout Social"/>
    <b v="1"/>
    <s v="1093580656683220992"/>
    <s v="Tweet"/>
    <n v="0"/>
    <n v="0"/>
    <m/>
    <m/>
    <m/>
    <m/>
    <m/>
    <m/>
    <m/>
    <m/>
    <n v="3"/>
    <s v="1"/>
    <s v="1"/>
    <n v="3"/>
    <n v="21.428571428571427"/>
    <n v="0"/>
    <n v="0"/>
    <n v="0"/>
    <n v="0"/>
    <n v="11"/>
    <n v="78.57142857142857"/>
    <n v="14"/>
  </r>
  <r>
    <s v="infovista"/>
    <s v="frost_sullivan"/>
    <m/>
    <m/>
    <m/>
    <m/>
    <m/>
    <m/>
    <m/>
    <m/>
    <s v="No"/>
    <n v="87"/>
    <m/>
    <m/>
    <x v="0"/>
    <d v="2019-02-08T22:10:00.000"/>
    <s v=".@Frost_Sullivan recognized #Infovista with 2019 Global Competitive Strategy Innovation and Leadership Award in the… https://t.co/NcnTEdLMz1"/>
    <s v="https://twitter.com/i/web/status/1093995389269798912"/>
    <s v="twitter.com"/>
    <x v="7"/>
    <m/>
    <s v="http://pbs.twimg.com/profile_images/1037605937375313921/YuiR4LKQ_normal.jpg"/>
    <x v="51"/>
    <s v="https://twitter.com/#!/infovista/status/1093995389269798912"/>
    <m/>
    <m/>
    <s v="1093995389269798912"/>
    <m/>
    <b v="0"/>
    <n v="0"/>
    <s v=""/>
    <b v="0"/>
    <s v="en"/>
    <m/>
    <s v=""/>
    <b v="0"/>
    <n v="0"/>
    <s v=""/>
    <s v="Sprout Social"/>
    <b v="1"/>
    <s v="1093995389269798912"/>
    <s v="Tweet"/>
    <n v="0"/>
    <n v="0"/>
    <m/>
    <m/>
    <m/>
    <m/>
    <m/>
    <m/>
    <m/>
    <m/>
    <n v="3"/>
    <s v="1"/>
    <s v="1"/>
    <n v="3"/>
    <n v="21.428571428571427"/>
    <n v="0"/>
    <n v="0"/>
    <n v="0"/>
    <n v="0"/>
    <n v="11"/>
    <n v="78.57142857142857"/>
    <n v="14"/>
  </r>
  <r>
    <s v="infovista"/>
    <s v="frost_sullivan"/>
    <m/>
    <m/>
    <m/>
    <m/>
    <m/>
    <m/>
    <m/>
    <m/>
    <s v="No"/>
    <n v="88"/>
    <m/>
    <m/>
    <x v="0"/>
    <d v="2019-02-12T01:53:01.000"/>
    <s v="We're honored to be recognized by @Frost_Sullivan for our leadership in #5G and awarded the 2019 Global Competitive… https://t.co/ha3ykmLan8"/>
    <s v="https://twitter.com/i/web/status/1095138673723609088"/>
    <s v="twitter.com"/>
    <x v="11"/>
    <m/>
    <s v="http://pbs.twimg.com/profile_images/1037605937375313921/YuiR4LKQ_normal.jpg"/>
    <x v="52"/>
    <s v="https://twitter.com/#!/infovista/status/1095138673723609088"/>
    <m/>
    <m/>
    <s v="1095138673723609088"/>
    <m/>
    <b v="0"/>
    <n v="0"/>
    <s v=""/>
    <b v="0"/>
    <s v="en"/>
    <m/>
    <s v=""/>
    <b v="0"/>
    <n v="0"/>
    <s v=""/>
    <s v="Sprout Social"/>
    <b v="1"/>
    <s v="1095138673723609088"/>
    <s v="Tweet"/>
    <n v="0"/>
    <n v="0"/>
    <m/>
    <m/>
    <m/>
    <m/>
    <m/>
    <m/>
    <m/>
    <m/>
    <n v="3"/>
    <s v="1"/>
    <s v="1"/>
    <n v="3"/>
    <n v="16.666666666666668"/>
    <n v="0"/>
    <n v="0"/>
    <n v="0"/>
    <n v="0"/>
    <n v="15"/>
    <n v="83.33333333333333"/>
    <n v="18"/>
  </r>
  <r>
    <s v="infovista"/>
    <s v="zkerravala"/>
    <m/>
    <m/>
    <m/>
    <m/>
    <m/>
    <m/>
    <m/>
    <m/>
    <s v="No"/>
    <n v="89"/>
    <m/>
    <m/>
    <x v="0"/>
    <d v="2019-02-12T22:41:00.000"/>
    <s v="Nice analysis @zkerravala. We'd add end-to-end Quality of Service to the list. With the right #SDWAN users experience the performance and QoE they expect, even during peak traffic congestion, for every critical application. https://t.co/2Rv2N7AXjU"/>
    <s v="https://twitter.com/zkerravala/status/1092471605748469760"/>
    <s v="twitter.com"/>
    <x v="17"/>
    <m/>
    <s v="http://pbs.twimg.com/profile_images/1037605937375313921/YuiR4LKQ_normal.jpg"/>
    <x v="53"/>
    <s v="https://twitter.com/#!/infovista/status/1095452739881127936"/>
    <m/>
    <m/>
    <s v="1095452739881127936"/>
    <m/>
    <b v="0"/>
    <n v="0"/>
    <s v=""/>
    <b v="1"/>
    <s v="en"/>
    <m/>
    <s v="1092471605748469760"/>
    <b v="0"/>
    <n v="0"/>
    <s v=""/>
    <s v="Sprout Social"/>
    <b v="0"/>
    <s v="1095452739881127936"/>
    <s v="Tweet"/>
    <n v="0"/>
    <n v="0"/>
    <m/>
    <m/>
    <m/>
    <m/>
    <m/>
    <m/>
    <m/>
    <m/>
    <n v="1"/>
    <s v="1"/>
    <s v="1"/>
    <n v="2"/>
    <n v="5.714285714285714"/>
    <n v="2"/>
    <n v="5.714285714285714"/>
    <n v="0"/>
    <n v="0"/>
    <n v="31"/>
    <n v="88.57142857142857"/>
    <n v="35"/>
  </r>
  <r>
    <s v="onug_"/>
    <s v="infovista"/>
    <m/>
    <m/>
    <m/>
    <m/>
    <m/>
    <m/>
    <m/>
    <m/>
    <s v="Yes"/>
    <n v="90"/>
    <m/>
    <m/>
    <x v="0"/>
    <d v="2019-02-12T21:48:03.000"/>
    <s v="Digital Business Requires an End-to-End Intelligence for #WAN Edge https://t.co/GJ4FbefniX by Sylvain Quartier, Senior Vice President, Digital Enterprise Product Strategy at  @Infovista #digitaltransformation https://t.co/c0hkVlfLZP"/>
    <s v="https://www.onug.net/blog/digital-business-requires-an-end-to-end-intelligence-for-wan-edge/?utm_source=twitter&amp;utm_medium=social&amp;utm_campaign=onug+blog&amp;utm_term=creation&amp;utm_content=digital+business+requires+an+end-to-end+intelligence+for+wan+edge"/>
    <s v="onug.net"/>
    <x v="18"/>
    <s v="https://pbs.twimg.com/media/DzPIV0fXcAIkT7o.jpg"/>
    <s v="https://pbs.twimg.com/media/DzPIV0fXcAIkT7o.jpg"/>
    <x v="54"/>
    <s v="https://twitter.com/#!/onug_/status/1095439414833172480"/>
    <m/>
    <m/>
    <s v="1095439414833172480"/>
    <m/>
    <b v="0"/>
    <n v="0"/>
    <s v=""/>
    <b v="0"/>
    <s v="en"/>
    <m/>
    <s v=""/>
    <b v="0"/>
    <n v="0"/>
    <s v=""/>
    <s v="Sprout Social"/>
    <b v="0"/>
    <s v="1095439414833172480"/>
    <s v="Tweet"/>
    <n v="0"/>
    <n v="0"/>
    <m/>
    <m/>
    <m/>
    <m/>
    <m/>
    <m/>
    <m/>
    <m/>
    <n v="1"/>
    <s v="1"/>
    <s v="1"/>
    <n v="1"/>
    <n v="4.166666666666667"/>
    <n v="1"/>
    <n v="4.166666666666667"/>
    <n v="0"/>
    <n v="0"/>
    <n v="22"/>
    <n v="91.66666666666667"/>
    <n v="24"/>
  </r>
  <r>
    <s v="infovista"/>
    <s v="onug_"/>
    <m/>
    <m/>
    <m/>
    <m/>
    <m/>
    <m/>
    <m/>
    <m/>
    <s v="Yes"/>
    <n v="91"/>
    <m/>
    <m/>
    <x v="0"/>
    <d v="2019-02-13T15:38:24.000"/>
    <s v="RT @ONUG_: Digital Business Requires an End-to-End Intelligence for #WAN Edge https://t.co/GJ4FbefniX by Sylvain Quartier, Senior Vice Pres…"/>
    <s v="https://www.onug.net/blog/digital-business-requires-an-end-to-end-intelligence-for-wan-edge/?utm_source=twitter&amp;utm_medium=social&amp;utm_campaign=onug+blog&amp;utm_term=creation&amp;utm_content=digital+business+requires+an+end-to-end+intelligence+for+wan+edge"/>
    <s v="onug.net"/>
    <x v="19"/>
    <m/>
    <s v="http://pbs.twimg.com/profile_images/1037605937375313921/YuiR4LKQ_normal.jpg"/>
    <x v="55"/>
    <s v="https://twitter.com/#!/infovista/status/1095708778895429633"/>
    <m/>
    <m/>
    <s v="1095708778895429633"/>
    <m/>
    <b v="0"/>
    <n v="0"/>
    <s v=""/>
    <b v="0"/>
    <s v="en"/>
    <m/>
    <s v=""/>
    <b v="0"/>
    <n v="1"/>
    <s v="1095439414833172480"/>
    <s v="Sprout Social"/>
    <b v="0"/>
    <s v="1095439414833172480"/>
    <s v="Tweet"/>
    <n v="0"/>
    <n v="0"/>
    <m/>
    <m/>
    <m/>
    <m/>
    <m/>
    <m/>
    <m/>
    <m/>
    <n v="1"/>
    <s v="1"/>
    <s v="1"/>
    <n v="1"/>
    <n v="5.2631578947368425"/>
    <n v="1"/>
    <n v="5.2631578947368425"/>
    <n v="0"/>
    <n v="0"/>
    <n v="17"/>
    <n v="89.47368421052632"/>
    <n v="19"/>
  </r>
  <r>
    <s v="infovista"/>
    <s v="networkworld"/>
    <m/>
    <m/>
    <m/>
    <m/>
    <m/>
    <m/>
    <m/>
    <m/>
    <s v="No"/>
    <n v="92"/>
    <m/>
    <m/>
    <x v="0"/>
    <d v="2019-02-13T17:27:02.000"/>
    <s v="How to buy #SDWAN technology: Key questions to consider when selecting a supplier https://t.co/su3Q7YXrH8 by @leedoyle_dc via @NetworkWorld"/>
    <s v="https://www.networkworld.com/article/3323407/sd-wan/how-to-buy-sd-wan-technology-key-questions-to-consider-when-selecting-a-supplier.html"/>
    <s v="networkworld.com"/>
    <x v="17"/>
    <m/>
    <s v="http://pbs.twimg.com/profile_images/1037605937375313921/YuiR4LKQ_normal.jpg"/>
    <x v="56"/>
    <s v="https://twitter.com/#!/infovista/status/1095736114558701571"/>
    <m/>
    <m/>
    <s v="1095736114558701571"/>
    <m/>
    <b v="0"/>
    <n v="1"/>
    <s v=""/>
    <b v="0"/>
    <s v="en"/>
    <m/>
    <s v=""/>
    <b v="0"/>
    <n v="0"/>
    <s v=""/>
    <s v="Sprout Social"/>
    <b v="0"/>
    <s v="1095736114558701571"/>
    <s v="Tweet"/>
    <n v="0"/>
    <n v="0"/>
    <m/>
    <m/>
    <m/>
    <m/>
    <m/>
    <m/>
    <m/>
    <m/>
    <n v="1"/>
    <s v="1"/>
    <s v="1"/>
    <m/>
    <m/>
    <m/>
    <m/>
    <m/>
    <m/>
    <m/>
    <m/>
    <m/>
  </r>
  <r>
    <s v="infovista"/>
    <s v="zdnet"/>
    <m/>
    <m/>
    <m/>
    <m/>
    <m/>
    <m/>
    <m/>
    <m/>
    <s v="No"/>
    <n v="93"/>
    <m/>
    <m/>
    <x v="0"/>
    <d v="2019-02-14T17:08:02.000"/>
    <s v="5G looks like a no-brainer for the enterprise: https://t.co/Bt67QStW7W @ldignan on why real use cases for #5G will be all business out of the gate via @ZDNet"/>
    <s v="https://www.zdnet.com/article/5g-initial-use-cases-are-going-to-be-all-about-business/"/>
    <s v="zdnet.com"/>
    <x v="11"/>
    <m/>
    <s v="http://pbs.twimg.com/profile_images/1037605937375313921/YuiR4LKQ_normal.jpg"/>
    <x v="57"/>
    <s v="https://twitter.com/#!/infovista/status/1096093720389267456"/>
    <m/>
    <m/>
    <s v="1096093720389267456"/>
    <m/>
    <b v="0"/>
    <n v="0"/>
    <s v=""/>
    <b v="0"/>
    <s v="en"/>
    <m/>
    <s v=""/>
    <b v="0"/>
    <n v="0"/>
    <s v=""/>
    <s v="Sprout Social"/>
    <b v="0"/>
    <s v="1096093720389267456"/>
    <s v="Tweet"/>
    <n v="0"/>
    <n v="0"/>
    <m/>
    <m/>
    <m/>
    <m/>
    <m/>
    <m/>
    <m/>
    <m/>
    <n v="1"/>
    <s v="1"/>
    <s v="1"/>
    <m/>
    <m/>
    <m/>
    <m/>
    <m/>
    <m/>
    <m/>
    <m/>
    <m/>
  </r>
  <r>
    <s v="bt_global"/>
    <s v="brighttalk"/>
    <m/>
    <m/>
    <m/>
    <m/>
    <m/>
    <m/>
    <m/>
    <m/>
    <s v="No"/>
    <n v="95"/>
    <m/>
    <m/>
    <x v="0"/>
    <d v="2019-02-04T15:30:28.000"/>
    <s v="Join our @BrightTALK webinar with @infovista on 20 February to find out how to get an end-to-end view of your #application and #network infrastructure, improve performance and deliver the user experience your customers and employees demand. Register now: https://t.co/Pg44USgWBG https://t.co/qdZPPtLgJm"/>
    <s v="https://www.globalservices.bt.com/en/aboutus/events/how-to-make-your-network-smarter-with-application-intelligence"/>
    <s v="bt.com"/>
    <x v="14"/>
    <s v="https://pbs.twimg.com/media/DyklM6nX0AAYjgg.jpg"/>
    <s v="https://pbs.twimg.com/media/DyklM6nX0AAYjgg.jpg"/>
    <x v="58"/>
    <s v="https://twitter.com/#!/bt_global/status/1092445290181869569"/>
    <m/>
    <m/>
    <s v="1092445290181869569"/>
    <m/>
    <b v="0"/>
    <n v="0"/>
    <s v=""/>
    <b v="0"/>
    <s v="en"/>
    <m/>
    <s v=""/>
    <b v="0"/>
    <n v="0"/>
    <s v=""/>
    <s v="Buffer"/>
    <b v="0"/>
    <s v="1092445290181869569"/>
    <s v="Tweet"/>
    <n v="0"/>
    <n v="0"/>
    <m/>
    <m/>
    <m/>
    <m/>
    <m/>
    <m/>
    <m/>
    <m/>
    <n v="2"/>
    <s v="3"/>
    <s v="3"/>
    <m/>
    <m/>
    <m/>
    <m/>
    <m/>
    <m/>
    <m/>
    <m/>
    <m/>
  </r>
  <r>
    <s v="infovista"/>
    <s v="brighttalk"/>
    <m/>
    <m/>
    <m/>
    <m/>
    <m/>
    <m/>
    <m/>
    <m/>
    <s v="No"/>
    <n v="98"/>
    <m/>
    <m/>
    <x v="0"/>
    <d v="2019-02-13T19:43:58.000"/>
    <s v="RT @bt_global: Join our @BrightTALK webinar on 20 February, ‘How to make your #network smarter with #application intelligence’. We’ll be jo…"/>
    <m/>
    <m/>
    <x v="13"/>
    <m/>
    <s v="http://pbs.twimg.com/profile_images/1037605937375313921/YuiR4LKQ_normal.jpg"/>
    <x v="59"/>
    <s v="https://twitter.com/#!/infovista/status/1095770578164822017"/>
    <m/>
    <m/>
    <s v="1095770578164822017"/>
    <m/>
    <b v="0"/>
    <n v="0"/>
    <s v=""/>
    <b v="0"/>
    <s v="en"/>
    <m/>
    <s v=""/>
    <b v="0"/>
    <n v="2"/>
    <s v="1094993252950966272"/>
    <s v="Sprout Social"/>
    <b v="0"/>
    <s v="1094993252950966272"/>
    <s v="Tweet"/>
    <n v="0"/>
    <n v="0"/>
    <m/>
    <m/>
    <m/>
    <m/>
    <m/>
    <m/>
    <m/>
    <m/>
    <n v="3"/>
    <s v="1"/>
    <s v="3"/>
    <m/>
    <m/>
    <m/>
    <m/>
    <m/>
    <m/>
    <m/>
    <m/>
    <m/>
  </r>
  <r>
    <s v="infovista"/>
    <s v="brighttalk"/>
    <m/>
    <m/>
    <m/>
    <m/>
    <m/>
    <m/>
    <m/>
    <m/>
    <s v="No"/>
    <n v="99"/>
    <m/>
    <m/>
    <x v="0"/>
    <d v="2019-02-14T23:05:00.000"/>
    <s v="What can an end-to-end view of your #application and #network infrastructure do for you? Join @BT_global and #Infovista for @BrightTALK webinar to find out: https://t.co/MTGB4L3fiM #SDWAN #CX"/>
    <s v="https://www.globalservices.bt.com/en/aboutus/events/how-to-make-your-network-smarter-with-application-intelligence"/>
    <s v="bt.com"/>
    <x v="20"/>
    <m/>
    <s v="http://pbs.twimg.com/profile_images/1037605937375313921/YuiR4LKQ_normal.jpg"/>
    <x v="60"/>
    <s v="https://twitter.com/#!/infovista/status/1096183556102082562"/>
    <m/>
    <m/>
    <s v="1096183556102082562"/>
    <m/>
    <b v="0"/>
    <n v="0"/>
    <s v=""/>
    <b v="0"/>
    <s v="en"/>
    <m/>
    <s v=""/>
    <b v="0"/>
    <n v="0"/>
    <s v=""/>
    <s v="Sprout Social"/>
    <b v="0"/>
    <s v="1096183556102082562"/>
    <s v="Tweet"/>
    <n v="0"/>
    <n v="0"/>
    <m/>
    <m/>
    <m/>
    <m/>
    <m/>
    <m/>
    <m/>
    <m/>
    <n v="3"/>
    <s v="1"/>
    <s v="3"/>
    <m/>
    <m/>
    <m/>
    <m/>
    <m/>
    <m/>
    <m/>
    <m/>
    <m/>
  </r>
  <r>
    <s v="bt_global"/>
    <s v="infovista"/>
    <m/>
    <m/>
    <m/>
    <m/>
    <m/>
    <m/>
    <m/>
    <m/>
    <s v="Yes"/>
    <n v="102"/>
    <m/>
    <m/>
    <x v="0"/>
    <d v="2019-02-15T14:49:26.000"/>
    <s v="RT @Infovista: What can an end-to-end view of your #application and #network infrastructure do for you? Join @BT_global and #Infovista for…"/>
    <m/>
    <m/>
    <x v="21"/>
    <m/>
    <s v="http://pbs.twimg.com/profile_images/892358105060827137/YAq8iVJJ_normal.jpg"/>
    <x v="61"/>
    <s v="https://twitter.com/#!/bt_global/status/1096421229387567106"/>
    <m/>
    <m/>
    <s v="1096421229387567106"/>
    <m/>
    <b v="0"/>
    <n v="0"/>
    <s v=""/>
    <b v="0"/>
    <s v="en"/>
    <m/>
    <s v=""/>
    <b v="0"/>
    <n v="1"/>
    <s v="1096183556102082562"/>
    <s v="Twitter Web Client"/>
    <b v="0"/>
    <s v="1096183556102082562"/>
    <s v="Tweet"/>
    <n v="0"/>
    <n v="0"/>
    <m/>
    <m/>
    <m/>
    <m/>
    <m/>
    <m/>
    <m/>
    <m/>
    <n v="3"/>
    <s v="3"/>
    <s v="1"/>
    <n v="0"/>
    <n v="0"/>
    <n v="0"/>
    <n v="0"/>
    <n v="0"/>
    <n v="0"/>
    <n v="23"/>
    <n v="100"/>
    <n v="23"/>
  </r>
  <r>
    <s v="infovista"/>
    <s v="leedoyle_dc"/>
    <m/>
    <m/>
    <m/>
    <m/>
    <m/>
    <m/>
    <m/>
    <m/>
    <s v="No"/>
    <n v="106"/>
    <m/>
    <m/>
    <x v="0"/>
    <d v="2019-02-15T17:39:01.000"/>
    <s v="Good read: #SDWAN can help solve challenges of #multicloud by @leedoyle_dc  https://t.co/4rK85wctTe"/>
    <s v="https://www.networkworld.com/article/3339622/cloud-computing/sd-wan-can-help-solve-challenges-of-multi-cloud.html"/>
    <s v="networkworld.com"/>
    <x v="22"/>
    <m/>
    <s v="http://pbs.twimg.com/profile_images/1037605937375313921/YuiR4LKQ_normal.jpg"/>
    <x v="62"/>
    <s v="https://twitter.com/#!/infovista/status/1096463906132971520"/>
    <m/>
    <m/>
    <s v="1096463906132971520"/>
    <m/>
    <b v="0"/>
    <n v="1"/>
    <s v=""/>
    <b v="0"/>
    <s v="en"/>
    <m/>
    <s v=""/>
    <b v="0"/>
    <n v="1"/>
    <s v=""/>
    <s v="Sprout Social"/>
    <b v="0"/>
    <s v="1096463906132971520"/>
    <s v="Tweet"/>
    <n v="0"/>
    <n v="0"/>
    <m/>
    <m/>
    <m/>
    <m/>
    <m/>
    <m/>
    <m/>
    <m/>
    <n v="2"/>
    <s v="1"/>
    <s v="1"/>
    <n v="1"/>
    <n v="9.090909090909092"/>
    <n v="0"/>
    <n v="0"/>
    <n v="0"/>
    <n v="0"/>
    <n v="10"/>
    <n v="90.9090909090909"/>
    <n v="11"/>
  </r>
  <r>
    <s v="infovista"/>
    <s v="infovista"/>
    <m/>
    <m/>
    <m/>
    <m/>
    <m/>
    <m/>
    <m/>
    <m/>
    <s v="No"/>
    <n v="107"/>
    <m/>
    <m/>
    <x v="2"/>
    <d v="2019-02-02T22:15:01.000"/>
    <s v="It's #GroundhogDay. What are you doing differently this year to turn your network into a great user experience? #SDWAN #KnowYourNetwork https://t.co/ei3zfKmSxk"/>
    <m/>
    <m/>
    <x v="23"/>
    <s v="https://pbs.twimg.com/media/DybunSAWkAUWveU.jpg"/>
    <s v="https://pbs.twimg.com/media/DybunSAWkAUWveU.jpg"/>
    <x v="63"/>
    <s v="https://twitter.com/#!/infovista/status/1091822321101361152"/>
    <m/>
    <m/>
    <s v="1091822321101361152"/>
    <m/>
    <b v="0"/>
    <n v="0"/>
    <s v=""/>
    <b v="0"/>
    <s v="en"/>
    <m/>
    <s v=""/>
    <b v="0"/>
    <n v="0"/>
    <s v=""/>
    <s v="Sprout Social"/>
    <b v="0"/>
    <s v="1091822321101361152"/>
    <s v="Tweet"/>
    <n v="0"/>
    <n v="0"/>
    <m/>
    <m/>
    <m/>
    <m/>
    <m/>
    <m/>
    <m/>
    <m/>
    <n v="9"/>
    <s v="1"/>
    <s v="1"/>
    <n v="1"/>
    <n v="5"/>
    <n v="0"/>
    <n v="0"/>
    <n v="0"/>
    <n v="0"/>
    <n v="19"/>
    <n v="95"/>
    <n v="20"/>
  </r>
  <r>
    <s v="infovista"/>
    <s v="infovista"/>
    <m/>
    <m/>
    <m/>
    <m/>
    <m/>
    <m/>
    <m/>
    <m/>
    <s v="No"/>
    <n v="108"/>
    <m/>
    <m/>
    <x v="2"/>
    <d v="2019-02-04T15:56:01.000"/>
    <s v="We know #5G. Come hear lessons learned from real-world 5G deployments. Live webinar tomorrow: https://t.co/YvoeaOSzzE https://t.co/CUQfwKNsJF"/>
    <s v="https://view6.workcast.net/register?cpak=4987858094231305&amp;referrer=InfovistaTwitter4"/>
    <s v="workcast.net"/>
    <x v="11"/>
    <s v="https://pbs.twimg.com/media/DykrDC4XQAUB26G.jpg"/>
    <s v="https://pbs.twimg.com/media/DykrDC4XQAUB26G.jpg"/>
    <x v="64"/>
    <s v="https://twitter.com/#!/infovista/status/1092451718355435520"/>
    <m/>
    <m/>
    <s v="1092451718355435520"/>
    <m/>
    <b v="0"/>
    <n v="0"/>
    <s v=""/>
    <b v="0"/>
    <s v="en"/>
    <m/>
    <s v=""/>
    <b v="0"/>
    <n v="0"/>
    <s v=""/>
    <s v="Sprout Social"/>
    <b v="0"/>
    <s v="1092451718355435520"/>
    <s v="Tweet"/>
    <n v="0"/>
    <n v="0"/>
    <m/>
    <m/>
    <m/>
    <m/>
    <m/>
    <m/>
    <m/>
    <m/>
    <n v="9"/>
    <s v="1"/>
    <s v="1"/>
    <n v="0"/>
    <n v="0"/>
    <n v="0"/>
    <n v="0"/>
    <n v="0"/>
    <n v="0"/>
    <n v="15"/>
    <n v="100"/>
    <n v="15"/>
  </r>
  <r>
    <s v="infovista"/>
    <s v="infovista"/>
    <m/>
    <m/>
    <m/>
    <m/>
    <m/>
    <m/>
    <m/>
    <m/>
    <s v="No"/>
    <n v="109"/>
    <m/>
    <m/>
    <x v="2"/>
    <d v="2019-02-04T21:19:02.000"/>
    <s v="Critical 5G rollout challenges you need to think about. Webinar tomorrow 4PM CET | 10AM EST: https://t.co/w3ULOHaBpb https://t.co/kxhKflYyUj"/>
    <s v="https://view6.workcast.net/register?cpak=4987858094231305&amp;referrer=InfovistaTwitter5"/>
    <s v="workcast.net"/>
    <x v="5"/>
    <s v="https://pbs.twimg.com/media/Dyl0-0kX0AA2rc5.jpg"/>
    <s v="https://pbs.twimg.com/media/Dyl0-0kX0AA2rc5.jpg"/>
    <x v="65"/>
    <s v="https://twitter.com/#!/infovista/status/1092533010145124352"/>
    <m/>
    <m/>
    <s v="1092533010145124352"/>
    <m/>
    <b v="0"/>
    <n v="0"/>
    <s v=""/>
    <b v="0"/>
    <s v="en"/>
    <m/>
    <s v=""/>
    <b v="0"/>
    <n v="0"/>
    <s v=""/>
    <s v="Sprout Social"/>
    <b v="0"/>
    <s v="1092533010145124352"/>
    <s v="Tweet"/>
    <n v="0"/>
    <n v="0"/>
    <m/>
    <m/>
    <m/>
    <m/>
    <m/>
    <m/>
    <m/>
    <m/>
    <n v="9"/>
    <s v="1"/>
    <s v="1"/>
    <n v="0"/>
    <n v="0"/>
    <n v="1"/>
    <n v="6.666666666666667"/>
    <n v="0"/>
    <n v="0"/>
    <n v="14"/>
    <n v="93.33333333333333"/>
    <n v="15"/>
  </r>
  <r>
    <s v="infovista"/>
    <s v="infovista"/>
    <m/>
    <m/>
    <m/>
    <m/>
    <m/>
    <m/>
    <m/>
    <m/>
    <s v="No"/>
    <n v="110"/>
    <m/>
    <m/>
    <x v="2"/>
    <d v="2019-02-05T14:37:02.000"/>
    <s v="Redesign processes to align with digital experiences._x000a_https://t.co/5DtTKAWnBQ #SDWAN #Retail"/>
    <s v="https://www.youtube.com/watch?v=xsKM_xjS3_g&amp;feature=youtu.be"/>
    <s v="youtube.com"/>
    <x v="24"/>
    <m/>
    <s v="http://pbs.twimg.com/profile_images/1037605937375313921/YuiR4LKQ_normal.jpg"/>
    <x v="66"/>
    <s v="https://twitter.com/#!/infovista/status/1092794230488158208"/>
    <m/>
    <m/>
    <s v="1092794230488158208"/>
    <m/>
    <b v="0"/>
    <n v="0"/>
    <s v=""/>
    <b v="0"/>
    <s v="en"/>
    <m/>
    <s v=""/>
    <b v="0"/>
    <n v="0"/>
    <s v=""/>
    <s v="Sprout Social"/>
    <b v="0"/>
    <s v="1092794230488158208"/>
    <s v="Tweet"/>
    <n v="0"/>
    <n v="0"/>
    <m/>
    <m/>
    <m/>
    <m/>
    <m/>
    <m/>
    <m/>
    <m/>
    <n v="9"/>
    <s v="1"/>
    <s v="1"/>
    <n v="0"/>
    <n v="0"/>
    <n v="0"/>
    <n v="0"/>
    <n v="0"/>
    <n v="0"/>
    <n v="9"/>
    <n v="100"/>
    <n v="9"/>
  </r>
  <r>
    <s v="infovista"/>
    <s v="infovista"/>
    <m/>
    <m/>
    <m/>
    <m/>
    <m/>
    <m/>
    <m/>
    <m/>
    <s v="No"/>
    <n v="111"/>
    <m/>
    <m/>
    <x v="2"/>
    <d v="2019-02-05T21:33:02.000"/>
    <s v="Happy Lunar New Year to all who celebrate. Wishing you a prosperous and joyful #YearOfThePig https://t.co/K9jOii4IUw"/>
    <m/>
    <m/>
    <x v="25"/>
    <s v="https://pbs.twimg.com/media/DyrBxcOWwAEb9sB.jpg"/>
    <s v="https://pbs.twimg.com/media/DyrBxcOWwAEb9sB.jpg"/>
    <x v="67"/>
    <s v="https://twitter.com/#!/infovista/status/1092898922568261632"/>
    <m/>
    <m/>
    <s v="1092898922568261632"/>
    <m/>
    <b v="0"/>
    <n v="1"/>
    <s v=""/>
    <b v="0"/>
    <s v="en"/>
    <m/>
    <s v=""/>
    <b v="0"/>
    <n v="0"/>
    <s v=""/>
    <s v="Sprout Social"/>
    <b v="0"/>
    <s v="1092898922568261632"/>
    <s v="Tweet"/>
    <n v="0"/>
    <n v="0"/>
    <m/>
    <m/>
    <m/>
    <m/>
    <m/>
    <m/>
    <m/>
    <m/>
    <n v="9"/>
    <s v="1"/>
    <s v="1"/>
    <n v="4"/>
    <n v="26.666666666666668"/>
    <n v="0"/>
    <n v="0"/>
    <n v="0"/>
    <n v="0"/>
    <n v="11"/>
    <n v="73.33333333333333"/>
    <n v="15"/>
  </r>
  <r>
    <s v="infovista"/>
    <s v="infovista"/>
    <m/>
    <m/>
    <m/>
    <m/>
    <m/>
    <m/>
    <m/>
    <m/>
    <s v="No"/>
    <n v="112"/>
    <m/>
    <m/>
    <x v="2"/>
    <d v="2019-02-12T17:11:02.000"/>
    <s v="Ensure store teams are adequately trained and prepared._x000a_https://t.co/CU1GN6bKP7 #SDWAN #Retail"/>
    <s v="https://www.youtube.com/watch?v=SF2Lv9Xhs7M&amp;feature=youtu.be"/>
    <s v="youtube.com"/>
    <x v="24"/>
    <m/>
    <s v="http://pbs.twimg.com/profile_images/1037605937375313921/YuiR4LKQ_normal.jpg"/>
    <x v="68"/>
    <s v="https://twitter.com/#!/infovista/status/1095369703533563910"/>
    <m/>
    <m/>
    <s v="1095369703533563910"/>
    <m/>
    <b v="0"/>
    <n v="1"/>
    <s v=""/>
    <b v="0"/>
    <s v="en"/>
    <m/>
    <s v=""/>
    <b v="0"/>
    <n v="1"/>
    <s v=""/>
    <s v="Sprout Social"/>
    <b v="0"/>
    <s v="1095369703533563910"/>
    <s v="Tweet"/>
    <n v="0"/>
    <n v="0"/>
    <m/>
    <m/>
    <m/>
    <m/>
    <m/>
    <m/>
    <m/>
    <m/>
    <n v="9"/>
    <s v="1"/>
    <s v="1"/>
    <n v="0"/>
    <n v="0"/>
    <n v="0"/>
    <n v="0"/>
    <n v="0"/>
    <n v="0"/>
    <n v="10"/>
    <n v="100"/>
    <n v="10"/>
  </r>
  <r>
    <s v="infovista"/>
    <s v="infovista"/>
    <m/>
    <m/>
    <m/>
    <m/>
    <m/>
    <m/>
    <m/>
    <m/>
    <s v="No"/>
    <n v="113"/>
    <m/>
    <m/>
    <x v="2"/>
    <d v="2019-02-14T01:43:01.000"/>
    <s v="See why Frost &amp;amp; Sullivan applauds #Infovista for aiding the rollout of #5G with our end-to-end network optimization… https://t.co/Nsr7gKKove"/>
    <s v="https://twitter.com/i/web/status/1095860936345354240"/>
    <s v="twitter.com"/>
    <x v="26"/>
    <m/>
    <s v="http://pbs.twimg.com/profile_images/1037605937375313921/YuiR4LKQ_normal.jpg"/>
    <x v="69"/>
    <s v="https://twitter.com/#!/infovista/status/1095860936345354240"/>
    <m/>
    <m/>
    <s v="1095860936345354240"/>
    <m/>
    <b v="0"/>
    <n v="0"/>
    <s v=""/>
    <b v="0"/>
    <s v="en"/>
    <m/>
    <s v=""/>
    <b v="0"/>
    <n v="0"/>
    <s v=""/>
    <s v="Sprout Social"/>
    <b v="1"/>
    <s v="1095860936345354240"/>
    <s v="Tweet"/>
    <n v="0"/>
    <n v="0"/>
    <m/>
    <m/>
    <m/>
    <m/>
    <m/>
    <m/>
    <m/>
    <m/>
    <n v="9"/>
    <s v="1"/>
    <s v="1"/>
    <n v="0"/>
    <n v="0"/>
    <n v="1"/>
    <n v="5"/>
    <n v="0"/>
    <n v="0"/>
    <n v="19"/>
    <n v="95"/>
    <n v="20"/>
  </r>
  <r>
    <s v="infovista"/>
    <s v="infovista"/>
    <m/>
    <m/>
    <m/>
    <m/>
    <m/>
    <m/>
    <m/>
    <m/>
    <s v="No"/>
    <n v="114"/>
    <m/>
    <m/>
    <x v="2"/>
    <d v="2019-02-14T18:08:04.000"/>
    <s v="Lots of love for #SDWAN and for you. Happy #ValentinesDay! https://t.co/BWouNDLjar"/>
    <m/>
    <m/>
    <x v="8"/>
    <s v="https://pbs.twimg.com/media/DzYpK4YX0AMuqRR.jpg"/>
    <s v="https://pbs.twimg.com/media/DzYpK4YX0AMuqRR.jpg"/>
    <x v="70"/>
    <s v="https://twitter.com/#!/infovista/status/1096108829027323905"/>
    <m/>
    <m/>
    <s v="1096108829027323905"/>
    <m/>
    <b v="0"/>
    <n v="2"/>
    <s v=""/>
    <b v="0"/>
    <s v="en"/>
    <m/>
    <s v=""/>
    <b v="0"/>
    <n v="1"/>
    <s v=""/>
    <s v="Sprout Social"/>
    <b v="0"/>
    <s v="1096108829027323905"/>
    <s v="Tweet"/>
    <n v="0"/>
    <n v="0"/>
    <m/>
    <m/>
    <m/>
    <m/>
    <m/>
    <m/>
    <m/>
    <m/>
    <n v="9"/>
    <s v="1"/>
    <s v="1"/>
    <n v="2"/>
    <n v="20"/>
    <n v="0"/>
    <n v="0"/>
    <n v="0"/>
    <n v="0"/>
    <n v="8"/>
    <n v="80"/>
    <n v="10"/>
  </r>
  <r>
    <s v="infovista"/>
    <s v="infovista"/>
    <m/>
    <m/>
    <m/>
    <m/>
    <m/>
    <m/>
    <m/>
    <m/>
    <s v="No"/>
    <n v="115"/>
    <m/>
    <m/>
    <x v="2"/>
    <d v="2019-02-15T22:27:01.000"/>
    <s v="Learn how to improve #application performance and deliver the user experience your customers and employees demand.… https://t.co/HhfMWArZXJ"/>
    <s v="https://twitter.com/i/web/status/1096536385044004866"/>
    <s v="twitter.com"/>
    <x v="0"/>
    <m/>
    <s v="http://pbs.twimg.com/profile_images/1037605937375313921/YuiR4LKQ_normal.jpg"/>
    <x v="71"/>
    <s v="https://twitter.com/#!/infovista/status/1096536385044004866"/>
    <m/>
    <m/>
    <s v="1096536385044004866"/>
    <m/>
    <b v="0"/>
    <n v="0"/>
    <s v=""/>
    <b v="0"/>
    <s v="en"/>
    <m/>
    <s v=""/>
    <b v="0"/>
    <n v="0"/>
    <s v=""/>
    <s v="Sprout Social"/>
    <b v="1"/>
    <s v="1096536385044004866"/>
    <s v="Tweet"/>
    <n v="0"/>
    <n v="0"/>
    <m/>
    <m/>
    <m/>
    <m/>
    <m/>
    <m/>
    <m/>
    <m/>
    <n v="9"/>
    <s v="1"/>
    <s v="1"/>
    <n v="1"/>
    <n v="6.25"/>
    <n v="0"/>
    <n v="0"/>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76">
    <i>
      <x v="1"/>
    </i>
    <i r="1">
      <x v="2"/>
    </i>
    <i r="2">
      <x v="32"/>
    </i>
    <i r="3">
      <x v="23"/>
    </i>
    <i r="2">
      <x v="33"/>
    </i>
    <i r="3">
      <x v="8"/>
    </i>
    <i r="3">
      <x v="23"/>
    </i>
    <i r="2">
      <x v="35"/>
    </i>
    <i r="3">
      <x v="16"/>
    </i>
    <i r="3">
      <x v="22"/>
    </i>
    <i r="2">
      <x v="36"/>
    </i>
    <i r="3">
      <x v="1"/>
    </i>
    <i r="3">
      <x v="11"/>
    </i>
    <i r="3">
      <x v="13"/>
    </i>
    <i r="3">
      <x v="14"/>
    </i>
    <i r="3">
      <x v="15"/>
    </i>
    <i r="3">
      <x v="22"/>
    </i>
    <i r="3">
      <x v="23"/>
    </i>
    <i r="2">
      <x v="37"/>
    </i>
    <i r="3">
      <x v="9"/>
    </i>
    <i r="3">
      <x v="18"/>
    </i>
    <i r="3">
      <x v="20"/>
    </i>
    <i r="2">
      <x v="38"/>
    </i>
    <i r="3">
      <x v="11"/>
    </i>
    <i r="3">
      <x v="14"/>
    </i>
    <i r="3">
      <x v="15"/>
    </i>
    <i r="3">
      <x v="16"/>
    </i>
    <i r="3">
      <x v="19"/>
    </i>
    <i r="3">
      <x v="21"/>
    </i>
    <i r="2">
      <x v="39"/>
    </i>
    <i r="3">
      <x v="10"/>
    </i>
    <i r="3">
      <x v="17"/>
    </i>
    <i r="3">
      <x v="18"/>
    </i>
    <i r="3">
      <x v="23"/>
    </i>
    <i r="2">
      <x v="40"/>
    </i>
    <i r="3">
      <x v="1"/>
    </i>
    <i r="3">
      <x v="9"/>
    </i>
    <i r="2">
      <x v="41"/>
    </i>
    <i r="3">
      <x v="16"/>
    </i>
    <i r="2">
      <x v="42"/>
    </i>
    <i r="3">
      <x v="11"/>
    </i>
    <i r="3">
      <x v="17"/>
    </i>
    <i r="3">
      <x v="22"/>
    </i>
    <i r="3">
      <x v="23"/>
    </i>
    <i r="2">
      <x v="43"/>
    </i>
    <i r="3">
      <x v="2"/>
    </i>
    <i r="3">
      <x v="8"/>
    </i>
    <i r="3">
      <x v="9"/>
    </i>
    <i r="3">
      <x v="13"/>
    </i>
    <i r="3">
      <x v="18"/>
    </i>
    <i r="3">
      <x v="22"/>
    </i>
    <i r="3">
      <x v="23"/>
    </i>
    <i r="2">
      <x v="44"/>
    </i>
    <i r="3">
      <x v="16"/>
    </i>
    <i r="3">
      <x v="18"/>
    </i>
    <i r="3">
      <x v="19"/>
    </i>
    <i r="3">
      <x v="20"/>
    </i>
    <i r="3">
      <x v="21"/>
    </i>
    <i r="3">
      <x v="23"/>
    </i>
    <i r="2">
      <x v="45"/>
    </i>
    <i r="3">
      <x v="2"/>
    </i>
    <i r="3">
      <x v="18"/>
    </i>
    <i r="3">
      <x v="19"/>
    </i>
    <i r="3">
      <x v="23"/>
    </i>
    <i r="3">
      <x v="24"/>
    </i>
    <i r="2">
      <x v="46"/>
    </i>
    <i r="3">
      <x v="7"/>
    </i>
    <i r="3">
      <x v="9"/>
    </i>
    <i r="3">
      <x v="10"/>
    </i>
    <i r="3">
      <x v="11"/>
    </i>
    <i r="3">
      <x v="12"/>
    </i>
    <i r="3">
      <x v="14"/>
    </i>
    <i r="3">
      <x v="15"/>
    </i>
    <i r="3">
      <x v="18"/>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7">
        <i x="11" s="1"/>
        <i x="4" s="1"/>
        <i x="2" s="1"/>
        <i x="0" s="1"/>
        <i x="14" s="1"/>
        <i x="21" s="1"/>
        <i x="20" s="1"/>
        <i x="16" s="1"/>
        <i x="15" s="1"/>
        <i x="23" s="1"/>
        <i x="7" s="1"/>
        <i x="3" s="1"/>
        <i x="26" s="1"/>
        <i x="6" s="1"/>
        <i x="9" s="1"/>
        <i x="13" s="1"/>
        <i x="10" s="1"/>
        <i x="17" s="1"/>
        <i x="12" s="1"/>
        <i x="22" s="1"/>
        <i x="24" s="1"/>
        <i x="8" s="1"/>
        <i x="1" s="1"/>
        <i x="19" s="1"/>
        <i x="18" s="1"/>
        <i x="2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5" totalsRowShown="0" headerRowDxfId="412" dataDxfId="411">
  <autoFilter ref="A2:BL115"/>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4" totalsRowShown="0" headerRowDxfId="282" dataDxfId="281">
  <autoFilter ref="A2:C14"/>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5" dataDxfId="274">
  <autoFilter ref="A1:L11"/>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4" totalsRowShown="0" headerRowDxfId="261" dataDxfId="260">
  <autoFilter ref="A14:L24"/>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L37" totalsRowShown="0" headerRowDxfId="247" dataDxfId="246">
  <autoFilter ref="A27:L37"/>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L50" totalsRowShown="0" headerRowDxfId="232" dataDxfId="231">
  <autoFilter ref="A40:L50"/>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L63" totalsRowShown="0" headerRowDxfId="217" dataDxfId="216">
  <autoFilter ref="A53:L63"/>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L67" totalsRowShown="0" headerRowDxfId="202" dataDxfId="201">
  <autoFilter ref="A66:L67"/>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L80" totalsRowShown="0" headerRowDxfId="199" dataDxfId="198">
  <autoFilter ref="A70:L80"/>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L93" totalsRowShown="0" headerRowDxfId="172" dataDxfId="171">
  <autoFilter ref="A83:L93"/>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2" totalsRowShown="0" headerRowDxfId="359" dataDxfId="358">
  <autoFilter ref="A2:BS42"/>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38" totalsRowShown="0" headerRowDxfId="147" dataDxfId="146">
  <autoFilter ref="A1:G33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25" totalsRowShown="0" headerRowDxfId="138" dataDxfId="137">
  <autoFilter ref="A1:L32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74" totalsRowShown="0" headerRowDxfId="64" dataDxfId="63">
  <autoFilter ref="A2:BL7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13" dataDxfId="312">
  <autoFilter ref="A1:C41"/>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gKriGdZMKq4&amp;feature=youtu.be" TargetMode="External" /><Relationship Id="rId2" Type="http://schemas.openxmlformats.org/officeDocument/2006/relationships/hyperlink" Target="https://www.youtube.com/watch?v=gKriGdZMKq4&amp;feature=youtu.be" TargetMode="External" /><Relationship Id="rId3" Type="http://schemas.openxmlformats.org/officeDocument/2006/relationships/hyperlink" Target="https://www.prnewswire.com/news-releases/infovista-applauded-by-frost--sullivan-for-its-aiding-the-rollout-of-5g-enabled-features-with-its-holistic-network-optimization-solution-300790477.html?tc=eml_cleartime" TargetMode="External" /><Relationship Id="rId4" Type="http://schemas.openxmlformats.org/officeDocument/2006/relationships/hyperlink" Target="https://www.newswiretoday.com/news/16933/" TargetMode="External" /><Relationship Id="rId5" Type="http://schemas.openxmlformats.org/officeDocument/2006/relationships/hyperlink" Target="http://www.koreaittimes.com/news/articleView.html?idxno=89122" TargetMode="External" /><Relationship Id="rId6" Type="http://schemas.openxmlformats.org/officeDocument/2006/relationships/hyperlink" Target="http://www.koreaittimes.com/news/articleView.html?idxno=89122" TargetMode="External" /><Relationship Id="rId7" Type="http://schemas.openxmlformats.org/officeDocument/2006/relationships/hyperlink" Target="https://twitter.com/i/web/status/1094902633284931585" TargetMode="External" /><Relationship Id="rId8" Type="http://schemas.openxmlformats.org/officeDocument/2006/relationships/hyperlink" Target="https://twitter.com/i/web/status/1094902633284931585" TargetMode="External" /><Relationship Id="rId9" Type="http://schemas.openxmlformats.org/officeDocument/2006/relationships/hyperlink" Target="https://paper.li/Naturiffic/1433002527?edition_id=9783cc40-2e96-11e9-b8af-0cc47a0d1605" TargetMode="External" /><Relationship Id="rId10" Type="http://schemas.openxmlformats.org/officeDocument/2006/relationships/hyperlink" Target="https://paper.li/Naturiffic/1433002527?edition_id=9783cc40-2e96-11e9-b8af-0cc47a0d1605" TargetMode="External" /><Relationship Id="rId11" Type="http://schemas.openxmlformats.org/officeDocument/2006/relationships/hyperlink" Target="https://paper.li/Naturiffic/1433002527?edition_id=9783cc40-2e96-11e9-b8af-0cc47a0d1605" TargetMode="External" /><Relationship Id="rId12" Type="http://schemas.openxmlformats.org/officeDocument/2006/relationships/hyperlink" Target="http://globalplacementfirm.catsone.com/careers/index.php?m=portal&amp;a=details&amp;jobOrderID=912939" TargetMode="External" /><Relationship Id="rId13" Type="http://schemas.openxmlformats.org/officeDocument/2006/relationships/hyperlink" Target="http://globalplacementfirm.catsone.com/careers/index.php?m=portal&amp;a=details&amp;jobOrderID=912939" TargetMode="External" /><Relationship Id="rId14" Type="http://schemas.openxmlformats.org/officeDocument/2006/relationships/hyperlink" Target="http://globalplacementfirm.catsone.com/careers/index.php?m=portal&amp;a=details&amp;jobOrderID=912939" TargetMode="External" /><Relationship Id="rId15" Type="http://schemas.openxmlformats.org/officeDocument/2006/relationships/hyperlink" Target="http://globalplacementfirm.catsone.com/careers/index.php?m=portal&amp;a=details&amp;jobOrderID=912939" TargetMode="External" /><Relationship Id="rId16" Type="http://schemas.openxmlformats.org/officeDocument/2006/relationships/hyperlink" Target="http://globalplacementfirm.catsone.com/careers/index.php?m=portal&amp;a=details&amp;jobOrderID=912939" TargetMode="External" /><Relationship Id="rId17" Type="http://schemas.openxmlformats.org/officeDocument/2006/relationships/hyperlink" Target="https://view6.workcast.net/register?cpak=4987858094231305&amp;referrer=InfovistaTwitter5" TargetMode="External" /><Relationship Id="rId18" Type="http://schemas.openxmlformats.org/officeDocument/2006/relationships/hyperlink" Target="https://twitter.com/FrostBPAwards/status/1093526393353371649" TargetMode="External" /><Relationship Id="rId19" Type="http://schemas.openxmlformats.org/officeDocument/2006/relationships/hyperlink" Target="https://twitter.com/i/web/status/1093505914236219392" TargetMode="External" /><Relationship Id="rId20" Type="http://schemas.openxmlformats.org/officeDocument/2006/relationships/hyperlink" Target="https://twitter.com/i/web/status/1096344620953493504" TargetMode="External" /><Relationship Id="rId21" Type="http://schemas.openxmlformats.org/officeDocument/2006/relationships/hyperlink" Target="https://twitter.com/ImrKil/status/1093199550880366598" TargetMode="External" /><Relationship Id="rId22" Type="http://schemas.openxmlformats.org/officeDocument/2006/relationships/hyperlink" Target="https://twitter.com/Infovista/status/1093519000724799488" TargetMode="External" /><Relationship Id="rId23" Type="http://schemas.openxmlformats.org/officeDocument/2006/relationships/hyperlink" Target="https://twitter.com/Infovista/status/1093519000724799488" TargetMode="External" /><Relationship Id="rId24" Type="http://schemas.openxmlformats.org/officeDocument/2006/relationships/hyperlink" Target="https://twitter.com/Infovista/status/1093519000724799488" TargetMode="External" /><Relationship Id="rId25" Type="http://schemas.openxmlformats.org/officeDocument/2006/relationships/hyperlink" Target="https://twitter.com/Infovista/status/1093519000724799488" TargetMode="External" /><Relationship Id="rId26" Type="http://schemas.openxmlformats.org/officeDocument/2006/relationships/hyperlink" Target="https://www.youtube.com/watch?v=gKriGdZMKq4&amp;feature=youtu.be" TargetMode="External" /><Relationship Id="rId27" Type="http://schemas.openxmlformats.org/officeDocument/2006/relationships/hyperlink" Target="https://www.youtube.com/watch?v=gKriGdZMKq4&amp;feature=youtu.be" TargetMode="External" /><Relationship Id="rId28" Type="http://schemas.openxmlformats.org/officeDocument/2006/relationships/hyperlink" Target="https://view6.workcast.net/register?cpak=4987858094231305&amp;referrer=InfovistaTwitter6" TargetMode="External" /><Relationship Id="rId29" Type="http://schemas.openxmlformats.org/officeDocument/2006/relationships/hyperlink" Target="https://twitter.com/i/web/status/1091456662446264320" TargetMode="External" /><Relationship Id="rId30" Type="http://schemas.openxmlformats.org/officeDocument/2006/relationships/hyperlink" Target="https://view6.workcast.net/register?cpak=4987858094231305&amp;referrer=InfovistaTwitter6" TargetMode="External" /><Relationship Id="rId31" Type="http://schemas.openxmlformats.org/officeDocument/2006/relationships/hyperlink" Target="https://www.globalservices.bt.com/en/aboutus/events/how-to-make-your-network-smarter-with-application-intelligence" TargetMode="External" /><Relationship Id="rId32" Type="http://schemas.openxmlformats.org/officeDocument/2006/relationships/hyperlink" Target="https://www.globalservices.bt.com/en/aboutus/events/how-to-make-your-network-smarter-with-application-intelligence" TargetMode="External" /><Relationship Id="rId33" Type="http://schemas.openxmlformats.org/officeDocument/2006/relationships/hyperlink" Target="https://twitter.com/i/web/status/1095751369271713794" TargetMode="External" /><Relationship Id="rId34" Type="http://schemas.openxmlformats.org/officeDocument/2006/relationships/hyperlink" Target="https://www.globalservices.bt.com/en/aboutus/events/how-to-make-your-network-smarter-with-application-intelligence" TargetMode="External" /><Relationship Id="rId35" Type="http://schemas.openxmlformats.org/officeDocument/2006/relationships/hyperlink" Target="https://www.retailcustomerexperience.com/blogs/personalization-reforms-the-retail-industry-maximizing-in-store-digital-experiences/" TargetMode="External" /><Relationship Id="rId36" Type="http://schemas.openxmlformats.org/officeDocument/2006/relationships/hyperlink" Target="https://www.brighttalk.com/webcast/16843/348575?utm_source=BT_Ireland&amp;utm_medium=brighttalk&amp;utm_campaign=348575&amp;elqTrackId=64f72ce6c5534477b44de3c373856fb6&amp;elq=c98ce742ce7f4d0da8c513f6fe7f46e6&amp;elqaid=654&amp;elqat=1&amp;elqCampaignId=" TargetMode="External" /><Relationship Id="rId37" Type="http://schemas.openxmlformats.org/officeDocument/2006/relationships/hyperlink" Target="https://www.brighttalk.com/webcast/16843/348575?utm_source=BT_Ireland&amp;utm_medium=brighttalk&amp;utm_campaign=348575&amp;elqTrackId=64f72ce6c5534477b44de3c373856fb6&amp;elq=c98ce742ce7f4d0da8c513f6fe7f46e6&amp;elqaid=654&amp;elqat=1&amp;elqCampaignId=" TargetMode="External" /><Relationship Id="rId38" Type="http://schemas.openxmlformats.org/officeDocument/2006/relationships/hyperlink" Target="https://twitter.com/i/web/status/1095239862586953729" TargetMode="External" /><Relationship Id="rId39" Type="http://schemas.openxmlformats.org/officeDocument/2006/relationships/hyperlink" Target="https://twitter.com/i/web/status/1096327030449295363" TargetMode="External" /><Relationship Id="rId40" Type="http://schemas.openxmlformats.org/officeDocument/2006/relationships/hyperlink" Target="https://www.channelmarketingjournal.com/helping-partners-deliver-value/" TargetMode="External" /><Relationship Id="rId41" Type="http://schemas.openxmlformats.org/officeDocument/2006/relationships/hyperlink" Target="https://www.crn.com/channel-chiefs/cc2019-details.htm?c=185" TargetMode="External" /><Relationship Id="rId42" Type="http://schemas.openxmlformats.org/officeDocument/2006/relationships/hyperlink" Target="https://www.networkworld.com/article/3331844/wide-area-networking/survey-enterprises-want-end-to-end-management-of-sd-wan.html?upd=1547224726889?es_sh=38bdf052e0e3d34c055ac4ac9a97fe22&amp;es_ad=116753" TargetMode="External" /><Relationship Id="rId43" Type="http://schemas.openxmlformats.org/officeDocument/2006/relationships/hyperlink" Target="https://www.networkworld.com/article/3331844/wide-area-networking/survey-enterprises-want-end-to-end-management-of-sd-wan.html?upd=1547224726889?es_sh=38bdf052e0e3d34c055ac4ac9a97fe22&amp;es_ad=116753" TargetMode="External" /><Relationship Id="rId44" Type="http://schemas.openxmlformats.org/officeDocument/2006/relationships/hyperlink" Target="https://twitter.com/i/web/status/1093580656683220992" TargetMode="External" /><Relationship Id="rId45" Type="http://schemas.openxmlformats.org/officeDocument/2006/relationships/hyperlink" Target="https://twitter.com/i/web/status/1093995389269798912" TargetMode="External" /><Relationship Id="rId46" Type="http://schemas.openxmlformats.org/officeDocument/2006/relationships/hyperlink" Target="https://twitter.com/i/web/status/1095138673723609088" TargetMode="External" /><Relationship Id="rId47" Type="http://schemas.openxmlformats.org/officeDocument/2006/relationships/hyperlink" Target="https://twitter.com/zkerravala/status/1092471605748469760" TargetMode="External" /><Relationship Id="rId48" Type="http://schemas.openxmlformats.org/officeDocument/2006/relationships/hyperlink" Target="https://www.onug.net/blog/digital-business-requires-an-end-to-end-intelligence-for-wan-edge/?utm_source=twitter&amp;utm_medium=social&amp;utm_campaign=onug+blog&amp;utm_term=creation&amp;utm_content=digital+business+requires+an+end-to-end+intelligence+for+wan+edge" TargetMode="External" /><Relationship Id="rId49" Type="http://schemas.openxmlformats.org/officeDocument/2006/relationships/hyperlink" Target="https://www.onug.net/blog/digital-business-requires-an-end-to-end-intelligence-for-wan-edge/?utm_source=twitter&amp;utm_medium=social&amp;utm_campaign=onug+blog&amp;utm_term=creation&amp;utm_content=digital+business+requires+an+end-to-end+intelligence+for+wan+edge" TargetMode="External" /><Relationship Id="rId50" Type="http://schemas.openxmlformats.org/officeDocument/2006/relationships/hyperlink" Target="https://www.networkworld.com/article/3323407/sd-wan/how-to-buy-sd-wan-technology-key-questions-to-consider-when-selecting-a-supplier.html" TargetMode="External" /><Relationship Id="rId51" Type="http://schemas.openxmlformats.org/officeDocument/2006/relationships/hyperlink" Target="https://www.zdnet.com/article/5g-initial-use-cases-are-going-to-be-all-about-business/" TargetMode="External" /><Relationship Id="rId52" Type="http://schemas.openxmlformats.org/officeDocument/2006/relationships/hyperlink" Target="https://www.zdnet.com/article/5g-initial-use-cases-are-going-to-be-all-about-business/" TargetMode="External" /><Relationship Id="rId53" Type="http://schemas.openxmlformats.org/officeDocument/2006/relationships/hyperlink" Target="https://www.globalservices.bt.com/en/aboutus/events/how-to-make-your-network-smarter-with-application-intelligence" TargetMode="External" /><Relationship Id="rId54" Type="http://schemas.openxmlformats.org/officeDocument/2006/relationships/hyperlink" Target="https://www.globalservices.bt.com/en/aboutus/events/how-to-make-your-network-smarter-with-application-intelligence" TargetMode="External" /><Relationship Id="rId55" Type="http://schemas.openxmlformats.org/officeDocument/2006/relationships/hyperlink" Target="https://www.globalservices.bt.com/en/aboutus/events/how-to-make-your-network-smarter-with-application-intelligence" TargetMode="External" /><Relationship Id="rId56" Type="http://schemas.openxmlformats.org/officeDocument/2006/relationships/hyperlink" Target="https://www.globalservices.bt.com/en/aboutus/events/how-to-make-your-network-smarter-with-application-intelligence" TargetMode="External" /><Relationship Id="rId57" Type="http://schemas.openxmlformats.org/officeDocument/2006/relationships/hyperlink" Target="https://www.globalservices.bt.com/en/aboutus/events/how-to-make-your-network-smarter-with-application-intelligence" TargetMode="External" /><Relationship Id="rId58" Type="http://schemas.openxmlformats.org/officeDocument/2006/relationships/hyperlink" Target="https://www.globalservices.bt.com/en/aboutus/events/how-to-make-your-network-smarter-with-application-intelligence" TargetMode="External" /><Relationship Id="rId59" Type="http://schemas.openxmlformats.org/officeDocument/2006/relationships/hyperlink" Target="https://www.networkworld.com/article/3323407/sd-wan/how-to-buy-sd-wan-technology-key-questions-to-consider-when-selecting-a-supplier.html" TargetMode="External" /><Relationship Id="rId60" Type="http://schemas.openxmlformats.org/officeDocument/2006/relationships/hyperlink" Target="https://www.networkworld.com/article/3339622/cloud-computing/sd-wan-can-help-solve-challenges-of-multi-cloud.html" TargetMode="External" /><Relationship Id="rId61" Type="http://schemas.openxmlformats.org/officeDocument/2006/relationships/hyperlink" Target="https://view6.workcast.net/register?cpak=4987858094231305&amp;referrer=InfovistaTwitter4" TargetMode="External" /><Relationship Id="rId62" Type="http://schemas.openxmlformats.org/officeDocument/2006/relationships/hyperlink" Target="https://view6.workcast.net/register?cpak=4987858094231305&amp;referrer=InfovistaTwitter5" TargetMode="External" /><Relationship Id="rId63" Type="http://schemas.openxmlformats.org/officeDocument/2006/relationships/hyperlink" Target="https://www.youtube.com/watch?v=xsKM_xjS3_g&amp;feature=youtu.be" TargetMode="External" /><Relationship Id="rId64" Type="http://schemas.openxmlformats.org/officeDocument/2006/relationships/hyperlink" Target="https://www.youtube.com/watch?v=SF2Lv9Xhs7M&amp;feature=youtu.be" TargetMode="External" /><Relationship Id="rId65" Type="http://schemas.openxmlformats.org/officeDocument/2006/relationships/hyperlink" Target="https://twitter.com/i/web/status/1095860936345354240" TargetMode="External" /><Relationship Id="rId66" Type="http://schemas.openxmlformats.org/officeDocument/2006/relationships/hyperlink" Target="https://twitter.com/i/web/status/1096536385044004866" TargetMode="External" /><Relationship Id="rId67" Type="http://schemas.openxmlformats.org/officeDocument/2006/relationships/hyperlink" Target="https://pbs.twimg.com/media/Dyvwed9VsAAdUk9.jpg" TargetMode="External" /><Relationship Id="rId68" Type="http://schemas.openxmlformats.org/officeDocument/2006/relationships/hyperlink" Target="https://pbs.twimg.com/media/Dyvwed9VsAAdUk9.jpg" TargetMode="External" /><Relationship Id="rId69" Type="http://schemas.openxmlformats.org/officeDocument/2006/relationships/hyperlink" Target="https://pbs.twimg.com/media/Dyz8dayXQAA7dSY.jpg" TargetMode="External" /><Relationship Id="rId70" Type="http://schemas.openxmlformats.org/officeDocument/2006/relationships/hyperlink" Target="https://pbs.twimg.com/media/DzYpK4YX0AMuqRR.jpg" TargetMode="External" /><Relationship Id="rId71" Type="http://schemas.openxmlformats.org/officeDocument/2006/relationships/hyperlink" Target="https://pbs.twimg.com/media/Dyvwed9VsAAdUk9.jpg" TargetMode="External" /><Relationship Id="rId72" Type="http://schemas.openxmlformats.org/officeDocument/2006/relationships/hyperlink" Target="https://pbs.twimg.com/media/Dyvwed9VsAAdUk9.jpg" TargetMode="External" /><Relationship Id="rId73" Type="http://schemas.openxmlformats.org/officeDocument/2006/relationships/hyperlink" Target="https://pbs.twimg.com/media/Dyo-2ZNWkAI6xKp.jpg" TargetMode="External" /><Relationship Id="rId74" Type="http://schemas.openxmlformats.org/officeDocument/2006/relationships/hyperlink" Target="https://pbs.twimg.com/media/Dyl9KUVXcAAu3BN.jpg" TargetMode="External" /><Relationship Id="rId75" Type="http://schemas.openxmlformats.org/officeDocument/2006/relationships/hyperlink" Target="https://pbs.twimg.com/media/Dyl9KUVXcAAu3BN.jpg" TargetMode="External" /><Relationship Id="rId76" Type="http://schemas.openxmlformats.org/officeDocument/2006/relationships/hyperlink" Target="https://pbs.twimg.com/media/DzIyj4LWwAg3lKN.jpg" TargetMode="External" /><Relationship Id="rId77" Type="http://schemas.openxmlformats.org/officeDocument/2006/relationships/hyperlink" Target="https://pbs.twimg.com/media/Dyy73ieXgAABVwf.jpg" TargetMode="External" /><Relationship Id="rId78" Type="http://schemas.openxmlformats.org/officeDocument/2006/relationships/hyperlink" Target="https://pbs.twimg.com/media/Dyy73ieXgAABVwf.jpg" TargetMode="External" /><Relationship Id="rId79" Type="http://schemas.openxmlformats.org/officeDocument/2006/relationships/hyperlink" Target="https://pbs.twimg.com/media/DzJ0N7YWoAAmdWA.jpg" TargetMode="External" /><Relationship Id="rId80" Type="http://schemas.openxmlformats.org/officeDocument/2006/relationships/hyperlink" Target="https://pbs.twimg.com/media/DypF7niW0AA-XaD.jpg" TargetMode="External" /><Relationship Id="rId81" Type="http://schemas.openxmlformats.org/officeDocument/2006/relationships/hyperlink" Target="https://pbs.twimg.com/media/DypF7niW0AA-XaD.jpg" TargetMode="External" /><Relationship Id="rId82" Type="http://schemas.openxmlformats.org/officeDocument/2006/relationships/hyperlink" Target="https://pbs.twimg.com/media/DzPIV0fXcAIkT7o.jpg" TargetMode="External" /><Relationship Id="rId83" Type="http://schemas.openxmlformats.org/officeDocument/2006/relationships/hyperlink" Target="https://pbs.twimg.com/media/DyklM6nX0AAYjgg.jpg" TargetMode="External" /><Relationship Id="rId84" Type="http://schemas.openxmlformats.org/officeDocument/2006/relationships/hyperlink" Target="https://pbs.twimg.com/media/DzIyj4LWwAg3lKN.jpg" TargetMode="External" /><Relationship Id="rId85" Type="http://schemas.openxmlformats.org/officeDocument/2006/relationships/hyperlink" Target="https://pbs.twimg.com/media/DyklM6nX0AAYjgg.jpg" TargetMode="External" /><Relationship Id="rId86" Type="http://schemas.openxmlformats.org/officeDocument/2006/relationships/hyperlink" Target="https://pbs.twimg.com/media/DzIyj4LWwAg3lKN.jpg" TargetMode="External" /><Relationship Id="rId87" Type="http://schemas.openxmlformats.org/officeDocument/2006/relationships/hyperlink" Target="https://pbs.twimg.com/media/DybunSAWkAUWveU.jpg" TargetMode="External" /><Relationship Id="rId88" Type="http://schemas.openxmlformats.org/officeDocument/2006/relationships/hyperlink" Target="https://pbs.twimg.com/media/DykrDC4XQAUB26G.jpg" TargetMode="External" /><Relationship Id="rId89" Type="http://schemas.openxmlformats.org/officeDocument/2006/relationships/hyperlink" Target="https://pbs.twimg.com/media/Dyl0-0kX0AA2rc5.jpg" TargetMode="External" /><Relationship Id="rId90" Type="http://schemas.openxmlformats.org/officeDocument/2006/relationships/hyperlink" Target="https://pbs.twimg.com/media/DyrBxcOWwAEb9sB.jpg" TargetMode="External" /><Relationship Id="rId91" Type="http://schemas.openxmlformats.org/officeDocument/2006/relationships/hyperlink" Target="https://pbs.twimg.com/media/DzYpK4YX0AMuqRR.jpg" TargetMode="External" /><Relationship Id="rId92" Type="http://schemas.openxmlformats.org/officeDocument/2006/relationships/hyperlink" Target="http://pbs.twimg.com/profile_images/467248603908411392/Vd_y1s0D_normal.png" TargetMode="External" /><Relationship Id="rId93" Type="http://schemas.openxmlformats.org/officeDocument/2006/relationships/hyperlink" Target="http://pbs.twimg.com/profile_images/467248603908411392/Vd_y1s0D_normal.png" TargetMode="External" /><Relationship Id="rId94" Type="http://schemas.openxmlformats.org/officeDocument/2006/relationships/hyperlink" Target="http://pbs.twimg.com/profile_images/467248603908411392/Vd_y1s0D_normal.png" TargetMode="External" /><Relationship Id="rId95" Type="http://schemas.openxmlformats.org/officeDocument/2006/relationships/hyperlink" Target="http://pbs.twimg.com/profile_images/755340096077963264/6jvPb1Kj_normal.jpg" TargetMode="External" /><Relationship Id="rId96" Type="http://schemas.openxmlformats.org/officeDocument/2006/relationships/hyperlink" Target="http://pbs.twimg.com/profile_images/755340096077963264/6jvPb1Kj_normal.jpg" TargetMode="External" /><Relationship Id="rId97" Type="http://schemas.openxmlformats.org/officeDocument/2006/relationships/hyperlink" Target="http://pbs.twimg.com/profile_images/755340096077963264/6jvPb1Kj_normal.jpg" TargetMode="External" /><Relationship Id="rId98" Type="http://schemas.openxmlformats.org/officeDocument/2006/relationships/hyperlink" Target="https://pbs.twimg.com/media/Dyvwed9VsAAdUk9.jpg" TargetMode="External" /><Relationship Id="rId99" Type="http://schemas.openxmlformats.org/officeDocument/2006/relationships/hyperlink" Target="https://pbs.twimg.com/media/Dyvwed9VsAAdUk9.jpg" TargetMode="External" /><Relationship Id="rId100" Type="http://schemas.openxmlformats.org/officeDocument/2006/relationships/hyperlink" Target="https://pbs.twimg.com/media/Dyz8dayXQAA7dSY.jpg" TargetMode="External" /><Relationship Id="rId101" Type="http://schemas.openxmlformats.org/officeDocument/2006/relationships/hyperlink" Target="http://pbs.twimg.com/profile_images/1080968551811276800/F6O0EGtT_normal.jpg" TargetMode="External" /><Relationship Id="rId102" Type="http://schemas.openxmlformats.org/officeDocument/2006/relationships/hyperlink" Target="http://pbs.twimg.com/profile_images/542320702024458243/EJjNbKMF_normal.jpeg" TargetMode="External" /><Relationship Id="rId103" Type="http://schemas.openxmlformats.org/officeDocument/2006/relationships/hyperlink" Target="http://pbs.twimg.com/profile_images/542320702024458243/EJjNbKMF_normal.jpeg" TargetMode="External" /><Relationship Id="rId104" Type="http://schemas.openxmlformats.org/officeDocument/2006/relationships/hyperlink" Target="http://pbs.twimg.com/profile_images/3731348540/2db6166d4f72257d2c97270f22e0491f_normal.jpeg" TargetMode="External" /><Relationship Id="rId105" Type="http://schemas.openxmlformats.org/officeDocument/2006/relationships/hyperlink" Target="http://pbs.twimg.com/profile_images/3731348540/2db6166d4f72257d2c97270f22e0491f_normal.jpeg" TargetMode="External" /><Relationship Id="rId106" Type="http://schemas.openxmlformats.org/officeDocument/2006/relationships/hyperlink" Target="http://pbs.twimg.com/profile_images/1031172403634757632/zebakg-V_normal.jpg" TargetMode="External" /><Relationship Id="rId107" Type="http://schemas.openxmlformats.org/officeDocument/2006/relationships/hyperlink" Target="http://pbs.twimg.com/profile_images/1031172403634757632/zebakg-V_normal.jpg" TargetMode="External" /><Relationship Id="rId108" Type="http://schemas.openxmlformats.org/officeDocument/2006/relationships/hyperlink" Target="http://pbs.twimg.com/profile_images/1031172403634757632/zebakg-V_normal.jpg" TargetMode="External" /><Relationship Id="rId109" Type="http://schemas.openxmlformats.org/officeDocument/2006/relationships/hyperlink" Target="http://pbs.twimg.com/profile_images/985495411564695552/i90ppaeE_normal.jpg" TargetMode="External" /><Relationship Id="rId110" Type="http://schemas.openxmlformats.org/officeDocument/2006/relationships/hyperlink" Target="http://pbs.twimg.com/profile_images/985495411564695552/i90ppaeE_normal.jpg" TargetMode="External" /><Relationship Id="rId111" Type="http://schemas.openxmlformats.org/officeDocument/2006/relationships/hyperlink" Target="http://pbs.twimg.com/profile_images/985495411564695552/i90ppaeE_normal.jpg" TargetMode="External" /><Relationship Id="rId112" Type="http://schemas.openxmlformats.org/officeDocument/2006/relationships/hyperlink" Target="http://pbs.twimg.com/profile_images/985495411564695552/i90ppaeE_normal.jpg" TargetMode="External" /><Relationship Id="rId113" Type="http://schemas.openxmlformats.org/officeDocument/2006/relationships/hyperlink" Target="http://pbs.twimg.com/profile_images/985495411564695552/i90ppaeE_normal.jpg" TargetMode="External" /><Relationship Id="rId114" Type="http://schemas.openxmlformats.org/officeDocument/2006/relationships/hyperlink" Target="http://pbs.twimg.com/profile_images/985495411564695552/i90ppaeE_normal.jpg" TargetMode="External" /><Relationship Id="rId115" Type="http://schemas.openxmlformats.org/officeDocument/2006/relationships/hyperlink" Target="http://pbs.twimg.com/profile_images/985495411564695552/i90ppaeE_normal.jpg" TargetMode="External" /><Relationship Id="rId116" Type="http://schemas.openxmlformats.org/officeDocument/2006/relationships/hyperlink" Target="http://pbs.twimg.com/profile_images/985495411564695552/i90ppaeE_normal.jpg" TargetMode="External" /><Relationship Id="rId117" Type="http://schemas.openxmlformats.org/officeDocument/2006/relationships/hyperlink" Target="http://pbs.twimg.com/profile_images/985495411564695552/i90ppaeE_normal.jpg" TargetMode="External" /><Relationship Id="rId118" Type="http://schemas.openxmlformats.org/officeDocument/2006/relationships/hyperlink" Target="http://pbs.twimg.com/profile_images/985495411564695552/i90ppaeE_normal.jpg" TargetMode="External" /><Relationship Id="rId119" Type="http://schemas.openxmlformats.org/officeDocument/2006/relationships/hyperlink" Target="http://pbs.twimg.com/profile_images/1083528801907224576/sRKRXZxp_normal.jpg" TargetMode="External" /><Relationship Id="rId120" Type="http://schemas.openxmlformats.org/officeDocument/2006/relationships/hyperlink" Target="http://pbs.twimg.com/profile_images/1083528801907224576/sRKRXZxp_normal.jpg" TargetMode="External" /><Relationship Id="rId121" Type="http://schemas.openxmlformats.org/officeDocument/2006/relationships/hyperlink" Target="http://pbs.twimg.com/profile_images/1083528801907224576/sRKRXZxp_normal.jpg" TargetMode="External" /><Relationship Id="rId122" Type="http://schemas.openxmlformats.org/officeDocument/2006/relationships/hyperlink" Target="http://pbs.twimg.com/profile_images/1083528801907224576/sRKRXZxp_normal.jpg" TargetMode="External" /><Relationship Id="rId123" Type="http://schemas.openxmlformats.org/officeDocument/2006/relationships/hyperlink" Target="http://pbs.twimg.com/profile_images/1083528801907224576/sRKRXZxp_normal.jpg" TargetMode="External" /><Relationship Id="rId124" Type="http://schemas.openxmlformats.org/officeDocument/2006/relationships/hyperlink" Target="http://pbs.twimg.com/profile_images/1041816941944438785/NVhv7RBh_normal.jpg" TargetMode="External" /><Relationship Id="rId125" Type="http://schemas.openxmlformats.org/officeDocument/2006/relationships/hyperlink" Target="http://pbs.twimg.com/profile_images/1041816941944438785/NVhv7RBh_normal.jpg" TargetMode="External" /><Relationship Id="rId126" Type="http://schemas.openxmlformats.org/officeDocument/2006/relationships/hyperlink" Target="http://pbs.twimg.com/profile_images/1041816941944438785/NVhv7RBh_normal.jpg" TargetMode="External" /><Relationship Id="rId127" Type="http://schemas.openxmlformats.org/officeDocument/2006/relationships/hyperlink" Target="http://pbs.twimg.com/profile_images/1041816941944438785/NVhv7RBh_normal.jpg" TargetMode="External" /><Relationship Id="rId128" Type="http://schemas.openxmlformats.org/officeDocument/2006/relationships/hyperlink" Target="http://pbs.twimg.com/profile_images/1041816941944438785/NVhv7RBh_normal.jpg" TargetMode="External" /><Relationship Id="rId129" Type="http://schemas.openxmlformats.org/officeDocument/2006/relationships/hyperlink" Target="https://pbs.twimg.com/media/DzYpK4YX0AMuqRR.jpg" TargetMode="External" /><Relationship Id="rId130" Type="http://schemas.openxmlformats.org/officeDocument/2006/relationships/hyperlink" Target="http://pbs.twimg.com/profile_images/892349154739060736/FMcl2p5T_normal.jpg" TargetMode="External" /><Relationship Id="rId131" Type="http://schemas.openxmlformats.org/officeDocument/2006/relationships/hyperlink" Target="http://pbs.twimg.com/profile_images/892349154739060736/FMcl2p5T_normal.jpg" TargetMode="External" /><Relationship Id="rId132" Type="http://schemas.openxmlformats.org/officeDocument/2006/relationships/hyperlink" Target="http://pbs.twimg.com/profile_images/892349154739060736/FMcl2p5T_normal.jpg" TargetMode="External" /><Relationship Id="rId133" Type="http://schemas.openxmlformats.org/officeDocument/2006/relationships/hyperlink" Target="http://pbs.twimg.com/profile_images/892349154739060736/FMcl2p5T_normal.jpg" TargetMode="External" /><Relationship Id="rId134" Type="http://schemas.openxmlformats.org/officeDocument/2006/relationships/hyperlink" Target="http://pbs.twimg.com/profile_images/892349154739060736/FMcl2p5T_normal.jpg" TargetMode="External" /><Relationship Id="rId135" Type="http://schemas.openxmlformats.org/officeDocument/2006/relationships/hyperlink" Target="http://pbs.twimg.com/profile_images/656392958997102592/yDbWxG-w_normal.png" TargetMode="External" /><Relationship Id="rId136" Type="http://schemas.openxmlformats.org/officeDocument/2006/relationships/hyperlink" Target="http://pbs.twimg.com/profile_images/656392958997102592/yDbWxG-w_normal.png" TargetMode="External" /><Relationship Id="rId137" Type="http://schemas.openxmlformats.org/officeDocument/2006/relationships/hyperlink" Target="http://pbs.twimg.com/profile_images/817753241215705088/3Y8a7Wyz_normal.jpg" TargetMode="External" /><Relationship Id="rId138" Type="http://schemas.openxmlformats.org/officeDocument/2006/relationships/hyperlink" Target="http://pbs.twimg.com/profile_images/817753241215705088/3Y8a7Wyz_normal.jpg" TargetMode="External" /><Relationship Id="rId139" Type="http://schemas.openxmlformats.org/officeDocument/2006/relationships/hyperlink" Target="http://pbs.twimg.com/profile_images/1020612273784741889/HqOMcR6r_normal.jpg" TargetMode="External" /><Relationship Id="rId140" Type="http://schemas.openxmlformats.org/officeDocument/2006/relationships/hyperlink" Target="http://pbs.twimg.com/profile_images/1020612273784741889/HqOMcR6r_normal.jpg" TargetMode="External" /><Relationship Id="rId141" Type="http://schemas.openxmlformats.org/officeDocument/2006/relationships/hyperlink" Target="http://pbs.twimg.com/profile_images/958059728067690501/IjamqeyI_normal.jpg" TargetMode="External" /><Relationship Id="rId142" Type="http://schemas.openxmlformats.org/officeDocument/2006/relationships/hyperlink" Target="http://pbs.twimg.com/profile_images/958059728067690501/IjamqeyI_normal.jpg" TargetMode="External" /><Relationship Id="rId143" Type="http://schemas.openxmlformats.org/officeDocument/2006/relationships/hyperlink" Target="http://pbs.twimg.com/profile_images/736279971367378944/hsuVnIam_normal.jpg" TargetMode="External" /><Relationship Id="rId144" Type="http://schemas.openxmlformats.org/officeDocument/2006/relationships/hyperlink" Target="http://pbs.twimg.com/profile_images/736279971367378944/hsuVnIam_normal.jpg" TargetMode="External" /><Relationship Id="rId145" Type="http://schemas.openxmlformats.org/officeDocument/2006/relationships/hyperlink" Target="http://pbs.twimg.com/profile_images/736279971367378944/hsuVnIam_normal.jpg" TargetMode="External" /><Relationship Id="rId146" Type="http://schemas.openxmlformats.org/officeDocument/2006/relationships/hyperlink" Target="https://pbs.twimg.com/media/Dyvwed9VsAAdUk9.jpg" TargetMode="External" /><Relationship Id="rId147" Type="http://schemas.openxmlformats.org/officeDocument/2006/relationships/hyperlink" Target="https://pbs.twimg.com/media/Dyvwed9VsAAdUk9.jpg" TargetMode="External" /><Relationship Id="rId148" Type="http://schemas.openxmlformats.org/officeDocument/2006/relationships/hyperlink" Target="http://pbs.twimg.com/profile_images/736279971367378944/hsuVnIam_normal.jpg" TargetMode="External" /><Relationship Id="rId149" Type="http://schemas.openxmlformats.org/officeDocument/2006/relationships/hyperlink" Target="http://pbs.twimg.com/profile_images/565984435036631040/h5xw5nXA_normal.jpeg" TargetMode="External" /><Relationship Id="rId150" Type="http://schemas.openxmlformats.org/officeDocument/2006/relationships/hyperlink" Target="http://pbs.twimg.com/profile_images/565984435036631040/h5xw5nXA_normal.jpeg" TargetMode="External" /><Relationship Id="rId151" Type="http://schemas.openxmlformats.org/officeDocument/2006/relationships/hyperlink" Target="http://pbs.twimg.com/profile_images/1037605937375313921/YuiR4LKQ_normal.jpg" TargetMode="External" /><Relationship Id="rId152" Type="http://schemas.openxmlformats.org/officeDocument/2006/relationships/hyperlink" Target="https://pbs.twimg.com/media/Dyo-2ZNWkAI6xKp.jpg" TargetMode="External" /><Relationship Id="rId153" Type="http://schemas.openxmlformats.org/officeDocument/2006/relationships/hyperlink" Target="https://pbs.twimg.com/media/Dyl9KUVXcAAu3BN.jpg" TargetMode="External" /><Relationship Id="rId154" Type="http://schemas.openxmlformats.org/officeDocument/2006/relationships/hyperlink" Target="https://pbs.twimg.com/media/Dyl9KUVXcAAu3BN.jpg" TargetMode="External" /><Relationship Id="rId155" Type="http://schemas.openxmlformats.org/officeDocument/2006/relationships/hyperlink" Target="http://pbs.twimg.com/profile_images/736279971367378944/hsuVnIam_normal.jpg" TargetMode="External" /><Relationship Id="rId156" Type="http://schemas.openxmlformats.org/officeDocument/2006/relationships/hyperlink" Target="http://pbs.twimg.com/profile_images/736279971367378944/hsuVnIam_normal.jpg" TargetMode="External" /><Relationship Id="rId157" Type="http://schemas.openxmlformats.org/officeDocument/2006/relationships/hyperlink" Target="http://pbs.twimg.com/profile_images/736279971367378944/hsuVnIam_normal.jpg" TargetMode="External" /><Relationship Id="rId158" Type="http://schemas.openxmlformats.org/officeDocument/2006/relationships/hyperlink" Target="http://pbs.twimg.com/profile_images/736279971367378944/hsuVnIam_normal.jpg" TargetMode="External" /><Relationship Id="rId159" Type="http://schemas.openxmlformats.org/officeDocument/2006/relationships/hyperlink" Target="http://pbs.twimg.com/profile_images/736279971367378944/hsuVnIam_normal.jpg" TargetMode="External" /><Relationship Id="rId160" Type="http://schemas.openxmlformats.org/officeDocument/2006/relationships/hyperlink" Target="http://pbs.twimg.com/profile_images/736279971367378944/hsuVnIam_normal.jpg" TargetMode="External" /><Relationship Id="rId161" Type="http://schemas.openxmlformats.org/officeDocument/2006/relationships/hyperlink" Target="http://pbs.twimg.com/profile_images/736279971367378944/hsuVnIam_normal.jpg" TargetMode="External" /><Relationship Id="rId162" Type="http://schemas.openxmlformats.org/officeDocument/2006/relationships/hyperlink" Target="http://pbs.twimg.com/profile_images/736279971367378944/hsuVnIam_normal.jpg" TargetMode="External" /><Relationship Id="rId163" Type="http://schemas.openxmlformats.org/officeDocument/2006/relationships/hyperlink" Target="http://pbs.twimg.com/profile_images/736279971367378944/hsuVnIam_normal.jpg" TargetMode="External" /><Relationship Id="rId164" Type="http://schemas.openxmlformats.org/officeDocument/2006/relationships/hyperlink" Target="https://pbs.twimg.com/media/DzIyj4LWwAg3lKN.jpg" TargetMode="External" /><Relationship Id="rId165" Type="http://schemas.openxmlformats.org/officeDocument/2006/relationships/hyperlink" Target="http://pbs.twimg.com/profile_images/1037605937375313921/YuiR4LKQ_normal.jpg" TargetMode="External" /><Relationship Id="rId166" Type="http://schemas.openxmlformats.org/officeDocument/2006/relationships/hyperlink" Target="https://pbs.twimg.com/media/Dyy73ieXgAABVwf.jpg" TargetMode="External" /><Relationship Id="rId167" Type="http://schemas.openxmlformats.org/officeDocument/2006/relationships/hyperlink" Target="https://pbs.twimg.com/media/Dyy73ieXgAABVwf.jpg" TargetMode="External" /><Relationship Id="rId168" Type="http://schemas.openxmlformats.org/officeDocument/2006/relationships/hyperlink" Target="http://pbs.twimg.com/profile_images/918414518384029696/-9f-04Lw_normal.jpg" TargetMode="External" /><Relationship Id="rId169" Type="http://schemas.openxmlformats.org/officeDocument/2006/relationships/hyperlink" Target="http://pbs.twimg.com/profile_images/918414518384029696/-9f-04Lw_normal.jpg" TargetMode="External" /><Relationship Id="rId170" Type="http://schemas.openxmlformats.org/officeDocument/2006/relationships/hyperlink" Target="http://pbs.twimg.com/profile_images/1037605937375313921/YuiR4LKQ_normal.jpg" TargetMode="External" /><Relationship Id="rId171" Type="http://schemas.openxmlformats.org/officeDocument/2006/relationships/hyperlink" Target="http://pbs.twimg.com/profile_images/1037605937375313921/YuiR4LKQ_normal.jpg" TargetMode="External" /><Relationship Id="rId172" Type="http://schemas.openxmlformats.org/officeDocument/2006/relationships/hyperlink" Target="https://pbs.twimg.com/media/DzJ0N7YWoAAmdWA.jpg" TargetMode="External" /><Relationship Id="rId173" Type="http://schemas.openxmlformats.org/officeDocument/2006/relationships/hyperlink" Target="https://pbs.twimg.com/media/DypF7niW0AA-XaD.jpg" TargetMode="External" /><Relationship Id="rId174" Type="http://schemas.openxmlformats.org/officeDocument/2006/relationships/hyperlink" Target="https://pbs.twimg.com/media/DypF7niW0AA-XaD.jpg" TargetMode="External" /><Relationship Id="rId175" Type="http://schemas.openxmlformats.org/officeDocument/2006/relationships/hyperlink" Target="http://pbs.twimg.com/profile_images/1037605937375313921/YuiR4LKQ_normal.jpg" TargetMode="External" /><Relationship Id="rId176" Type="http://schemas.openxmlformats.org/officeDocument/2006/relationships/hyperlink" Target="http://pbs.twimg.com/profile_images/1037605937375313921/YuiR4LKQ_normal.jpg" TargetMode="External" /><Relationship Id="rId177" Type="http://schemas.openxmlformats.org/officeDocument/2006/relationships/hyperlink" Target="http://pbs.twimg.com/profile_images/1037605937375313921/YuiR4LKQ_normal.jpg" TargetMode="External" /><Relationship Id="rId178" Type="http://schemas.openxmlformats.org/officeDocument/2006/relationships/hyperlink" Target="http://pbs.twimg.com/profile_images/1037605937375313921/YuiR4LKQ_normal.jpg" TargetMode="External" /><Relationship Id="rId179" Type="http://schemas.openxmlformats.org/officeDocument/2006/relationships/hyperlink" Target="https://pbs.twimg.com/media/DzPIV0fXcAIkT7o.jpg" TargetMode="External" /><Relationship Id="rId180" Type="http://schemas.openxmlformats.org/officeDocument/2006/relationships/hyperlink" Target="http://pbs.twimg.com/profile_images/1037605937375313921/YuiR4LKQ_normal.jpg" TargetMode="External" /><Relationship Id="rId181" Type="http://schemas.openxmlformats.org/officeDocument/2006/relationships/hyperlink" Target="http://pbs.twimg.com/profile_images/1037605937375313921/YuiR4LKQ_normal.jpg" TargetMode="External" /><Relationship Id="rId182" Type="http://schemas.openxmlformats.org/officeDocument/2006/relationships/hyperlink" Target="http://pbs.twimg.com/profile_images/1037605937375313921/YuiR4LKQ_normal.jpg" TargetMode="External" /><Relationship Id="rId183" Type="http://schemas.openxmlformats.org/officeDocument/2006/relationships/hyperlink" Target="http://pbs.twimg.com/profile_images/1037605937375313921/YuiR4LKQ_normal.jpg" TargetMode="External" /><Relationship Id="rId184" Type="http://schemas.openxmlformats.org/officeDocument/2006/relationships/hyperlink" Target="https://pbs.twimg.com/media/DyklM6nX0AAYjgg.jpg" TargetMode="External" /><Relationship Id="rId185" Type="http://schemas.openxmlformats.org/officeDocument/2006/relationships/hyperlink" Target="https://pbs.twimg.com/media/DzIyj4LWwAg3lKN.jpg" TargetMode="External" /><Relationship Id="rId186" Type="http://schemas.openxmlformats.org/officeDocument/2006/relationships/hyperlink" Target="http://pbs.twimg.com/profile_images/1037605937375313921/YuiR4LKQ_normal.jpg" TargetMode="External" /><Relationship Id="rId187" Type="http://schemas.openxmlformats.org/officeDocument/2006/relationships/hyperlink" Target="http://pbs.twimg.com/profile_images/1037605937375313921/YuiR4LKQ_normal.jpg" TargetMode="External" /><Relationship Id="rId188" Type="http://schemas.openxmlformats.org/officeDocument/2006/relationships/hyperlink" Target="http://pbs.twimg.com/profile_images/1037605937375313921/YuiR4LKQ_normal.jpg" TargetMode="External" /><Relationship Id="rId189" Type="http://schemas.openxmlformats.org/officeDocument/2006/relationships/hyperlink" Target="https://pbs.twimg.com/media/DyklM6nX0AAYjgg.jpg" TargetMode="External" /><Relationship Id="rId190" Type="http://schemas.openxmlformats.org/officeDocument/2006/relationships/hyperlink" Target="https://pbs.twimg.com/media/DzIyj4LWwAg3lKN.jpg" TargetMode="External" /><Relationship Id="rId191" Type="http://schemas.openxmlformats.org/officeDocument/2006/relationships/hyperlink" Target="http://pbs.twimg.com/profile_images/892358105060827137/YAq8iVJJ_normal.jpg" TargetMode="External" /><Relationship Id="rId192" Type="http://schemas.openxmlformats.org/officeDocument/2006/relationships/hyperlink" Target="http://pbs.twimg.com/profile_images/1037605937375313921/YuiR4LKQ_normal.jpg" TargetMode="External" /><Relationship Id="rId193" Type="http://schemas.openxmlformats.org/officeDocument/2006/relationships/hyperlink" Target="http://pbs.twimg.com/profile_images/1037605937375313921/YuiR4LKQ_normal.jpg" TargetMode="External" /><Relationship Id="rId194" Type="http://schemas.openxmlformats.org/officeDocument/2006/relationships/hyperlink" Target="http://pbs.twimg.com/profile_images/1037605937375313921/YuiR4LKQ_normal.jpg" TargetMode="External" /><Relationship Id="rId195" Type="http://schemas.openxmlformats.org/officeDocument/2006/relationships/hyperlink" Target="http://pbs.twimg.com/profile_images/1037605937375313921/YuiR4LKQ_normal.jpg" TargetMode="External" /><Relationship Id="rId196" Type="http://schemas.openxmlformats.org/officeDocument/2006/relationships/hyperlink" Target="https://pbs.twimg.com/media/DybunSAWkAUWveU.jpg" TargetMode="External" /><Relationship Id="rId197" Type="http://schemas.openxmlformats.org/officeDocument/2006/relationships/hyperlink" Target="https://pbs.twimg.com/media/DykrDC4XQAUB26G.jpg" TargetMode="External" /><Relationship Id="rId198" Type="http://schemas.openxmlformats.org/officeDocument/2006/relationships/hyperlink" Target="https://pbs.twimg.com/media/Dyl0-0kX0AA2rc5.jpg" TargetMode="External" /><Relationship Id="rId199" Type="http://schemas.openxmlformats.org/officeDocument/2006/relationships/hyperlink" Target="http://pbs.twimg.com/profile_images/1037605937375313921/YuiR4LKQ_normal.jpg" TargetMode="External" /><Relationship Id="rId200" Type="http://schemas.openxmlformats.org/officeDocument/2006/relationships/hyperlink" Target="https://pbs.twimg.com/media/DyrBxcOWwAEb9sB.jpg" TargetMode="External" /><Relationship Id="rId201" Type="http://schemas.openxmlformats.org/officeDocument/2006/relationships/hyperlink" Target="http://pbs.twimg.com/profile_images/1037605937375313921/YuiR4LKQ_normal.jpg" TargetMode="External" /><Relationship Id="rId202" Type="http://schemas.openxmlformats.org/officeDocument/2006/relationships/hyperlink" Target="http://pbs.twimg.com/profile_images/1037605937375313921/YuiR4LKQ_normal.jpg" TargetMode="External" /><Relationship Id="rId203" Type="http://schemas.openxmlformats.org/officeDocument/2006/relationships/hyperlink" Target="https://pbs.twimg.com/media/DzYpK4YX0AMuqRR.jpg" TargetMode="External" /><Relationship Id="rId204" Type="http://schemas.openxmlformats.org/officeDocument/2006/relationships/hyperlink" Target="http://pbs.twimg.com/profile_images/1037605937375313921/YuiR4LKQ_normal.jpg" TargetMode="External" /><Relationship Id="rId205" Type="http://schemas.openxmlformats.org/officeDocument/2006/relationships/hyperlink" Target="https://twitter.com/#!/agatheesclatine/status/1092737785348452352" TargetMode="External" /><Relationship Id="rId206" Type="http://schemas.openxmlformats.org/officeDocument/2006/relationships/hyperlink" Target="https://twitter.com/#!/agatheesclatine/status/1092737785348452352" TargetMode="External" /><Relationship Id="rId207" Type="http://schemas.openxmlformats.org/officeDocument/2006/relationships/hyperlink" Target="https://twitter.com/#!/agatheesclatine/status/1092737785348452352" TargetMode="External" /><Relationship Id="rId208" Type="http://schemas.openxmlformats.org/officeDocument/2006/relationships/hyperlink" Target="https://twitter.com/#!/mariamullarkey1/status/1093070054411911169" TargetMode="External" /><Relationship Id="rId209" Type="http://schemas.openxmlformats.org/officeDocument/2006/relationships/hyperlink" Target="https://twitter.com/#!/mariamullarkey1/status/1093070054411911169" TargetMode="External" /><Relationship Id="rId210" Type="http://schemas.openxmlformats.org/officeDocument/2006/relationships/hyperlink" Target="https://twitter.com/#!/mariamullarkey1/status/1093070054411911169" TargetMode="External" /><Relationship Id="rId211" Type="http://schemas.openxmlformats.org/officeDocument/2006/relationships/hyperlink" Target="https://twitter.com/#!/rayhartjen/status/1093231764217114626" TargetMode="External" /><Relationship Id="rId212" Type="http://schemas.openxmlformats.org/officeDocument/2006/relationships/hyperlink" Target="https://twitter.com/#!/rayhartjen/status/1093231764217114626" TargetMode="External" /><Relationship Id="rId213" Type="http://schemas.openxmlformats.org/officeDocument/2006/relationships/hyperlink" Target="https://twitter.com/#!/frostbpawards/status/1093526393353371649" TargetMode="External" /><Relationship Id="rId214" Type="http://schemas.openxmlformats.org/officeDocument/2006/relationships/hyperlink" Target="https://twitter.com/#!/newswiretoday/status/1093573133800361989" TargetMode="External" /><Relationship Id="rId215" Type="http://schemas.openxmlformats.org/officeDocument/2006/relationships/hyperlink" Target="https://twitter.com/#!/apaxpartners_fr/status/1093905796889489408" TargetMode="External" /><Relationship Id="rId216" Type="http://schemas.openxmlformats.org/officeDocument/2006/relationships/hyperlink" Target="https://twitter.com/#!/apaxpartners_fr/status/1093905796889489408" TargetMode="External" /><Relationship Id="rId217" Type="http://schemas.openxmlformats.org/officeDocument/2006/relationships/hyperlink" Target="https://twitter.com/#!/cconnolly21/status/1094902633284931585" TargetMode="External" /><Relationship Id="rId218" Type="http://schemas.openxmlformats.org/officeDocument/2006/relationships/hyperlink" Target="https://twitter.com/#!/cconnolly21/status/1094902633284931585" TargetMode="External" /><Relationship Id="rId219" Type="http://schemas.openxmlformats.org/officeDocument/2006/relationships/hyperlink" Target="https://twitter.com/#!/naturiffic/status/1095220940336754688" TargetMode="External" /><Relationship Id="rId220" Type="http://schemas.openxmlformats.org/officeDocument/2006/relationships/hyperlink" Target="https://twitter.com/#!/naturiffic/status/1095220940336754688" TargetMode="External" /><Relationship Id="rId221" Type="http://schemas.openxmlformats.org/officeDocument/2006/relationships/hyperlink" Target="https://twitter.com/#!/naturiffic/status/1095220940336754688" TargetMode="External" /><Relationship Id="rId222" Type="http://schemas.openxmlformats.org/officeDocument/2006/relationships/hyperlink" Target="https://twitter.com/#!/fmfrancoise/status/1094155082881478656" TargetMode="External" /><Relationship Id="rId223" Type="http://schemas.openxmlformats.org/officeDocument/2006/relationships/hyperlink" Target="https://twitter.com/#!/fmfrancoise/status/1095784526352134176" TargetMode="External" /><Relationship Id="rId224" Type="http://schemas.openxmlformats.org/officeDocument/2006/relationships/hyperlink" Target="https://twitter.com/#!/fmfrancoise/status/1094155082881478656" TargetMode="External" /><Relationship Id="rId225" Type="http://schemas.openxmlformats.org/officeDocument/2006/relationships/hyperlink" Target="https://twitter.com/#!/fmfrancoise/status/1094155082881478656" TargetMode="External" /><Relationship Id="rId226" Type="http://schemas.openxmlformats.org/officeDocument/2006/relationships/hyperlink" Target="https://twitter.com/#!/fmfrancoise/status/1094155082881478656" TargetMode="External" /><Relationship Id="rId227" Type="http://schemas.openxmlformats.org/officeDocument/2006/relationships/hyperlink" Target="https://twitter.com/#!/fmfrancoise/status/1094155082881478656" TargetMode="External" /><Relationship Id="rId228" Type="http://schemas.openxmlformats.org/officeDocument/2006/relationships/hyperlink" Target="https://twitter.com/#!/fmfrancoise/status/1095784526352134176" TargetMode="External" /><Relationship Id="rId229" Type="http://schemas.openxmlformats.org/officeDocument/2006/relationships/hyperlink" Target="https://twitter.com/#!/fmfrancoise/status/1095784526352134176" TargetMode="External" /><Relationship Id="rId230" Type="http://schemas.openxmlformats.org/officeDocument/2006/relationships/hyperlink" Target="https://twitter.com/#!/fmfrancoise/status/1095784526352134176" TargetMode="External" /><Relationship Id="rId231" Type="http://schemas.openxmlformats.org/officeDocument/2006/relationships/hyperlink" Target="https://twitter.com/#!/fmfrancoise/status/1095784526352134176" TargetMode="External" /><Relationship Id="rId232" Type="http://schemas.openxmlformats.org/officeDocument/2006/relationships/hyperlink" Target="https://twitter.com/#!/globalplacefirm/status/1091823599877541888" TargetMode="External" /><Relationship Id="rId233" Type="http://schemas.openxmlformats.org/officeDocument/2006/relationships/hyperlink" Target="https://twitter.com/#!/globalplacefirm/status/1092910820428787712" TargetMode="External" /><Relationship Id="rId234" Type="http://schemas.openxmlformats.org/officeDocument/2006/relationships/hyperlink" Target="https://twitter.com/#!/globalplacefirm/status/1093998023527538689" TargetMode="External" /><Relationship Id="rId235" Type="http://schemas.openxmlformats.org/officeDocument/2006/relationships/hyperlink" Target="https://twitter.com/#!/globalplacefirm/status/1095087638988681216" TargetMode="External" /><Relationship Id="rId236" Type="http://schemas.openxmlformats.org/officeDocument/2006/relationships/hyperlink" Target="https://twitter.com/#!/globalplacefirm/status/1096174820507697157" TargetMode="External" /><Relationship Id="rId237" Type="http://schemas.openxmlformats.org/officeDocument/2006/relationships/hyperlink" Target="https://twitter.com/#!/henrychalian/status/1092584303886823424" TargetMode="External" /><Relationship Id="rId238" Type="http://schemas.openxmlformats.org/officeDocument/2006/relationships/hyperlink" Target="https://twitter.com/#!/henrychalian/status/1092770632864055297" TargetMode="External" /><Relationship Id="rId239" Type="http://schemas.openxmlformats.org/officeDocument/2006/relationships/hyperlink" Target="https://twitter.com/#!/henrychalian/status/1093532126455230465" TargetMode="External" /><Relationship Id="rId240" Type="http://schemas.openxmlformats.org/officeDocument/2006/relationships/hyperlink" Target="https://twitter.com/#!/henrychalian/status/1094030581455900673" TargetMode="External" /><Relationship Id="rId241" Type="http://schemas.openxmlformats.org/officeDocument/2006/relationships/hyperlink" Target="https://twitter.com/#!/henrychalian/status/1094030581455900673" TargetMode="External" /><Relationship Id="rId242" Type="http://schemas.openxmlformats.org/officeDocument/2006/relationships/hyperlink" Target="https://twitter.com/#!/henrychalian/status/1096290934696886272" TargetMode="External" /><Relationship Id="rId243" Type="http://schemas.openxmlformats.org/officeDocument/2006/relationships/hyperlink" Target="https://twitter.com/#!/btbusinesscare/status/1093799824930074624" TargetMode="External" /><Relationship Id="rId244" Type="http://schemas.openxmlformats.org/officeDocument/2006/relationships/hyperlink" Target="https://twitter.com/#!/btbusinesscare/status/1093799824930074624" TargetMode="External" /><Relationship Id="rId245" Type="http://schemas.openxmlformats.org/officeDocument/2006/relationships/hyperlink" Target="https://twitter.com/#!/btbusinesscare/status/1093799824930074624" TargetMode="External" /><Relationship Id="rId246" Type="http://schemas.openxmlformats.org/officeDocument/2006/relationships/hyperlink" Target="https://twitter.com/#!/btbusinesscare/status/1096330050226536448" TargetMode="External" /><Relationship Id="rId247" Type="http://schemas.openxmlformats.org/officeDocument/2006/relationships/hyperlink" Target="https://twitter.com/#!/btbusinesscare/status/1096330050226536448" TargetMode="External" /><Relationship Id="rId248" Type="http://schemas.openxmlformats.org/officeDocument/2006/relationships/hyperlink" Target="https://twitter.com/#!/exn_de/status/1093505914236219392" TargetMode="External" /><Relationship Id="rId249" Type="http://schemas.openxmlformats.org/officeDocument/2006/relationships/hyperlink" Target="https://twitter.com/#!/exn_de/status/1096344620953493504" TargetMode="External" /><Relationship Id="rId250" Type="http://schemas.openxmlformats.org/officeDocument/2006/relationships/hyperlink" Target="https://twitter.com/#!/rionapf/status/1096349651849105408" TargetMode="External" /><Relationship Id="rId251" Type="http://schemas.openxmlformats.org/officeDocument/2006/relationships/hyperlink" Target="https://twitter.com/#!/rionapf/status/1096349651849105408" TargetMode="External" /><Relationship Id="rId252" Type="http://schemas.openxmlformats.org/officeDocument/2006/relationships/hyperlink" Target="https://twitter.com/#!/rawasen_/status/1093201381173940229" TargetMode="External" /><Relationship Id="rId253" Type="http://schemas.openxmlformats.org/officeDocument/2006/relationships/hyperlink" Target="https://twitter.com/#!/rawasen_/status/1096371944881045504" TargetMode="External" /><Relationship Id="rId254" Type="http://schemas.openxmlformats.org/officeDocument/2006/relationships/hyperlink" Target="https://twitter.com/#!/jmottlrce/status/1094616222019260417" TargetMode="External" /><Relationship Id="rId255" Type="http://schemas.openxmlformats.org/officeDocument/2006/relationships/hyperlink" Target="https://twitter.com/#!/jmottlrce/status/1094616222019260417" TargetMode="External" /><Relationship Id="rId256" Type="http://schemas.openxmlformats.org/officeDocument/2006/relationships/hyperlink" Target="https://twitter.com/#!/ricardo_belmar/status/1093526420054306816" TargetMode="External" /><Relationship Id="rId257" Type="http://schemas.openxmlformats.org/officeDocument/2006/relationships/hyperlink" Target="https://twitter.com/#!/ricardo_belmar/status/1093526420054306816" TargetMode="External" /><Relationship Id="rId258" Type="http://schemas.openxmlformats.org/officeDocument/2006/relationships/hyperlink" Target="https://twitter.com/#!/ricardo_belmar/status/1093526807951880192" TargetMode="External" /><Relationship Id="rId259" Type="http://schemas.openxmlformats.org/officeDocument/2006/relationships/hyperlink" Target="https://twitter.com/#!/rayhartjen/status/1093231764217114626" TargetMode="External" /><Relationship Id="rId260" Type="http://schemas.openxmlformats.org/officeDocument/2006/relationships/hyperlink" Target="https://twitter.com/#!/rayhartjen/status/1093231764217114626" TargetMode="External" /><Relationship Id="rId261" Type="http://schemas.openxmlformats.org/officeDocument/2006/relationships/hyperlink" Target="https://twitter.com/#!/ricardo_belmar/status/1093526807951880192" TargetMode="External" /><Relationship Id="rId262" Type="http://schemas.openxmlformats.org/officeDocument/2006/relationships/hyperlink" Target="https://twitter.com/#!/mobileworldlive/status/1091602026771955712" TargetMode="External" /><Relationship Id="rId263" Type="http://schemas.openxmlformats.org/officeDocument/2006/relationships/hyperlink" Target="https://twitter.com/#!/mobileworldlive/status/1092765405674905603" TargetMode="External" /><Relationship Id="rId264" Type="http://schemas.openxmlformats.org/officeDocument/2006/relationships/hyperlink" Target="https://twitter.com/#!/infovista/status/1091456662446264320" TargetMode="External" /><Relationship Id="rId265" Type="http://schemas.openxmlformats.org/officeDocument/2006/relationships/hyperlink" Target="https://twitter.com/#!/infovista/status/1092754967004356608" TargetMode="External" /><Relationship Id="rId266" Type="http://schemas.openxmlformats.org/officeDocument/2006/relationships/hyperlink" Target="https://twitter.com/#!/ricardo_belmar/status/1092542002443497472" TargetMode="External" /><Relationship Id="rId267" Type="http://schemas.openxmlformats.org/officeDocument/2006/relationships/hyperlink" Target="https://twitter.com/#!/ricardo_belmar/status/1092542002443497472" TargetMode="External" /><Relationship Id="rId268" Type="http://schemas.openxmlformats.org/officeDocument/2006/relationships/hyperlink" Target="https://twitter.com/#!/ricardo_belmar/status/1093526807951880192" TargetMode="External" /><Relationship Id="rId269" Type="http://schemas.openxmlformats.org/officeDocument/2006/relationships/hyperlink" Target="https://twitter.com/#!/ricardo_belmar/status/1094993889298137088" TargetMode="External" /><Relationship Id="rId270" Type="http://schemas.openxmlformats.org/officeDocument/2006/relationships/hyperlink" Target="https://twitter.com/#!/ricardo_belmar/status/1094993889298137088" TargetMode="External" /><Relationship Id="rId271" Type="http://schemas.openxmlformats.org/officeDocument/2006/relationships/hyperlink" Target="https://twitter.com/#!/ricardo_belmar/status/1095294723953184774" TargetMode="External" /><Relationship Id="rId272" Type="http://schemas.openxmlformats.org/officeDocument/2006/relationships/hyperlink" Target="https://twitter.com/#!/ricardo_belmar/status/1095294723953184774" TargetMode="External" /><Relationship Id="rId273" Type="http://schemas.openxmlformats.org/officeDocument/2006/relationships/hyperlink" Target="https://twitter.com/#!/ricardo_belmar/status/1095751369271713794" TargetMode="External" /><Relationship Id="rId274" Type="http://schemas.openxmlformats.org/officeDocument/2006/relationships/hyperlink" Target="https://twitter.com/#!/ricardo_belmar/status/1095808844285046785" TargetMode="External" /><Relationship Id="rId275" Type="http://schemas.openxmlformats.org/officeDocument/2006/relationships/hyperlink" Target="https://twitter.com/#!/ricardo_belmar/status/1096406924055203841" TargetMode="External" /><Relationship Id="rId276" Type="http://schemas.openxmlformats.org/officeDocument/2006/relationships/hyperlink" Target="https://twitter.com/#!/ricardo_belmar/status/1096406924055203841" TargetMode="External" /><Relationship Id="rId277" Type="http://schemas.openxmlformats.org/officeDocument/2006/relationships/hyperlink" Target="https://twitter.com/#!/bt_global/status/1094993252950966272" TargetMode="External" /><Relationship Id="rId278" Type="http://schemas.openxmlformats.org/officeDocument/2006/relationships/hyperlink" Target="https://twitter.com/#!/infovista/status/1093519000724799488" TargetMode="External" /><Relationship Id="rId279" Type="http://schemas.openxmlformats.org/officeDocument/2006/relationships/hyperlink" Target="https://twitter.com/#!/btinireland/status/1093455373904822272" TargetMode="External" /><Relationship Id="rId280" Type="http://schemas.openxmlformats.org/officeDocument/2006/relationships/hyperlink" Target="https://twitter.com/#!/btinireland/status/1093455373904822272" TargetMode="External" /><Relationship Id="rId281" Type="http://schemas.openxmlformats.org/officeDocument/2006/relationships/hyperlink" Target="https://twitter.com/#!/btinireland/status/1095239862586953729" TargetMode="External" /><Relationship Id="rId282" Type="http://schemas.openxmlformats.org/officeDocument/2006/relationships/hyperlink" Target="https://twitter.com/#!/btinireland/status/1096327030449295363" TargetMode="External" /><Relationship Id="rId283" Type="http://schemas.openxmlformats.org/officeDocument/2006/relationships/hyperlink" Target="https://twitter.com/#!/infovista/status/1093601829500448770" TargetMode="External" /><Relationship Id="rId284" Type="http://schemas.openxmlformats.org/officeDocument/2006/relationships/hyperlink" Target="https://twitter.com/#!/infovista/status/1093929960581095424" TargetMode="External" /><Relationship Id="rId285" Type="http://schemas.openxmlformats.org/officeDocument/2006/relationships/hyperlink" Target="https://twitter.com/#!/infovista/status/1095065444912975879" TargetMode="External" /><Relationship Id="rId286" Type="http://schemas.openxmlformats.org/officeDocument/2006/relationships/hyperlink" Target="https://twitter.com/#!/johnalvahcoe/status/1092762752375013376" TargetMode="External" /><Relationship Id="rId287" Type="http://schemas.openxmlformats.org/officeDocument/2006/relationships/hyperlink" Target="https://twitter.com/#!/infovista/status/1095125680759672839" TargetMode="External" /><Relationship Id="rId288" Type="http://schemas.openxmlformats.org/officeDocument/2006/relationships/hyperlink" Target="https://twitter.com/#!/infovista/status/1093580656683220992" TargetMode="External" /><Relationship Id="rId289" Type="http://schemas.openxmlformats.org/officeDocument/2006/relationships/hyperlink" Target="https://twitter.com/#!/infovista/status/1093995389269798912" TargetMode="External" /><Relationship Id="rId290" Type="http://schemas.openxmlformats.org/officeDocument/2006/relationships/hyperlink" Target="https://twitter.com/#!/infovista/status/1095138673723609088" TargetMode="External" /><Relationship Id="rId291" Type="http://schemas.openxmlformats.org/officeDocument/2006/relationships/hyperlink" Target="https://twitter.com/#!/infovista/status/1095452739881127936" TargetMode="External" /><Relationship Id="rId292" Type="http://schemas.openxmlformats.org/officeDocument/2006/relationships/hyperlink" Target="https://twitter.com/#!/onug_/status/1095439414833172480" TargetMode="External" /><Relationship Id="rId293" Type="http://schemas.openxmlformats.org/officeDocument/2006/relationships/hyperlink" Target="https://twitter.com/#!/infovista/status/1095708778895429633" TargetMode="External" /><Relationship Id="rId294" Type="http://schemas.openxmlformats.org/officeDocument/2006/relationships/hyperlink" Target="https://twitter.com/#!/infovista/status/1095736114558701571" TargetMode="External" /><Relationship Id="rId295" Type="http://schemas.openxmlformats.org/officeDocument/2006/relationships/hyperlink" Target="https://twitter.com/#!/infovista/status/1096093720389267456" TargetMode="External" /><Relationship Id="rId296" Type="http://schemas.openxmlformats.org/officeDocument/2006/relationships/hyperlink" Target="https://twitter.com/#!/infovista/status/1096093720389267456" TargetMode="External" /><Relationship Id="rId297" Type="http://schemas.openxmlformats.org/officeDocument/2006/relationships/hyperlink" Target="https://twitter.com/#!/bt_global/status/1092445290181869569" TargetMode="External" /><Relationship Id="rId298" Type="http://schemas.openxmlformats.org/officeDocument/2006/relationships/hyperlink" Target="https://twitter.com/#!/bt_global/status/1094993252950966272" TargetMode="External" /><Relationship Id="rId299" Type="http://schemas.openxmlformats.org/officeDocument/2006/relationships/hyperlink" Target="https://twitter.com/#!/infovista/status/1093601829500448770" TargetMode="External" /><Relationship Id="rId300" Type="http://schemas.openxmlformats.org/officeDocument/2006/relationships/hyperlink" Target="https://twitter.com/#!/infovista/status/1095770578164822017" TargetMode="External" /><Relationship Id="rId301" Type="http://schemas.openxmlformats.org/officeDocument/2006/relationships/hyperlink" Target="https://twitter.com/#!/infovista/status/1096183556102082562" TargetMode="External" /><Relationship Id="rId302" Type="http://schemas.openxmlformats.org/officeDocument/2006/relationships/hyperlink" Target="https://twitter.com/#!/bt_global/status/1092445290181869569" TargetMode="External" /><Relationship Id="rId303" Type="http://schemas.openxmlformats.org/officeDocument/2006/relationships/hyperlink" Target="https://twitter.com/#!/bt_global/status/1094993252950966272" TargetMode="External" /><Relationship Id="rId304" Type="http://schemas.openxmlformats.org/officeDocument/2006/relationships/hyperlink" Target="https://twitter.com/#!/bt_global/status/1096421229387567106" TargetMode="External" /><Relationship Id="rId305" Type="http://schemas.openxmlformats.org/officeDocument/2006/relationships/hyperlink" Target="https://twitter.com/#!/infovista/status/1095770578164822017" TargetMode="External" /><Relationship Id="rId306" Type="http://schemas.openxmlformats.org/officeDocument/2006/relationships/hyperlink" Target="https://twitter.com/#!/infovista/status/1096183556102082562" TargetMode="External" /><Relationship Id="rId307" Type="http://schemas.openxmlformats.org/officeDocument/2006/relationships/hyperlink" Target="https://twitter.com/#!/infovista/status/1095736114558701571" TargetMode="External" /><Relationship Id="rId308" Type="http://schemas.openxmlformats.org/officeDocument/2006/relationships/hyperlink" Target="https://twitter.com/#!/infovista/status/1096463906132971520" TargetMode="External" /><Relationship Id="rId309" Type="http://schemas.openxmlformats.org/officeDocument/2006/relationships/hyperlink" Target="https://twitter.com/#!/infovista/status/1091822321101361152" TargetMode="External" /><Relationship Id="rId310" Type="http://schemas.openxmlformats.org/officeDocument/2006/relationships/hyperlink" Target="https://twitter.com/#!/infovista/status/1092451718355435520" TargetMode="External" /><Relationship Id="rId311" Type="http://schemas.openxmlformats.org/officeDocument/2006/relationships/hyperlink" Target="https://twitter.com/#!/infovista/status/1092533010145124352" TargetMode="External" /><Relationship Id="rId312" Type="http://schemas.openxmlformats.org/officeDocument/2006/relationships/hyperlink" Target="https://twitter.com/#!/infovista/status/1092794230488158208" TargetMode="External" /><Relationship Id="rId313" Type="http://schemas.openxmlformats.org/officeDocument/2006/relationships/hyperlink" Target="https://twitter.com/#!/infovista/status/1092898922568261632" TargetMode="External" /><Relationship Id="rId314" Type="http://schemas.openxmlformats.org/officeDocument/2006/relationships/hyperlink" Target="https://twitter.com/#!/infovista/status/1095369703533563910" TargetMode="External" /><Relationship Id="rId315" Type="http://schemas.openxmlformats.org/officeDocument/2006/relationships/hyperlink" Target="https://twitter.com/#!/infovista/status/1095860936345354240" TargetMode="External" /><Relationship Id="rId316" Type="http://schemas.openxmlformats.org/officeDocument/2006/relationships/hyperlink" Target="https://twitter.com/#!/infovista/status/1096108829027323905" TargetMode="External" /><Relationship Id="rId317" Type="http://schemas.openxmlformats.org/officeDocument/2006/relationships/hyperlink" Target="https://twitter.com/#!/infovista/status/1096536385044004866" TargetMode="External" /><Relationship Id="rId318" Type="http://schemas.openxmlformats.org/officeDocument/2006/relationships/comments" Target="../comments1.xml" /><Relationship Id="rId319" Type="http://schemas.openxmlformats.org/officeDocument/2006/relationships/vmlDrawing" Target="../drawings/vmlDrawing1.vml" /><Relationship Id="rId320" Type="http://schemas.openxmlformats.org/officeDocument/2006/relationships/table" Target="../tables/table1.xml" /><Relationship Id="rId3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youtube.com/watch?v=gKriGdZMKq4&amp;feature=youtu.be" TargetMode="External" /><Relationship Id="rId2" Type="http://schemas.openxmlformats.org/officeDocument/2006/relationships/hyperlink" Target="https://www.prnewswire.com/news-releases/infovista-applauded-by-frost--sullivan-for-its-aiding-the-rollout-of-5g-enabled-features-with-its-holistic-network-optimization-solution-300790477.html?tc=eml_cleartime" TargetMode="External" /><Relationship Id="rId3" Type="http://schemas.openxmlformats.org/officeDocument/2006/relationships/hyperlink" Target="https://www.newswiretoday.com/news/16933/" TargetMode="External" /><Relationship Id="rId4" Type="http://schemas.openxmlformats.org/officeDocument/2006/relationships/hyperlink" Target="http://www.koreaittimes.com/news/articleView.html?idxno=89122" TargetMode="External" /><Relationship Id="rId5" Type="http://schemas.openxmlformats.org/officeDocument/2006/relationships/hyperlink" Target="https://twitter.com/i/web/status/1094902633284931585" TargetMode="External" /><Relationship Id="rId6" Type="http://schemas.openxmlformats.org/officeDocument/2006/relationships/hyperlink" Target="https://paper.li/Naturiffic/1433002527?edition_id=9783cc40-2e96-11e9-b8af-0cc47a0d1605" TargetMode="External" /><Relationship Id="rId7" Type="http://schemas.openxmlformats.org/officeDocument/2006/relationships/hyperlink" Target="http://globalplacementfirm.catsone.com/careers/index.php?m=portal&amp;a=details&amp;jobOrderID=912939" TargetMode="External" /><Relationship Id="rId8" Type="http://schemas.openxmlformats.org/officeDocument/2006/relationships/hyperlink" Target="http://globalplacementfirm.catsone.com/careers/index.php?m=portal&amp;a=details&amp;jobOrderID=912939" TargetMode="External" /><Relationship Id="rId9" Type="http://schemas.openxmlformats.org/officeDocument/2006/relationships/hyperlink" Target="http://globalplacementfirm.catsone.com/careers/index.php?m=portal&amp;a=details&amp;jobOrderID=912939" TargetMode="External" /><Relationship Id="rId10" Type="http://schemas.openxmlformats.org/officeDocument/2006/relationships/hyperlink" Target="http://globalplacementfirm.catsone.com/careers/index.php?m=portal&amp;a=details&amp;jobOrderID=912939" TargetMode="External" /><Relationship Id="rId11" Type="http://schemas.openxmlformats.org/officeDocument/2006/relationships/hyperlink" Target="http://globalplacementfirm.catsone.com/careers/index.php?m=portal&amp;a=details&amp;jobOrderID=912939" TargetMode="External" /><Relationship Id="rId12" Type="http://schemas.openxmlformats.org/officeDocument/2006/relationships/hyperlink" Target="https://view6.workcast.net/register?cpak=4987858094231305&amp;referrer=InfovistaTwitter5" TargetMode="External" /><Relationship Id="rId13" Type="http://schemas.openxmlformats.org/officeDocument/2006/relationships/hyperlink" Target="https://twitter.com/FrostBPAwards/status/1093526393353371649" TargetMode="External" /><Relationship Id="rId14" Type="http://schemas.openxmlformats.org/officeDocument/2006/relationships/hyperlink" Target="https://twitter.com/i/web/status/1093505914236219392" TargetMode="External" /><Relationship Id="rId15" Type="http://schemas.openxmlformats.org/officeDocument/2006/relationships/hyperlink" Target="https://twitter.com/i/web/status/1096344620953493504" TargetMode="External" /><Relationship Id="rId16" Type="http://schemas.openxmlformats.org/officeDocument/2006/relationships/hyperlink" Target="https://twitter.com/ImrKil/status/1093199550880366598" TargetMode="External" /><Relationship Id="rId17" Type="http://schemas.openxmlformats.org/officeDocument/2006/relationships/hyperlink" Target="https://twitter.com/Infovista/status/1093519000724799488" TargetMode="External" /><Relationship Id="rId18" Type="http://schemas.openxmlformats.org/officeDocument/2006/relationships/hyperlink" Target="https://twitter.com/Infovista/status/1093519000724799488" TargetMode="External" /><Relationship Id="rId19" Type="http://schemas.openxmlformats.org/officeDocument/2006/relationships/hyperlink" Target="https://view6.workcast.net/register?cpak=4987858094231305&amp;referrer=InfovistaTwitter6" TargetMode="External" /><Relationship Id="rId20" Type="http://schemas.openxmlformats.org/officeDocument/2006/relationships/hyperlink" Target="https://twitter.com/i/web/status/1091456662446264320" TargetMode="External" /><Relationship Id="rId21" Type="http://schemas.openxmlformats.org/officeDocument/2006/relationships/hyperlink" Target="https://view6.workcast.net/register?cpak=4987858094231305&amp;referrer=InfovistaTwitter6" TargetMode="External" /><Relationship Id="rId22" Type="http://schemas.openxmlformats.org/officeDocument/2006/relationships/hyperlink" Target="https://www.globalservices.bt.com/en/aboutus/events/how-to-make-your-network-smarter-with-application-intelligence" TargetMode="External" /><Relationship Id="rId23" Type="http://schemas.openxmlformats.org/officeDocument/2006/relationships/hyperlink" Target="https://twitter.com/i/web/status/1095751369271713794" TargetMode="External" /><Relationship Id="rId24" Type="http://schemas.openxmlformats.org/officeDocument/2006/relationships/hyperlink" Target="https://www.globalservices.bt.com/en/aboutus/events/how-to-make-your-network-smarter-with-application-intelligence" TargetMode="External" /><Relationship Id="rId25" Type="http://schemas.openxmlformats.org/officeDocument/2006/relationships/hyperlink" Target="https://www.retailcustomerexperience.com/blogs/personalization-reforms-the-retail-industry-maximizing-in-store-digital-experiences/" TargetMode="External" /><Relationship Id="rId26" Type="http://schemas.openxmlformats.org/officeDocument/2006/relationships/hyperlink" Target="https://www.brighttalk.com/webcast/16843/348575?utm_source=BT_Ireland&amp;utm_medium=brighttalk&amp;utm_campaign=348575&amp;elqTrackId=64f72ce6c5534477b44de3c373856fb6&amp;elq=c98ce742ce7f4d0da8c513f6fe7f46e6&amp;elqaid=654&amp;elqat=1&amp;elqCampaignId=" TargetMode="External" /><Relationship Id="rId27" Type="http://schemas.openxmlformats.org/officeDocument/2006/relationships/hyperlink" Target="https://twitter.com/i/web/status/1095239862586953729" TargetMode="External" /><Relationship Id="rId28" Type="http://schemas.openxmlformats.org/officeDocument/2006/relationships/hyperlink" Target="https://twitter.com/i/web/status/1096327030449295363" TargetMode="External" /><Relationship Id="rId29" Type="http://schemas.openxmlformats.org/officeDocument/2006/relationships/hyperlink" Target="https://www.channelmarketingjournal.com/helping-partners-deliver-value/" TargetMode="External" /><Relationship Id="rId30" Type="http://schemas.openxmlformats.org/officeDocument/2006/relationships/hyperlink" Target="https://www.crn.com/channel-chiefs/cc2019-details.htm?c=185" TargetMode="External" /><Relationship Id="rId31" Type="http://schemas.openxmlformats.org/officeDocument/2006/relationships/hyperlink" Target="https://www.networkworld.com/article/3331844/wide-area-networking/survey-enterprises-want-end-to-end-management-of-sd-wan.html?upd=1547224726889?es_sh=38bdf052e0e3d34c055ac4ac9a97fe22&amp;es_ad=116753" TargetMode="External" /><Relationship Id="rId32" Type="http://schemas.openxmlformats.org/officeDocument/2006/relationships/hyperlink" Target="https://www.networkworld.com/article/3331844/wide-area-networking/survey-enterprises-want-end-to-end-management-of-sd-wan.html?upd=1547224726889?es_sh=38bdf052e0e3d34c055ac4ac9a97fe22&amp;es_ad=116753" TargetMode="External" /><Relationship Id="rId33" Type="http://schemas.openxmlformats.org/officeDocument/2006/relationships/hyperlink" Target="https://twitter.com/i/web/status/1093580656683220992" TargetMode="External" /><Relationship Id="rId34" Type="http://schemas.openxmlformats.org/officeDocument/2006/relationships/hyperlink" Target="https://twitter.com/i/web/status/1093995389269798912" TargetMode="External" /><Relationship Id="rId35" Type="http://schemas.openxmlformats.org/officeDocument/2006/relationships/hyperlink" Target="https://twitter.com/i/web/status/1095138673723609088" TargetMode="External" /><Relationship Id="rId36" Type="http://schemas.openxmlformats.org/officeDocument/2006/relationships/hyperlink" Target="https://twitter.com/zkerravala/status/1092471605748469760" TargetMode="External" /><Relationship Id="rId37" Type="http://schemas.openxmlformats.org/officeDocument/2006/relationships/hyperlink" Target="https://www.onug.net/blog/digital-business-requires-an-end-to-end-intelligence-for-wan-edge/?utm_source=twitter&amp;utm_medium=social&amp;utm_campaign=onug+blog&amp;utm_term=creation&amp;utm_content=digital+business+requires+an+end-to-end+intelligence+for+wan+edge" TargetMode="External" /><Relationship Id="rId38" Type="http://schemas.openxmlformats.org/officeDocument/2006/relationships/hyperlink" Target="https://www.onug.net/blog/digital-business-requires-an-end-to-end-intelligence-for-wan-edge/?utm_source=twitter&amp;utm_medium=social&amp;utm_campaign=onug+blog&amp;utm_term=creation&amp;utm_content=digital+business+requires+an+end-to-end+intelligence+for+wan+edge" TargetMode="External" /><Relationship Id="rId39" Type="http://schemas.openxmlformats.org/officeDocument/2006/relationships/hyperlink" Target="https://www.networkworld.com/article/3323407/sd-wan/how-to-buy-sd-wan-technology-key-questions-to-consider-when-selecting-a-supplier.html" TargetMode="External" /><Relationship Id="rId40" Type="http://schemas.openxmlformats.org/officeDocument/2006/relationships/hyperlink" Target="https://www.zdnet.com/article/5g-initial-use-cases-are-going-to-be-all-about-business/" TargetMode="External" /><Relationship Id="rId41" Type="http://schemas.openxmlformats.org/officeDocument/2006/relationships/hyperlink" Target="https://www.globalservices.bt.com/en/aboutus/events/how-to-make-your-network-smarter-with-application-intelligence" TargetMode="External" /><Relationship Id="rId42" Type="http://schemas.openxmlformats.org/officeDocument/2006/relationships/hyperlink" Target="https://www.globalservices.bt.com/en/aboutus/events/how-to-make-your-network-smarter-with-application-intelligence" TargetMode="External" /><Relationship Id="rId43" Type="http://schemas.openxmlformats.org/officeDocument/2006/relationships/hyperlink" Target="https://www.networkworld.com/article/3339622/cloud-computing/sd-wan-can-help-solve-challenges-of-multi-cloud.html" TargetMode="External" /><Relationship Id="rId44" Type="http://schemas.openxmlformats.org/officeDocument/2006/relationships/hyperlink" Target="https://view6.workcast.net/register?cpak=4987858094231305&amp;referrer=InfovistaTwitter4" TargetMode="External" /><Relationship Id="rId45" Type="http://schemas.openxmlformats.org/officeDocument/2006/relationships/hyperlink" Target="https://view6.workcast.net/register?cpak=4987858094231305&amp;referrer=InfovistaTwitter5" TargetMode="External" /><Relationship Id="rId46" Type="http://schemas.openxmlformats.org/officeDocument/2006/relationships/hyperlink" Target="https://www.youtube.com/watch?v=xsKM_xjS3_g&amp;feature=youtu.be" TargetMode="External" /><Relationship Id="rId47" Type="http://schemas.openxmlformats.org/officeDocument/2006/relationships/hyperlink" Target="https://www.youtube.com/watch?v=SF2Lv9Xhs7M&amp;feature=youtu.be" TargetMode="External" /><Relationship Id="rId48" Type="http://schemas.openxmlformats.org/officeDocument/2006/relationships/hyperlink" Target="https://twitter.com/i/web/status/1095860936345354240" TargetMode="External" /><Relationship Id="rId49" Type="http://schemas.openxmlformats.org/officeDocument/2006/relationships/hyperlink" Target="https://twitter.com/i/web/status/1096536385044004866" TargetMode="External" /><Relationship Id="rId50" Type="http://schemas.openxmlformats.org/officeDocument/2006/relationships/hyperlink" Target="https://pbs.twimg.com/media/Dyvwed9VsAAdUk9.jpg" TargetMode="External" /><Relationship Id="rId51" Type="http://schemas.openxmlformats.org/officeDocument/2006/relationships/hyperlink" Target="https://pbs.twimg.com/media/Dyz8dayXQAA7dSY.jpg" TargetMode="External" /><Relationship Id="rId52" Type="http://schemas.openxmlformats.org/officeDocument/2006/relationships/hyperlink" Target="https://pbs.twimg.com/media/DzYpK4YX0AMuqRR.jpg" TargetMode="External" /><Relationship Id="rId53" Type="http://schemas.openxmlformats.org/officeDocument/2006/relationships/hyperlink" Target="https://pbs.twimg.com/media/Dyo-2ZNWkAI6xKp.jpg" TargetMode="External" /><Relationship Id="rId54" Type="http://schemas.openxmlformats.org/officeDocument/2006/relationships/hyperlink" Target="https://pbs.twimg.com/media/Dyl9KUVXcAAu3BN.jpg" TargetMode="External" /><Relationship Id="rId55" Type="http://schemas.openxmlformats.org/officeDocument/2006/relationships/hyperlink" Target="https://pbs.twimg.com/media/DzIyj4LWwAg3lKN.jpg" TargetMode="External" /><Relationship Id="rId56" Type="http://schemas.openxmlformats.org/officeDocument/2006/relationships/hyperlink" Target="https://pbs.twimg.com/media/Dyy73ieXgAABVwf.jpg" TargetMode="External" /><Relationship Id="rId57" Type="http://schemas.openxmlformats.org/officeDocument/2006/relationships/hyperlink" Target="https://pbs.twimg.com/media/DzJ0N7YWoAAmdWA.jpg" TargetMode="External" /><Relationship Id="rId58" Type="http://schemas.openxmlformats.org/officeDocument/2006/relationships/hyperlink" Target="https://pbs.twimg.com/media/DypF7niW0AA-XaD.jpg" TargetMode="External" /><Relationship Id="rId59" Type="http://schemas.openxmlformats.org/officeDocument/2006/relationships/hyperlink" Target="https://pbs.twimg.com/media/DypF7niW0AA-XaD.jpg" TargetMode="External" /><Relationship Id="rId60" Type="http://schemas.openxmlformats.org/officeDocument/2006/relationships/hyperlink" Target="https://pbs.twimg.com/media/DzPIV0fXcAIkT7o.jpg" TargetMode="External" /><Relationship Id="rId61" Type="http://schemas.openxmlformats.org/officeDocument/2006/relationships/hyperlink" Target="https://pbs.twimg.com/media/DyklM6nX0AAYjgg.jpg" TargetMode="External" /><Relationship Id="rId62" Type="http://schemas.openxmlformats.org/officeDocument/2006/relationships/hyperlink" Target="https://pbs.twimg.com/media/DybunSAWkAUWveU.jpg" TargetMode="External" /><Relationship Id="rId63" Type="http://schemas.openxmlformats.org/officeDocument/2006/relationships/hyperlink" Target="https://pbs.twimg.com/media/DykrDC4XQAUB26G.jpg" TargetMode="External" /><Relationship Id="rId64" Type="http://schemas.openxmlformats.org/officeDocument/2006/relationships/hyperlink" Target="https://pbs.twimg.com/media/Dyl0-0kX0AA2rc5.jpg" TargetMode="External" /><Relationship Id="rId65" Type="http://schemas.openxmlformats.org/officeDocument/2006/relationships/hyperlink" Target="https://pbs.twimg.com/media/DyrBxcOWwAEb9sB.jpg" TargetMode="External" /><Relationship Id="rId66" Type="http://schemas.openxmlformats.org/officeDocument/2006/relationships/hyperlink" Target="https://pbs.twimg.com/media/DzYpK4YX0AMuqRR.jpg" TargetMode="External" /><Relationship Id="rId67" Type="http://schemas.openxmlformats.org/officeDocument/2006/relationships/hyperlink" Target="http://pbs.twimg.com/profile_images/467248603908411392/Vd_y1s0D_normal.png" TargetMode="External" /><Relationship Id="rId68" Type="http://schemas.openxmlformats.org/officeDocument/2006/relationships/hyperlink" Target="http://pbs.twimg.com/profile_images/755340096077963264/6jvPb1Kj_normal.jpg" TargetMode="External" /><Relationship Id="rId69" Type="http://schemas.openxmlformats.org/officeDocument/2006/relationships/hyperlink" Target="https://pbs.twimg.com/media/Dyvwed9VsAAdUk9.jpg" TargetMode="External" /><Relationship Id="rId70" Type="http://schemas.openxmlformats.org/officeDocument/2006/relationships/hyperlink" Target="https://pbs.twimg.com/media/Dyz8dayXQAA7dSY.jpg" TargetMode="External" /><Relationship Id="rId71" Type="http://schemas.openxmlformats.org/officeDocument/2006/relationships/hyperlink" Target="http://pbs.twimg.com/profile_images/1080968551811276800/F6O0EGtT_normal.jpg" TargetMode="External" /><Relationship Id="rId72" Type="http://schemas.openxmlformats.org/officeDocument/2006/relationships/hyperlink" Target="http://pbs.twimg.com/profile_images/542320702024458243/EJjNbKMF_normal.jpeg" TargetMode="External" /><Relationship Id="rId73" Type="http://schemas.openxmlformats.org/officeDocument/2006/relationships/hyperlink" Target="http://pbs.twimg.com/profile_images/3731348540/2db6166d4f72257d2c97270f22e0491f_normal.jpeg" TargetMode="External" /><Relationship Id="rId74" Type="http://schemas.openxmlformats.org/officeDocument/2006/relationships/hyperlink" Target="http://pbs.twimg.com/profile_images/1031172403634757632/zebakg-V_normal.jpg" TargetMode="External" /><Relationship Id="rId75" Type="http://schemas.openxmlformats.org/officeDocument/2006/relationships/hyperlink" Target="http://pbs.twimg.com/profile_images/985495411564695552/i90ppaeE_normal.jpg" TargetMode="External" /><Relationship Id="rId76" Type="http://schemas.openxmlformats.org/officeDocument/2006/relationships/hyperlink" Target="http://pbs.twimg.com/profile_images/985495411564695552/i90ppaeE_normal.jpg" TargetMode="External" /><Relationship Id="rId77" Type="http://schemas.openxmlformats.org/officeDocument/2006/relationships/hyperlink" Target="http://pbs.twimg.com/profile_images/1083528801907224576/sRKRXZxp_normal.jpg" TargetMode="External" /><Relationship Id="rId78" Type="http://schemas.openxmlformats.org/officeDocument/2006/relationships/hyperlink" Target="http://pbs.twimg.com/profile_images/1083528801907224576/sRKRXZxp_normal.jpg" TargetMode="External" /><Relationship Id="rId79" Type="http://schemas.openxmlformats.org/officeDocument/2006/relationships/hyperlink" Target="http://pbs.twimg.com/profile_images/1083528801907224576/sRKRXZxp_normal.jpg" TargetMode="External" /><Relationship Id="rId80" Type="http://schemas.openxmlformats.org/officeDocument/2006/relationships/hyperlink" Target="http://pbs.twimg.com/profile_images/1083528801907224576/sRKRXZxp_normal.jpg" TargetMode="External" /><Relationship Id="rId81" Type="http://schemas.openxmlformats.org/officeDocument/2006/relationships/hyperlink" Target="http://pbs.twimg.com/profile_images/1083528801907224576/sRKRXZxp_normal.jpg" TargetMode="External" /><Relationship Id="rId82" Type="http://schemas.openxmlformats.org/officeDocument/2006/relationships/hyperlink" Target="http://pbs.twimg.com/profile_images/1041816941944438785/NVhv7RBh_normal.jpg" TargetMode="External" /><Relationship Id="rId83" Type="http://schemas.openxmlformats.org/officeDocument/2006/relationships/hyperlink" Target="http://pbs.twimg.com/profile_images/1041816941944438785/NVhv7RBh_normal.jpg" TargetMode="External" /><Relationship Id="rId84" Type="http://schemas.openxmlformats.org/officeDocument/2006/relationships/hyperlink" Target="http://pbs.twimg.com/profile_images/1041816941944438785/NVhv7RBh_normal.jpg" TargetMode="External" /><Relationship Id="rId85" Type="http://schemas.openxmlformats.org/officeDocument/2006/relationships/hyperlink" Target="http://pbs.twimg.com/profile_images/1041816941944438785/NVhv7RBh_normal.jpg" TargetMode="External" /><Relationship Id="rId86" Type="http://schemas.openxmlformats.org/officeDocument/2006/relationships/hyperlink" Target="https://pbs.twimg.com/media/DzYpK4YX0AMuqRR.jpg" TargetMode="External" /><Relationship Id="rId87" Type="http://schemas.openxmlformats.org/officeDocument/2006/relationships/hyperlink" Target="http://pbs.twimg.com/profile_images/892349154739060736/FMcl2p5T_normal.jpg" TargetMode="External" /><Relationship Id="rId88" Type="http://schemas.openxmlformats.org/officeDocument/2006/relationships/hyperlink" Target="http://pbs.twimg.com/profile_images/892349154739060736/FMcl2p5T_normal.jpg" TargetMode="External" /><Relationship Id="rId89" Type="http://schemas.openxmlformats.org/officeDocument/2006/relationships/hyperlink" Target="http://pbs.twimg.com/profile_images/656392958997102592/yDbWxG-w_normal.png" TargetMode="External" /><Relationship Id="rId90" Type="http://schemas.openxmlformats.org/officeDocument/2006/relationships/hyperlink" Target="http://pbs.twimg.com/profile_images/656392958997102592/yDbWxG-w_normal.png" TargetMode="External" /><Relationship Id="rId91" Type="http://schemas.openxmlformats.org/officeDocument/2006/relationships/hyperlink" Target="http://pbs.twimg.com/profile_images/817753241215705088/3Y8a7Wyz_normal.jpg" TargetMode="External" /><Relationship Id="rId92" Type="http://schemas.openxmlformats.org/officeDocument/2006/relationships/hyperlink" Target="http://pbs.twimg.com/profile_images/1020612273784741889/HqOMcR6r_normal.jpg" TargetMode="External" /><Relationship Id="rId93" Type="http://schemas.openxmlformats.org/officeDocument/2006/relationships/hyperlink" Target="http://pbs.twimg.com/profile_images/1020612273784741889/HqOMcR6r_normal.jpg" TargetMode="External" /><Relationship Id="rId94" Type="http://schemas.openxmlformats.org/officeDocument/2006/relationships/hyperlink" Target="http://pbs.twimg.com/profile_images/958059728067690501/IjamqeyI_normal.jpg" TargetMode="External" /><Relationship Id="rId95" Type="http://schemas.openxmlformats.org/officeDocument/2006/relationships/hyperlink" Target="http://pbs.twimg.com/profile_images/736279971367378944/hsuVnIam_normal.jpg" TargetMode="External" /><Relationship Id="rId96" Type="http://schemas.openxmlformats.org/officeDocument/2006/relationships/hyperlink" Target="http://pbs.twimg.com/profile_images/736279971367378944/hsuVnIam_normal.jpg" TargetMode="External" /><Relationship Id="rId97" Type="http://schemas.openxmlformats.org/officeDocument/2006/relationships/hyperlink" Target="http://pbs.twimg.com/profile_images/565984435036631040/h5xw5nXA_normal.jpeg" TargetMode="External" /><Relationship Id="rId98" Type="http://schemas.openxmlformats.org/officeDocument/2006/relationships/hyperlink" Target="http://pbs.twimg.com/profile_images/565984435036631040/h5xw5nXA_normal.jpeg" TargetMode="External" /><Relationship Id="rId99" Type="http://schemas.openxmlformats.org/officeDocument/2006/relationships/hyperlink" Target="http://pbs.twimg.com/profile_images/1037605937375313921/YuiR4LKQ_normal.jpg" TargetMode="External" /><Relationship Id="rId100" Type="http://schemas.openxmlformats.org/officeDocument/2006/relationships/hyperlink" Target="https://pbs.twimg.com/media/Dyo-2ZNWkAI6xKp.jpg" TargetMode="External" /><Relationship Id="rId101" Type="http://schemas.openxmlformats.org/officeDocument/2006/relationships/hyperlink" Target="https://pbs.twimg.com/media/Dyl9KUVXcAAu3BN.jpg" TargetMode="External" /><Relationship Id="rId102" Type="http://schemas.openxmlformats.org/officeDocument/2006/relationships/hyperlink" Target="http://pbs.twimg.com/profile_images/736279971367378944/hsuVnIam_normal.jpg" TargetMode="External" /><Relationship Id="rId103" Type="http://schemas.openxmlformats.org/officeDocument/2006/relationships/hyperlink" Target="http://pbs.twimg.com/profile_images/736279971367378944/hsuVnIam_normal.jpg" TargetMode="External" /><Relationship Id="rId104" Type="http://schemas.openxmlformats.org/officeDocument/2006/relationships/hyperlink" Target="http://pbs.twimg.com/profile_images/736279971367378944/hsuVnIam_normal.jpg" TargetMode="External" /><Relationship Id="rId105" Type="http://schemas.openxmlformats.org/officeDocument/2006/relationships/hyperlink" Target="http://pbs.twimg.com/profile_images/736279971367378944/hsuVnIam_normal.jpg" TargetMode="External" /><Relationship Id="rId106" Type="http://schemas.openxmlformats.org/officeDocument/2006/relationships/hyperlink" Target="http://pbs.twimg.com/profile_images/736279971367378944/hsuVnIam_normal.jpg" TargetMode="External" /><Relationship Id="rId107" Type="http://schemas.openxmlformats.org/officeDocument/2006/relationships/hyperlink" Target="https://pbs.twimg.com/media/DzIyj4LWwAg3lKN.jpg" TargetMode="External" /><Relationship Id="rId108" Type="http://schemas.openxmlformats.org/officeDocument/2006/relationships/hyperlink" Target="http://pbs.twimg.com/profile_images/1037605937375313921/YuiR4LKQ_normal.jpg" TargetMode="External" /><Relationship Id="rId109" Type="http://schemas.openxmlformats.org/officeDocument/2006/relationships/hyperlink" Target="https://pbs.twimg.com/media/Dyy73ieXgAABVwf.jpg" TargetMode="External" /><Relationship Id="rId110" Type="http://schemas.openxmlformats.org/officeDocument/2006/relationships/hyperlink" Target="http://pbs.twimg.com/profile_images/918414518384029696/-9f-04Lw_normal.jpg" TargetMode="External" /><Relationship Id="rId111" Type="http://schemas.openxmlformats.org/officeDocument/2006/relationships/hyperlink" Target="http://pbs.twimg.com/profile_images/918414518384029696/-9f-04Lw_normal.jpg" TargetMode="External" /><Relationship Id="rId112" Type="http://schemas.openxmlformats.org/officeDocument/2006/relationships/hyperlink" Target="http://pbs.twimg.com/profile_images/1037605937375313921/YuiR4LKQ_normal.jpg" TargetMode="External" /><Relationship Id="rId113" Type="http://schemas.openxmlformats.org/officeDocument/2006/relationships/hyperlink" Target="http://pbs.twimg.com/profile_images/1037605937375313921/YuiR4LKQ_normal.jpg" TargetMode="External" /><Relationship Id="rId114" Type="http://schemas.openxmlformats.org/officeDocument/2006/relationships/hyperlink" Target="https://pbs.twimg.com/media/DzJ0N7YWoAAmdWA.jpg" TargetMode="External" /><Relationship Id="rId115" Type="http://schemas.openxmlformats.org/officeDocument/2006/relationships/hyperlink" Target="https://pbs.twimg.com/media/DypF7niW0AA-XaD.jpg" TargetMode="External" /><Relationship Id="rId116" Type="http://schemas.openxmlformats.org/officeDocument/2006/relationships/hyperlink" Target="https://pbs.twimg.com/media/DypF7niW0AA-XaD.jpg" TargetMode="External" /><Relationship Id="rId117" Type="http://schemas.openxmlformats.org/officeDocument/2006/relationships/hyperlink" Target="http://pbs.twimg.com/profile_images/1037605937375313921/YuiR4LKQ_normal.jpg" TargetMode="External" /><Relationship Id="rId118" Type="http://schemas.openxmlformats.org/officeDocument/2006/relationships/hyperlink" Target="http://pbs.twimg.com/profile_images/1037605937375313921/YuiR4LKQ_normal.jpg" TargetMode="External" /><Relationship Id="rId119" Type="http://schemas.openxmlformats.org/officeDocument/2006/relationships/hyperlink" Target="http://pbs.twimg.com/profile_images/1037605937375313921/YuiR4LKQ_normal.jpg" TargetMode="External" /><Relationship Id="rId120" Type="http://schemas.openxmlformats.org/officeDocument/2006/relationships/hyperlink" Target="http://pbs.twimg.com/profile_images/1037605937375313921/YuiR4LKQ_normal.jpg" TargetMode="External" /><Relationship Id="rId121" Type="http://schemas.openxmlformats.org/officeDocument/2006/relationships/hyperlink" Target="https://pbs.twimg.com/media/DzPIV0fXcAIkT7o.jpg" TargetMode="External" /><Relationship Id="rId122" Type="http://schemas.openxmlformats.org/officeDocument/2006/relationships/hyperlink" Target="http://pbs.twimg.com/profile_images/1037605937375313921/YuiR4LKQ_normal.jpg" TargetMode="External" /><Relationship Id="rId123" Type="http://schemas.openxmlformats.org/officeDocument/2006/relationships/hyperlink" Target="http://pbs.twimg.com/profile_images/1037605937375313921/YuiR4LKQ_normal.jpg" TargetMode="External" /><Relationship Id="rId124" Type="http://schemas.openxmlformats.org/officeDocument/2006/relationships/hyperlink" Target="http://pbs.twimg.com/profile_images/1037605937375313921/YuiR4LKQ_normal.jpg" TargetMode="External" /><Relationship Id="rId125" Type="http://schemas.openxmlformats.org/officeDocument/2006/relationships/hyperlink" Target="https://pbs.twimg.com/media/DyklM6nX0AAYjgg.jpg" TargetMode="External" /><Relationship Id="rId126" Type="http://schemas.openxmlformats.org/officeDocument/2006/relationships/hyperlink" Target="http://pbs.twimg.com/profile_images/1037605937375313921/YuiR4LKQ_normal.jpg" TargetMode="External" /><Relationship Id="rId127" Type="http://schemas.openxmlformats.org/officeDocument/2006/relationships/hyperlink" Target="http://pbs.twimg.com/profile_images/1037605937375313921/YuiR4LKQ_normal.jpg" TargetMode="External" /><Relationship Id="rId128" Type="http://schemas.openxmlformats.org/officeDocument/2006/relationships/hyperlink" Target="http://pbs.twimg.com/profile_images/892358105060827137/YAq8iVJJ_normal.jpg" TargetMode="External" /><Relationship Id="rId129" Type="http://schemas.openxmlformats.org/officeDocument/2006/relationships/hyperlink" Target="http://pbs.twimg.com/profile_images/1037605937375313921/YuiR4LKQ_normal.jpg" TargetMode="External" /><Relationship Id="rId130" Type="http://schemas.openxmlformats.org/officeDocument/2006/relationships/hyperlink" Target="https://pbs.twimg.com/media/DybunSAWkAUWveU.jpg" TargetMode="External" /><Relationship Id="rId131" Type="http://schemas.openxmlformats.org/officeDocument/2006/relationships/hyperlink" Target="https://pbs.twimg.com/media/DykrDC4XQAUB26G.jpg" TargetMode="External" /><Relationship Id="rId132" Type="http://schemas.openxmlformats.org/officeDocument/2006/relationships/hyperlink" Target="https://pbs.twimg.com/media/Dyl0-0kX0AA2rc5.jpg" TargetMode="External" /><Relationship Id="rId133" Type="http://schemas.openxmlformats.org/officeDocument/2006/relationships/hyperlink" Target="http://pbs.twimg.com/profile_images/1037605937375313921/YuiR4LKQ_normal.jpg" TargetMode="External" /><Relationship Id="rId134" Type="http://schemas.openxmlformats.org/officeDocument/2006/relationships/hyperlink" Target="https://pbs.twimg.com/media/DyrBxcOWwAEb9sB.jpg" TargetMode="External" /><Relationship Id="rId135" Type="http://schemas.openxmlformats.org/officeDocument/2006/relationships/hyperlink" Target="http://pbs.twimg.com/profile_images/1037605937375313921/YuiR4LKQ_normal.jpg" TargetMode="External" /><Relationship Id="rId136" Type="http://schemas.openxmlformats.org/officeDocument/2006/relationships/hyperlink" Target="http://pbs.twimg.com/profile_images/1037605937375313921/YuiR4LKQ_normal.jpg" TargetMode="External" /><Relationship Id="rId137" Type="http://schemas.openxmlformats.org/officeDocument/2006/relationships/hyperlink" Target="https://pbs.twimg.com/media/DzYpK4YX0AMuqRR.jpg" TargetMode="External" /><Relationship Id="rId138" Type="http://schemas.openxmlformats.org/officeDocument/2006/relationships/hyperlink" Target="http://pbs.twimg.com/profile_images/1037605937375313921/YuiR4LKQ_normal.jpg" TargetMode="External" /><Relationship Id="rId139" Type="http://schemas.openxmlformats.org/officeDocument/2006/relationships/hyperlink" Target="https://twitter.com/#!/agatheesclatine/status/1092737785348452352" TargetMode="External" /><Relationship Id="rId140" Type="http://schemas.openxmlformats.org/officeDocument/2006/relationships/hyperlink" Target="https://twitter.com/#!/mariamullarkey1/status/1093070054411911169" TargetMode="External" /><Relationship Id="rId141" Type="http://schemas.openxmlformats.org/officeDocument/2006/relationships/hyperlink" Target="https://twitter.com/#!/rayhartjen/status/1093231764217114626" TargetMode="External" /><Relationship Id="rId142" Type="http://schemas.openxmlformats.org/officeDocument/2006/relationships/hyperlink" Target="https://twitter.com/#!/frostbpawards/status/1093526393353371649" TargetMode="External" /><Relationship Id="rId143" Type="http://schemas.openxmlformats.org/officeDocument/2006/relationships/hyperlink" Target="https://twitter.com/#!/newswiretoday/status/1093573133800361989" TargetMode="External" /><Relationship Id="rId144" Type="http://schemas.openxmlformats.org/officeDocument/2006/relationships/hyperlink" Target="https://twitter.com/#!/apaxpartners_fr/status/1093905796889489408" TargetMode="External" /><Relationship Id="rId145" Type="http://schemas.openxmlformats.org/officeDocument/2006/relationships/hyperlink" Target="https://twitter.com/#!/cconnolly21/status/1094902633284931585" TargetMode="External" /><Relationship Id="rId146" Type="http://schemas.openxmlformats.org/officeDocument/2006/relationships/hyperlink" Target="https://twitter.com/#!/naturiffic/status/1095220940336754688" TargetMode="External" /><Relationship Id="rId147" Type="http://schemas.openxmlformats.org/officeDocument/2006/relationships/hyperlink" Target="https://twitter.com/#!/fmfrancoise/status/1094155082881478656" TargetMode="External" /><Relationship Id="rId148" Type="http://schemas.openxmlformats.org/officeDocument/2006/relationships/hyperlink" Target="https://twitter.com/#!/fmfrancoise/status/1095784526352134176" TargetMode="External" /><Relationship Id="rId149" Type="http://schemas.openxmlformats.org/officeDocument/2006/relationships/hyperlink" Target="https://twitter.com/#!/globalplacefirm/status/1091823599877541888" TargetMode="External" /><Relationship Id="rId150" Type="http://schemas.openxmlformats.org/officeDocument/2006/relationships/hyperlink" Target="https://twitter.com/#!/globalplacefirm/status/1092910820428787712" TargetMode="External" /><Relationship Id="rId151" Type="http://schemas.openxmlformats.org/officeDocument/2006/relationships/hyperlink" Target="https://twitter.com/#!/globalplacefirm/status/1093998023527538689" TargetMode="External" /><Relationship Id="rId152" Type="http://schemas.openxmlformats.org/officeDocument/2006/relationships/hyperlink" Target="https://twitter.com/#!/globalplacefirm/status/1095087638988681216" TargetMode="External" /><Relationship Id="rId153" Type="http://schemas.openxmlformats.org/officeDocument/2006/relationships/hyperlink" Target="https://twitter.com/#!/globalplacefirm/status/1096174820507697157" TargetMode="External" /><Relationship Id="rId154" Type="http://schemas.openxmlformats.org/officeDocument/2006/relationships/hyperlink" Target="https://twitter.com/#!/henrychalian/status/1092584303886823424" TargetMode="External" /><Relationship Id="rId155" Type="http://schemas.openxmlformats.org/officeDocument/2006/relationships/hyperlink" Target="https://twitter.com/#!/henrychalian/status/1092770632864055297" TargetMode="External" /><Relationship Id="rId156" Type="http://schemas.openxmlformats.org/officeDocument/2006/relationships/hyperlink" Target="https://twitter.com/#!/henrychalian/status/1093532126455230465" TargetMode="External" /><Relationship Id="rId157" Type="http://schemas.openxmlformats.org/officeDocument/2006/relationships/hyperlink" Target="https://twitter.com/#!/henrychalian/status/1094030581455900673" TargetMode="External" /><Relationship Id="rId158" Type="http://schemas.openxmlformats.org/officeDocument/2006/relationships/hyperlink" Target="https://twitter.com/#!/henrychalian/status/1096290934696886272" TargetMode="External" /><Relationship Id="rId159" Type="http://schemas.openxmlformats.org/officeDocument/2006/relationships/hyperlink" Target="https://twitter.com/#!/btbusinesscare/status/1093799824930074624" TargetMode="External" /><Relationship Id="rId160" Type="http://schemas.openxmlformats.org/officeDocument/2006/relationships/hyperlink" Target="https://twitter.com/#!/btbusinesscare/status/1096330050226536448" TargetMode="External" /><Relationship Id="rId161" Type="http://schemas.openxmlformats.org/officeDocument/2006/relationships/hyperlink" Target="https://twitter.com/#!/exn_de/status/1093505914236219392" TargetMode="External" /><Relationship Id="rId162" Type="http://schemas.openxmlformats.org/officeDocument/2006/relationships/hyperlink" Target="https://twitter.com/#!/exn_de/status/1096344620953493504" TargetMode="External" /><Relationship Id="rId163" Type="http://schemas.openxmlformats.org/officeDocument/2006/relationships/hyperlink" Target="https://twitter.com/#!/rionapf/status/1096349651849105408" TargetMode="External" /><Relationship Id="rId164" Type="http://schemas.openxmlformats.org/officeDocument/2006/relationships/hyperlink" Target="https://twitter.com/#!/rawasen_/status/1093201381173940229" TargetMode="External" /><Relationship Id="rId165" Type="http://schemas.openxmlformats.org/officeDocument/2006/relationships/hyperlink" Target="https://twitter.com/#!/rawasen_/status/1096371944881045504" TargetMode="External" /><Relationship Id="rId166" Type="http://schemas.openxmlformats.org/officeDocument/2006/relationships/hyperlink" Target="https://twitter.com/#!/jmottlrce/status/1094616222019260417" TargetMode="External" /><Relationship Id="rId167" Type="http://schemas.openxmlformats.org/officeDocument/2006/relationships/hyperlink" Target="https://twitter.com/#!/ricardo_belmar/status/1093526420054306816" TargetMode="External" /><Relationship Id="rId168" Type="http://schemas.openxmlformats.org/officeDocument/2006/relationships/hyperlink" Target="https://twitter.com/#!/ricardo_belmar/status/1093526807951880192" TargetMode="External" /><Relationship Id="rId169" Type="http://schemas.openxmlformats.org/officeDocument/2006/relationships/hyperlink" Target="https://twitter.com/#!/mobileworldlive/status/1091602026771955712" TargetMode="External" /><Relationship Id="rId170" Type="http://schemas.openxmlformats.org/officeDocument/2006/relationships/hyperlink" Target="https://twitter.com/#!/mobileworldlive/status/1092765405674905603" TargetMode="External" /><Relationship Id="rId171" Type="http://schemas.openxmlformats.org/officeDocument/2006/relationships/hyperlink" Target="https://twitter.com/#!/infovista/status/1091456662446264320" TargetMode="External" /><Relationship Id="rId172" Type="http://schemas.openxmlformats.org/officeDocument/2006/relationships/hyperlink" Target="https://twitter.com/#!/infovista/status/1092754967004356608" TargetMode="External" /><Relationship Id="rId173" Type="http://schemas.openxmlformats.org/officeDocument/2006/relationships/hyperlink" Target="https://twitter.com/#!/ricardo_belmar/status/1092542002443497472" TargetMode="External" /><Relationship Id="rId174" Type="http://schemas.openxmlformats.org/officeDocument/2006/relationships/hyperlink" Target="https://twitter.com/#!/ricardo_belmar/status/1094993889298137088" TargetMode="External" /><Relationship Id="rId175" Type="http://schemas.openxmlformats.org/officeDocument/2006/relationships/hyperlink" Target="https://twitter.com/#!/ricardo_belmar/status/1095294723953184774" TargetMode="External" /><Relationship Id="rId176" Type="http://schemas.openxmlformats.org/officeDocument/2006/relationships/hyperlink" Target="https://twitter.com/#!/ricardo_belmar/status/1095751369271713794" TargetMode="External" /><Relationship Id="rId177" Type="http://schemas.openxmlformats.org/officeDocument/2006/relationships/hyperlink" Target="https://twitter.com/#!/ricardo_belmar/status/1095808844285046785" TargetMode="External" /><Relationship Id="rId178" Type="http://schemas.openxmlformats.org/officeDocument/2006/relationships/hyperlink" Target="https://twitter.com/#!/ricardo_belmar/status/1096406924055203841" TargetMode="External" /><Relationship Id="rId179" Type="http://schemas.openxmlformats.org/officeDocument/2006/relationships/hyperlink" Target="https://twitter.com/#!/bt_global/status/1094993252950966272" TargetMode="External" /><Relationship Id="rId180" Type="http://schemas.openxmlformats.org/officeDocument/2006/relationships/hyperlink" Target="https://twitter.com/#!/infovista/status/1093519000724799488" TargetMode="External" /><Relationship Id="rId181" Type="http://schemas.openxmlformats.org/officeDocument/2006/relationships/hyperlink" Target="https://twitter.com/#!/btinireland/status/1093455373904822272" TargetMode="External" /><Relationship Id="rId182" Type="http://schemas.openxmlformats.org/officeDocument/2006/relationships/hyperlink" Target="https://twitter.com/#!/btinireland/status/1095239862586953729" TargetMode="External" /><Relationship Id="rId183" Type="http://schemas.openxmlformats.org/officeDocument/2006/relationships/hyperlink" Target="https://twitter.com/#!/btinireland/status/1096327030449295363" TargetMode="External" /><Relationship Id="rId184" Type="http://schemas.openxmlformats.org/officeDocument/2006/relationships/hyperlink" Target="https://twitter.com/#!/infovista/status/1093601829500448770" TargetMode="External" /><Relationship Id="rId185" Type="http://schemas.openxmlformats.org/officeDocument/2006/relationships/hyperlink" Target="https://twitter.com/#!/infovista/status/1093929960581095424" TargetMode="External" /><Relationship Id="rId186" Type="http://schemas.openxmlformats.org/officeDocument/2006/relationships/hyperlink" Target="https://twitter.com/#!/infovista/status/1095065444912975879" TargetMode="External" /><Relationship Id="rId187" Type="http://schemas.openxmlformats.org/officeDocument/2006/relationships/hyperlink" Target="https://twitter.com/#!/johnalvahcoe/status/1092762752375013376" TargetMode="External" /><Relationship Id="rId188" Type="http://schemas.openxmlformats.org/officeDocument/2006/relationships/hyperlink" Target="https://twitter.com/#!/infovista/status/1095125680759672839" TargetMode="External" /><Relationship Id="rId189" Type="http://schemas.openxmlformats.org/officeDocument/2006/relationships/hyperlink" Target="https://twitter.com/#!/infovista/status/1093580656683220992" TargetMode="External" /><Relationship Id="rId190" Type="http://schemas.openxmlformats.org/officeDocument/2006/relationships/hyperlink" Target="https://twitter.com/#!/infovista/status/1093995389269798912" TargetMode="External" /><Relationship Id="rId191" Type="http://schemas.openxmlformats.org/officeDocument/2006/relationships/hyperlink" Target="https://twitter.com/#!/infovista/status/1095138673723609088" TargetMode="External" /><Relationship Id="rId192" Type="http://schemas.openxmlformats.org/officeDocument/2006/relationships/hyperlink" Target="https://twitter.com/#!/infovista/status/1095452739881127936" TargetMode="External" /><Relationship Id="rId193" Type="http://schemas.openxmlformats.org/officeDocument/2006/relationships/hyperlink" Target="https://twitter.com/#!/onug_/status/1095439414833172480" TargetMode="External" /><Relationship Id="rId194" Type="http://schemas.openxmlformats.org/officeDocument/2006/relationships/hyperlink" Target="https://twitter.com/#!/infovista/status/1095708778895429633" TargetMode="External" /><Relationship Id="rId195" Type="http://schemas.openxmlformats.org/officeDocument/2006/relationships/hyperlink" Target="https://twitter.com/#!/infovista/status/1095736114558701571" TargetMode="External" /><Relationship Id="rId196" Type="http://schemas.openxmlformats.org/officeDocument/2006/relationships/hyperlink" Target="https://twitter.com/#!/infovista/status/1096093720389267456" TargetMode="External" /><Relationship Id="rId197" Type="http://schemas.openxmlformats.org/officeDocument/2006/relationships/hyperlink" Target="https://twitter.com/#!/bt_global/status/1092445290181869569" TargetMode="External" /><Relationship Id="rId198" Type="http://schemas.openxmlformats.org/officeDocument/2006/relationships/hyperlink" Target="https://twitter.com/#!/infovista/status/1095770578164822017" TargetMode="External" /><Relationship Id="rId199" Type="http://schemas.openxmlformats.org/officeDocument/2006/relationships/hyperlink" Target="https://twitter.com/#!/infovista/status/1096183556102082562" TargetMode="External" /><Relationship Id="rId200" Type="http://schemas.openxmlformats.org/officeDocument/2006/relationships/hyperlink" Target="https://twitter.com/#!/bt_global/status/1096421229387567106" TargetMode="External" /><Relationship Id="rId201" Type="http://schemas.openxmlformats.org/officeDocument/2006/relationships/hyperlink" Target="https://twitter.com/#!/infovista/status/1096463906132971520" TargetMode="External" /><Relationship Id="rId202" Type="http://schemas.openxmlformats.org/officeDocument/2006/relationships/hyperlink" Target="https://twitter.com/#!/infovista/status/1091822321101361152" TargetMode="External" /><Relationship Id="rId203" Type="http://schemas.openxmlformats.org/officeDocument/2006/relationships/hyperlink" Target="https://twitter.com/#!/infovista/status/1092451718355435520" TargetMode="External" /><Relationship Id="rId204" Type="http://schemas.openxmlformats.org/officeDocument/2006/relationships/hyperlink" Target="https://twitter.com/#!/infovista/status/1092533010145124352" TargetMode="External" /><Relationship Id="rId205" Type="http://schemas.openxmlformats.org/officeDocument/2006/relationships/hyperlink" Target="https://twitter.com/#!/infovista/status/1092794230488158208" TargetMode="External" /><Relationship Id="rId206" Type="http://schemas.openxmlformats.org/officeDocument/2006/relationships/hyperlink" Target="https://twitter.com/#!/infovista/status/1092898922568261632" TargetMode="External" /><Relationship Id="rId207" Type="http://schemas.openxmlformats.org/officeDocument/2006/relationships/hyperlink" Target="https://twitter.com/#!/infovista/status/1095369703533563910" TargetMode="External" /><Relationship Id="rId208" Type="http://schemas.openxmlformats.org/officeDocument/2006/relationships/hyperlink" Target="https://twitter.com/#!/infovista/status/1095860936345354240" TargetMode="External" /><Relationship Id="rId209" Type="http://schemas.openxmlformats.org/officeDocument/2006/relationships/hyperlink" Target="https://twitter.com/#!/infovista/status/1096108829027323905" TargetMode="External" /><Relationship Id="rId210" Type="http://schemas.openxmlformats.org/officeDocument/2006/relationships/hyperlink" Target="https://twitter.com/#!/infovista/status/1096536385044004866" TargetMode="External" /><Relationship Id="rId211" Type="http://schemas.openxmlformats.org/officeDocument/2006/relationships/comments" Target="../comments12.xml" /><Relationship Id="rId212" Type="http://schemas.openxmlformats.org/officeDocument/2006/relationships/vmlDrawing" Target="../drawings/vmlDrawing6.vml" /><Relationship Id="rId213" Type="http://schemas.openxmlformats.org/officeDocument/2006/relationships/table" Target="../tables/table22.xml" /><Relationship Id="rId21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15zjFcvrNA" TargetMode="External" /><Relationship Id="rId2" Type="http://schemas.openxmlformats.org/officeDocument/2006/relationships/hyperlink" Target="http://www.infovista.com/" TargetMode="External" /><Relationship Id="rId3" Type="http://schemas.openxmlformats.org/officeDocument/2006/relationships/hyperlink" Target="http://www.brighttalk.com/" TargetMode="External" /><Relationship Id="rId4" Type="http://schemas.openxmlformats.org/officeDocument/2006/relationships/hyperlink" Target="http://bt.com/globalservices" TargetMode="External" /><Relationship Id="rId5" Type="http://schemas.openxmlformats.org/officeDocument/2006/relationships/hyperlink" Target="https://t.co/2uaXqeKTqp" TargetMode="External" /><Relationship Id="rId6" Type="http://schemas.openxmlformats.org/officeDocument/2006/relationships/hyperlink" Target="http://www.incisiv.io/" TargetMode="External" /><Relationship Id="rId7" Type="http://schemas.openxmlformats.org/officeDocument/2006/relationships/hyperlink" Target="https://t.co/sUwEyXkPuR" TargetMode="External" /><Relationship Id="rId8" Type="http://schemas.openxmlformats.org/officeDocument/2006/relationships/hyperlink" Target="http://t.co/nOKYP7Husd" TargetMode="External" /><Relationship Id="rId9" Type="http://schemas.openxmlformats.org/officeDocument/2006/relationships/hyperlink" Target="https://t.co/E6jGkrQxRw" TargetMode="External" /><Relationship Id="rId10" Type="http://schemas.openxmlformats.org/officeDocument/2006/relationships/hyperlink" Target="http://t.co/pPXckplOWQ" TargetMode="External" /><Relationship Id="rId11" Type="http://schemas.openxmlformats.org/officeDocument/2006/relationships/hyperlink" Target="http://www.bt.com/GBFM" TargetMode="External" /><Relationship Id="rId12" Type="http://schemas.openxmlformats.org/officeDocument/2006/relationships/hyperlink" Target="http://www.naturiffic.com/" TargetMode="External" /><Relationship Id="rId13" Type="http://schemas.openxmlformats.org/officeDocument/2006/relationships/hyperlink" Target="https://t.co/Ax63Bwoj0a" TargetMode="External" /><Relationship Id="rId14" Type="http://schemas.openxmlformats.org/officeDocument/2006/relationships/hyperlink" Target="https://www.reikistressandpainrelief.com/" TargetMode="External" /><Relationship Id="rId15" Type="http://schemas.openxmlformats.org/officeDocument/2006/relationships/hyperlink" Target="https://t.co/YsKIxquoRj" TargetMode="External" /><Relationship Id="rId16" Type="http://schemas.openxmlformats.org/officeDocument/2006/relationships/hyperlink" Target="http://www.enterprisemanagement.com/" TargetMode="External" /><Relationship Id="rId17" Type="http://schemas.openxmlformats.org/officeDocument/2006/relationships/hyperlink" Target="http://blogs.wsj.com/laidoff/2010/01/04/participating-in-a-career-transition-program/" TargetMode="External" /><Relationship Id="rId18" Type="http://schemas.openxmlformats.org/officeDocument/2006/relationships/hyperlink" Target="https://t.co/jrYHVGUkHY" TargetMode="External" /><Relationship Id="rId19" Type="http://schemas.openxmlformats.org/officeDocument/2006/relationships/hyperlink" Target="http://t.co/iaR1iASrzN" TargetMode="External" /><Relationship Id="rId20" Type="http://schemas.openxmlformats.org/officeDocument/2006/relationships/hyperlink" Target="http://t.co/vqIggP4DdF" TargetMode="External" /><Relationship Id="rId21" Type="http://schemas.openxmlformats.org/officeDocument/2006/relationships/hyperlink" Target="http://www.btireland.com/" TargetMode="External" /><Relationship Id="rId22" Type="http://schemas.openxmlformats.org/officeDocument/2006/relationships/hyperlink" Target="http://www.exclusive-networks.de/" TargetMode="External" /><Relationship Id="rId23" Type="http://schemas.openxmlformats.org/officeDocument/2006/relationships/hyperlink" Target="http://maktech.co.tz/" TargetMode="External" /><Relationship Id="rId24" Type="http://schemas.openxmlformats.org/officeDocument/2006/relationships/hyperlink" Target="https://t.co/UN0axwJYtd" TargetMode="External" /><Relationship Id="rId25" Type="http://schemas.openxmlformats.org/officeDocument/2006/relationships/hyperlink" Target="http://t.co/SAoVO0BZL8" TargetMode="External" /><Relationship Id="rId26" Type="http://schemas.openxmlformats.org/officeDocument/2006/relationships/hyperlink" Target="https://t.co/npN808UabW" TargetMode="External" /><Relationship Id="rId27" Type="http://schemas.openxmlformats.org/officeDocument/2006/relationships/hyperlink" Target="http://t.co/DN7deUzSgw" TargetMode="External" /><Relationship Id="rId28" Type="http://schemas.openxmlformats.org/officeDocument/2006/relationships/hyperlink" Target="https://t.co/i1PzpIiWah" TargetMode="External" /><Relationship Id="rId29" Type="http://schemas.openxmlformats.org/officeDocument/2006/relationships/hyperlink" Target="http://www.crn.com/" TargetMode="External" /><Relationship Id="rId30" Type="http://schemas.openxmlformats.org/officeDocument/2006/relationships/hyperlink" Target="http://www.johncoe.com/" TargetMode="External" /><Relationship Id="rId31" Type="http://schemas.openxmlformats.org/officeDocument/2006/relationships/hyperlink" Target="http://www.zkresearch.com/" TargetMode="External" /><Relationship Id="rId32" Type="http://schemas.openxmlformats.org/officeDocument/2006/relationships/hyperlink" Target="http://www.onug.net/" TargetMode="External" /><Relationship Id="rId33" Type="http://schemas.openxmlformats.org/officeDocument/2006/relationships/hyperlink" Target="http://t.co/pOOPZKqbUG" TargetMode="External" /><Relationship Id="rId34" Type="http://schemas.openxmlformats.org/officeDocument/2006/relationships/hyperlink" Target="http://www.zdnet.com/" TargetMode="External" /><Relationship Id="rId35" Type="http://schemas.openxmlformats.org/officeDocument/2006/relationships/hyperlink" Target="http://t.co/ta5MHhHaeD" TargetMode="External" /><Relationship Id="rId36" Type="http://schemas.openxmlformats.org/officeDocument/2006/relationships/hyperlink" Target="http://t.co/IsOD1KXfwl" TargetMode="External" /><Relationship Id="rId37" Type="http://schemas.openxmlformats.org/officeDocument/2006/relationships/hyperlink" Target="https://pbs.twimg.com/profile_banners/557722947/1476378654" TargetMode="External" /><Relationship Id="rId38" Type="http://schemas.openxmlformats.org/officeDocument/2006/relationships/hyperlink" Target="https://pbs.twimg.com/profile_banners/21102657/1536219492" TargetMode="External" /><Relationship Id="rId39" Type="http://schemas.openxmlformats.org/officeDocument/2006/relationships/hyperlink" Target="https://pbs.twimg.com/profile_banners/13106942/1524847933" TargetMode="External" /><Relationship Id="rId40" Type="http://schemas.openxmlformats.org/officeDocument/2006/relationships/hyperlink" Target="https://pbs.twimg.com/profile_banners/112700518/1526545112" TargetMode="External" /><Relationship Id="rId41" Type="http://schemas.openxmlformats.org/officeDocument/2006/relationships/hyperlink" Target="https://pbs.twimg.com/profile_banners/1964839344/1468921529" TargetMode="External" /><Relationship Id="rId42" Type="http://schemas.openxmlformats.org/officeDocument/2006/relationships/hyperlink" Target="https://pbs.twimg.com/profile_banners/19669170/1473444131" TargetMode="External" /><Relationship Id="rId43" Type="http://schemas.openxmlformats.org/officeDocument/2006/relationships/hyperlink" Target="https://pbs.twimg.com/profile_banners/16469989/1532382895" TargetMode="External" /><Relationship Id="rId44" Type="http://schemas.openxmlformats.org/officeDocument/2006/relationships/hyperlink" Target="https://pbs.twimg.com/profile_banners/2294938387/1437505131" TargetMode="External" /><Relationship Id="rId45" Type="http://schemas.openxmlformats.org/officeDocument/2006/relationships/hyperlink" Target="https://pbs.twimg.com/profile_banners/981341450/1545333852" TargetMode="External" /><Relationship Id="rId46" Type="http://schemas.openxmlformats.org/officeDocument/2006/relationships/hyperlink" Target="https://pbs.twimg.com/profile_banners/576679602/1546559782" TargetMode="External" /><Relationship Id="rId47" Type="http://schemas.openxmlformats.org/officeDocument/2006/relationships/hyperlink" Target="https://pbs.twimg.com/profile_banners/2912720607/1522848642" TargetMode="External" /><Relationship Id="rId48" Type="http://schemas.openxmlformats.org/officeDocument/2006/relationships/hyperlink" Target="https://pbs.twimg.com/profile_banners/2992592042/1534685635" TargetMode="External" /><Relationship Id="rId49" Type="http://schemas.openxmlformats.org/officeDocument/2006/relationships/hyperlink" Target="https://pbs.twimg.com/profile_banners/900072242171793408/1548660092" TargetMode="External" /><Relationship Id="rId50" Type="http://schemas.openxmlformats.org/officeDocument/2006/relationships/hyperlink" Target="https://pbs.twimg.com/profile_banners/1088679958724120576/1548483342" TargetMode="External" /><Relationship Id="rId51" Type="http://schemas.openxmlformats.org/officeDocument/2006/relationships/hyperlink" Target="https://pbs.twimg.com/profile_banners/3229980963/1548660068" TargetMode="External" /><Relationship Id="rId52" Type="http://schemas.openxmlformats.org/officeDocument/2006/relationships/hyperlink" Target="https://pbs.twimg.com/profile_banners/31163497/1536247734" TargetMode="External" /><Relationship Id="rId53" Type="http://schemas.openxmlformats.org/officeDocument/2006/relationships/hyperlink" Target="https://pbs.twimg.com/profile_banners/14995053/1537272946" TargetMode="External" /><Relationship Id="rId54" Type="http://schemas.openxmlformats.org/officeDocument/2006/relationships/hyperlink" Target="https://pbs.twimg.com/profile_banners/343633540/1487109554" TargetMode="External" /><Relationship Id="rId55" Type="http://schemas.openxmlformats.org/officeDocument/2006/relationships/hyperlink" Target="https://pbs.twimg.com/profile_banners/301006633/1547791816" TargetMode="External" /><Relationship Id="rId56" Type="http://schemas.openxmlformats.org/officeDocument/2006/relationships/hyperlink" Target="https://pbs.twimg.com/profile_banners/20009086/1508336776" TargetMode="External" /><Relationship Id="rId57" Type="http://schemas.openxmlformats.org/officeDocument/2006/relationships/hyperlink" Target="https://pbs.twimg.com/profile_banners/161632027/1460456759" TargetMode="External" /><Relationship Id="rId58" Type="http://schemas.openxmlformats.org/officeDocument/2006/relationships/hyperlink" Target="https://pbs.twimg.com/profile_banners/2449861663/1483350969" TargetMode="External" /><Relationship Id="rId59" Type="http://schemas.openxmlformats.org/officeDocument/2006/relationships/hyperlink" Target="https://pbs.twimg.com/profile_banners/737287994/1549583145" TargetMode="External" /><Relationship Id="rId60" Type="http://schemas.openxmlformats.org/officeDocument/2006/relationships/hyperlink" Target="https://pbs.twimg.com/profile_banners/958058646071578624/1517518497" TargetMode="External" /><Relationship Id="rId61" Type="http://schemas.openxmlformats.org/officeDocument/2006/relationships/hyperlink" Target="https://pbs.twimg.com/profile_banners/17238288/1521744983" TargetMode="External" /><Relationship Id="rId62" Type="http://schemas.openxmlformats.org/officeDocument/2006/relationships/hyperlink" Target="https://pbs.twimg.com/profile_banners/7725/1385920339" TargetMode="External" /><Relationship Id="rId63" Type="http://schemas.openxmlformats.org/officeDocument/2006/relationships/hyperlink" Target="https://pbs.twimg.com/profile_banners/23458031/1549372482" TargetMode="External" /><Relationship Id="rId64" Type="http://schemas.openxmlformats.org/officeDocument/2006/relationships/hyperlink" Target="https://pbs.twimg.com/profile_banners/950757551020433411/1515528082" TargetMode="External" /><Relationship Id="rId65" Type="http://schemas.openxmlformats.org/officeDocument/2006/relationships/hyperlink" Target="https://pbs.twimg.com/profile_banners/19238948/1538749676" TargetMode="External" /><Relationship Id="rId66" Type="http://schemas.openxmlformats.org/officeDocument/2006/relationships/hyperlink" Target="https://pbs.twimg.com/profile_banners/64812320/1367692265" TargetMode="External" /><Relationship Id="rId67" Type="http://schemas.openxmlformats.org/officeDocument/2006/relationships/hyperlink" Target="https://pbs.twimg.com/profile_banners/17825500/1393811691" TargetMode="External" /><Relationship Id="rId68" Type="http://schemas.openxmlformats.org/officeDocument/2006/relationships/hyperlink" Target="https://pbs.twimg.com/profile_banners/1063624591/1547737106" TargetMode="External" /><Relationship Id="rId69" Type="http://schemas.openxmlformats.org/officeDocument/2006/relationships/hyperlink" Target="https://pbs.twimg.com/profile_banners/9737032/1530887330" TargetMode="External" /><Relationship Id="rId70" Type="http://schemas.openxmlformats.org/officeDocument/2006/relationships/hyperlink" Target="https://pbs.twimg.com/profile_banners/3819701/1518123078" TargetMode="External" /><Relationship Id="rId71" Type="http://schemas.openxmlformats.org/officeDocument/2006/relationships/hyperlink" Target="https://pbs.twimg.com/profile_banners/12460982/1503106482" TargetMode="External" /><Relationship Id="rId72" Type="http://schemas.openxmlformats.org/officeDocument/2006/relationships/hyperlink" Target="http://abs.twimg.com/images/themes/theme9/bg.gif" TargetMode="External" /><Relationship Id="rId73" Type="http://schemas.openxmlformats.org/officeDocument/2006/relationships/hyperlink" Target="http://abs.twimg.com/images/themes/theme9/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0/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5/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4/bg.gif" TargetMode="External" /><Relationship Id="rId88" Type="http://schemas.openxmlformats.org/officeDocument/2006/relationships/hyperlink" Target="http://abs.twimg.com/images/themes/theme5/bg.gif" TargetMode="External" /><Relationship Id="rId89" Type="http://schemas.openxmlformats.org/officeDocument/2006/relationships/hyperlink" Target="http://abs.twimg.com/images/themes/theme17/bg.gif" TargetMode="External" /><Relationship Id="rId90" Type="http://schemas.openxmlformats.org/officeDocument/2006/relationships/hyperlink" Target="http://abs.twimg.com/images/themes/theme9/bg.gif" TargetMode="External" /><Relationship Id="rId91" Type="http://schemas.openxmlformats.org/officeDocument/2006/relationships/hyperlink" Target="http://abs.twimg.com/images/themes/theme7/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0/bg.gif" TargetMode="External" /><Relationship Id="rId94" Type="http://schemas.openxmlformats.org/officeDocument/2006/relationships/hyperlink" Target="http://abs.twimg.com/images/themes/theme16/bg.gif"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3/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9/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5/bg.png" TargetMode="External" /><Relationship Id="rId106" Type="http://schemas.openxmlformats.org/officeDocument/2006/relationships/hyperlink" Target="http://abs.twimg.com/images/themes/theme15/bg.png" TargetMode="External" /><Relationship Id="rId107" Type="http://schemas.openxmlformats.org/officeDocument/2006/relationships/hyperlink" Target="http://abs.twimg.com/images/themes/theme6/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pbs.twimg.com/profile_images/467248603908411392/Vd_y1s0D_normal.png" TargetMode="External" /><Relationship Id="rId111" Type="http://schemas.openxmlformats.org/officeDocument/2006/relationships/hyperlink" Target="http://pbs.twimg.com/profile_images/1037605937375313921/YuiR4LKQ_normal.jpg" TargetMode="External" /><Relationship Id="rId112" Type="http://schemas.openxmlformats.org/officeDocument/2006/relationships/hyperlink" Target="http://pbs.twimg.com/profile_images/923233264394936320/HsO-7o-6_normal.jpg" TargetMode="External" /><Relationship Id="rId113" Type="http://schemas.openxmlformats.org/officeDocument/2006/relationships/hyperlink" Target="http://pbs.twimg.com/profile_images/892358105060827137/YAq8iVJJ_normal.jpg" TargetMode="External" /><Relationship Id="rId114" Type="http://schemas.openxmlformats.org/officeDocument/2006/relationships/hyperlink" Target="http://pbs.twimg.com/profile_images/755340096077963264/6jvPb1Kj_normal.jpg" TargetMode="External" /><Relationship Id="rId115" Type="http://schemas.openxmlformats.org/officeDocument/2006/relationships/hyperlink" Target="http://pbs.twimg.com/profile_images/700424844744093696/N58MaUZz_normal.jpg" TargetMode="External" /><Relationship Id="rId116" Type="http://schemas.openxmlformats.org/officeDocument/2006/relationships/hyperlink" Target="http://pbs.twimg.com/profile_images/1021514014705307648/UJhbfMOO_normal.jpg" TargetMode="External" /><Relationship Id="rId117" Type="http://schemas.openxmlformats.org/officeDocument/2006/relationships/hyperlink" Target="http://pbs.twimg.com/profile_images/742801390888714241/kLiTP97O_normal.jpg" TargetMode="External" /><Relationship Id="rId118" Type="http://schemas.openxmlformats.org/officeDocument/2006/relationships/hyperlink" Target="http://pbs.twimg.com/profile_images/1093527007684526080/WlIenlyp_normal.jpg" TargetMode="External" /><Relationship Id="rId119" Type="http://schemas.openxmlformats.org/officeDocument/2006/relationships/hyperlink" Target="http://pbs.twimg.com/profile_images/1080968551811276800/F6O0EGtT_normal.jpg" TargetMode="External" /><Relationship Id="rId120" Type="http://schemas.openxmlformats.org/officeDocument/2006/relationships/hyperlink" Target="http://pbs.twimg.com/profile_images/542320702024458243/EJjNbKMF_normal.jpeg" TargetMode="External" /><Relationship Id="rId121" Type="http://schemas.openxmlformats.org/officeDocument/2006/relationships/hyperlink" Target="http://pbs.twimg.com/profile_images/1082097146/Icon_normal.jpg" TargetMode="External" /><Relationship Id="rId122" Type="http://schemas.openxmlformats.org/officeDocument/2006/relationships/hyperlink" Target="http://pbs.twimg.com/profile_images/3731348540/2db6166d4f72257d2c97270f22e0491f_normal.jpeg" TargetMode="External" /><Relationship Id="rId123" Type="http://schemas.openxmlformats.org/officeDocument/2006/relationships/hyperlink" Target="http://pbs.twimg.com/profile_images/1031172403634757632/zebakg-V_normal.jpg" TargetMode="External" /><Relationship Id="rId124" Type="http://schemas.openxmlformats.org/officeDocument/2006/relationships/hyperlink" Target="http://pbs.twimg.com/profile_images/1074961803900264449/1SWkUfBV_normal.jpg" TargetMode="External" /><Relationship Id="rId125" Type="http://schemas.openxmlformats.org/officeDocument/2006/relationships/hyperlink" Target="http://pbs.twimg.com/profile_images/1096195365508972546/D_KytpmP_normal.png" TargetMode="External" /><Relationship Id="rId126" Type="http://schemas.openxmlformats.org/officeDocument/2006/relationships/hyperlink" Target="http://pbs.twimg.com/profile_images/985495411564695552/i90ppaeE_normal.jpg" TargetMode="External" /><Relationship Id="rId127" Type="http://schemas.openxmlformats.org/officeDocument/2006/relationships/hyperlink" Target="http://pbs.twimg.com/profile_images/1474527734/EMA_mobius_normal.jpg" TargetMode="External" /><Relationship Id="rId128" Type="http://schemas.openxmlformats.org/officeDocument/2006/relationships/hyperlink" Target="http://pbs.twimg.com/profile_images/1041816941944438785/NVhv7RBh_normal.jpg" TargetMode="External" /><Relationship Id="rId129" Type="http://schemas.openxmlformats.org/officeDocument/2006/relationships/hyperlink" Target="http://pbs.twimg.com/profile_images/736279971367378944/hsuVnIam_normal.jpg" TargetMode="External" /><Relationship Id="rId130" Type="http://schemas.openxmlformats.org/officeDocument/2006/relationships/hyperlink" Target="http://pbs.twimg.com/profile_images/1083528801907224576/sRKRXZxp_normal.jpg" TargetMode="External" /><Relationship Id="rId131" Type="http://schemas.openxmlformats.org/officeDocument/2006/relationships/hyperlink" Target="http://pbs.twimg.com/profile_images/892349154739060736/FMcl2p5T_normal.jpg" TargetMode="External" /><Relationship Id="rId132" Type="http://schemas.openxmlformats.org/officeDocument/2006/relationships/hyperlink" Target="http://pbs.twimg.com/profile_images/918414518384029696/-9f-04Lw_normal.jpg" TargetMode="External" /><Relationship Id="rId133" Type="http://schemas.openxmlformats.org/officeDocument/2006/relationships/hyperlink" Target="http://pbs.twimg.com/profile_images/656392958997102592/yDbWxG-w_normal.png" TargetMode="External" /><Relationship Id="rId134" Type="http://schemas.openxmlformats.org/officeDocument/2006/relationships/hyperlink" Target="http://pbs.twimg.com/profile_images/817753241215705088/3Y8a7Wyz_normal.jpg" TargetMode="External" /><Relationship Id="rId135" Type="http://schemas.openxmlformats.org/officeDocument/2006/relationships/hyperlink" Target="http://pbs.twimg.com/profile_images/1020612273784741889/HqOMcR6r_normal.jpg" TargetMode="External" /><Relationship Id="rId136" Type="http://schemas.openxmlformats.org/officeDocument/2006/relationships/hyperlink" Target="http://pbs.twimg.com/profile_images/958059728067690501/IjamqeyI_normal.jpg" TargetMode="External" /><Relationship Id="rId137" Type="http://schemas.openxmlformats.org/officeDocument/2006/relationships/hyperlink" Target="http://pbs.twimg.com/profile_images/974679137318137856/xCiOD3st_normal.jpg" TargetMode="External" /><Relationship Id="rId138" Type="http://schemas.openxmlformats.org/officeDocument/2006/relationships/hyperlink" Target="http://pbs.twimg.com/profile_images/378800000816607097/12e79bb851fc50041e0c0b9fe72882a5_normal.jpeg" TargetMode="External" /><Relationship Id="rId139" Type="http://schemas.openxmlformats.org/officeDocument/2006/relationships/hyperlink" Target="http://pbs.twimg.com/profile_images/565984435036631040/h5xw5nXA_normal.jpeg" TargetMode="External" /><Relationship Id="rId140" Type="http://schemas.openxmlformats.org/officeDocument/2006/relationships/hyperlink" Target="http://pbs.twimg.com/profile_images/950802166494609408/HILPprMl_normal.jpg" TargetMode="External" /><Relationship Id="rId141" Type="http://schemas.openxmlformats.org/officeDocument/2006/relationships/hyperlink" Target="http://pbs.twimg.com/profile_images/653536072262111232/QWI-JDPz_normal.png" TargetMode="External" /><Relationship Id="rId142" Type="http://schemas.openxmlformats.org/officeDocument/2006/relationships/hyperlink" Target="http://pbs.twimg.com/profile_images/3613525162/e968c8867abaf26bd8860435f990bf59_normal.jpeg" TargetMode="External" /><Relationship Id="rId143" Type="http://schemas.openxmlformats.org/officeDocument/2006/relationships/hyperlink" Target="http://pbs.twimg.com/profile_images/1054729904795893760/m-bnw4OH_normal.jpg" TargetMode="External" /><Relationship Id="rId144" Type="http://schemas.openxmlformats.org/officeDocument/2006/relationships/hyperlink" Target="http://pbs.twimg.com/profile_images/894737755883921408/9aPOnCm-_normal.jpg" TargetMode="External" /><Relationship Id="rId145" Type="http://schemas.openxmlformats.org/officeDocument/2006/relationships/hyperlink" Target="http://pbs.twimg.com/profile_images/984150624106266624/uCDQfw8C_normal.jpg" TargetMode="External" /><Relationship Id="rId146" Type="http://schemas.openxmlformats.org/officeDocument/2006/relationships/hyperlink" Target="http://pbs.twimg.com/profile_images/706961982545473536/Ibj46-DX_normal.jpg" TargetMode="External" /><Relationship Id="rId147" Type="http://schemas.openxmlformats.org/officeDocument/2006/relationships/hyperlink" Target="http://pbs.twimg.com/profile_images/864300488010813440/ICpQIu9H_normal.jpg" TargetMode="External" /><Relationship Id="rId148" Type="http://schemas.openxmlformats.org/officeDocument/2006/relationships/hyperlink" Target="http://pbs.twimg.com/profile_images/378800000176476735/835d0c8d1419a441da4bc9d01c51c361_normal.jpeg" TargetMode="External" /><Relationship Id="rId149" Type="http://schemas.openxmlformats.org/officeDocument/2006/relationships/hyperlink" Target="http://pbs.twimg.com/profile_images/264614948/sydney-uluru-melbourne_136_normal.JPG" TargetMode="External" /><Relationship Id="rId150" Type="http://schemas.openxmlformats.org/officeDocument/2006/relationships/hyperlink" Target="https://twitter.com/agatheesclatine" TargetMode="External" /><Relationship Id="rId151" Type="http://schemas.openxmlformats.org/officeDocument/2006/relationships/hyperlink" Target="https://twitter.com/infovista" TargetMode="External" /><Relationship Id="rId152" Type="http://schemas.openxmlformats.org/officeDocument/2006/relationships/hyperlink" Target="https://twitter.com/brighttalk" TargetMode="External" /><Relationship Id="rId153" Type="http://schemas.openxmlformats.org/officeDocument/2006/relationships/hyperlink" Target="https://twitter.com/bt_global" TargetMode="External" /><Relationship Id="rId154" Type="http://schemas.openxmlformats.org/officeDocument/2006/relationships/hyperlink" Target="https://twitter.com/mariamullarkey1" TargetMode="External" /><Relationship Id="rId155" Type="http://schemas.openxmlformats.org/officeDocument/2006/relationships/hyperlink" Target="https://twitter.com/rayhartjen" TargetMode="External" /><Relationship Id="rId156" Type="http://schemas.openxmlformats.org/officeDocument/2006/relationships/hyperlink" Target="https://twitter.com/girijesh" TargetMode="External" /><Relationship Id="rId157" Type="http://schemas.openxmlformats.org/officeDocument/2006/relationships/hyperlink" Target="https://twitter.com/retailshelley" TargetMode="External" /><Relationship Id="rId158" Type="http://schemas.openxmlformats.org/officeDocument/2006/relationships/hyperlink" Target="https://twitter.com/frostbpawards" TargetMode="External" /><Relationship Id="rId159" Type="http://schemas.openxmlformats.org/officeDocument/2006/relationships/hyperlink" Target="https://twitter.com/newswiretoday" TargetMode="External" /><Relationship Id="rId160" Type="http://schemas.openxmlformats.org/officeDocument/2006/relationships/hyperlink" Target="https://twitter.com/apaxpartners_fr" TargetMode="External" /><Relationship Id="rId161" Type="http://schemas.openxmlformats.org/officeDocument/2006/relationships/hyperlink" Target="https://twitter.com/frost_sullivan" TargetMode="External" /><Relationship Id="rId162" Type="http://schemas.openxmlformats.org/officeDocument/2006/relationships/hyperlink" Target="https://twitter.com/cconnolly21" TargetMode="External" /><Relationship Id="rId163" Type="http://schemas.openxmlformats.org/officeDocument/2006/relationships/hyperlink" Target="https://twitter.com/naturiffic" TargetMode="External" /><Relationship Id="rId164" Type="http://schemas.openxmlformats.org/officeDocument/2006/relationships/hyperlink" Target="https://twitter.com/africa_ci" TargetMode="External" /><Relationship Id="rId165" Type="http://schemas.openxmlformats.org/officeDocument/2006/relationships/hyperlink" Target="https://twitter.com/reikiatlanta" TargetMode="External" /><Relationship Id="rId166" Type="http://schemas.openxmlformats.org/officeDocument/2006/relationships/hyperlink" Target="https://twitter.com/fmfrancoise" TargetMode="External" /><Relationship Id="rId167" Type="http://schemas.openxmlformats.org/officeDocument/2006/relationships/hyperlink" Target="https://twitter.com/ema_research" TargetMode="External" /><Relationship Id="rId168" Type="http://schemas.openxmlformats.org/officeDocument/2006/relationships/hyperlink" Target="https://twitter.com/henrychalian" TargetMode="External" /><Relationship Id="rId169" Type="http://schemas.openxmlformats.org/officeDocument/2006/relationships/hyperlink" Target="https://twitter.com/ricardo_belmar" TargetMode="External" /><Relationship Id="rId170" Type="http://schemas.openxmlformats.org/officeDocument/2006/relationships/hyperlink" Target="https://twitter.com/globalplacefirm" TargetMode="External" /><Relationship Id="rId171" Type="http://schemas.openxmlformats.org/officeDocument/2006/relationships/hyperlink" Target="https://twitter.com/btbusinesscare" TargetMode="External" /><Relationship Id="rId172" Type="http://schemas.openxmlformats.org/officeDocument/2006/relationships/hyperlink" Target="https://twitter.com/btinireland" TargetMode="External" /><Relationship Id="rId173" Type="http://schemas.openxmlformats.org/officeDocument/2006/relationships/hyperlink" Target="https://twitter.com/exn_de" TargetMode="External" /><Relationship Id="rId174" Type="http://schemas.openxmlformats.org/officeDocument/2006/relationships/hyperlink" Target="https://twitter.com/rionapf" TargetMode="External" /><Relationship Id="rId175" Type="http://schemas.openxmlformats.org/officeDocument/2006/relationships/hyperlink" Target="https://twitter.com/rawasen_" TargetMode="External" /><Relationship Id="rId176" Type="http://schemas.openxmlformats.org/officeDocument/2006/relationships/hyperlink" Target="https://twitter.com/jmottlrce" TargetMode="External" /><Relationship Id="rId177" Type="http://schemas.openxmlformats.org/officeDocument/2006/relationships/hyperlink" Target="https://twitter.com/retexperience" TargetMode="External" /><Relationship Id="rId178" Type="http://schemas.openxmlformats.org/officeDocument/2006/relationships/hyperlink" Target="https://twitter.com/ricardo" TargetMode="External" /><Relationship Id="rId179" Type="http://schemas.openxmlformats.org/officeDocument/2006/relationships/hyperlink" Target="https://twitter.com/mobileworldlive" TargetMode="External" /><Relationship Id="rId180" Type="http://schemas.openxmlformats.org/officeDocument/2006/relationships/hyperlink" Target="https://twitter.com/channelmarkj" TargetMode="External" /><Relationship Id="rId181" Type="http://schemas.openxmlformats.org/officeDocument/2006/relationships/hyperlink" Target="https://twitter.com/crn" TargetMode="External" /><Relationship Id="rId182" Type="http://schemas.openxmlformats.org/officeDocument/2006/relationships/hyperlink" Target="https://twitter.com/johnalvahcoe" TargetMode="External" /><Relationship Id="rId183" Type="http://schemas.openxmlformats.org/officeDocument/2006/relationships/hyperlink" Target="https://twitter.com/zkerravala" TargetMode="External" /><Relationship Id="rId184" Type="http://schemas.openxmlformats.org/officeDocument/2006/relationships/hyperlink" Target="https://twitter.com/onug_" TargetMode="External" /><Relationship Id="rId185" Type="http://schemas.openxmlformats.org/officeDocument/2006/relationships/hyperlink" Target="https://twitter.com/networkworld" TargetMode="External" /><Relationship Id="rId186" Type="http://schemas.openxmlformats.org/officeDocument/2006/relationships/hyperlink" Target="https://twitter.com/zdnet" TargetMode="External" /><Relationship Id="rId187" Type="http://schemas.openxmlformats.org/officeDocument/2006/relationships/hyperlink" Target="https://twitter.com/ldignan" TargetMode="External" /><Relationship Id="rId188" Type="http://schemas.openxmlformats.org/officeDocument/2006/relationships/hyperlink" Target="https://twitter.com/leedoyle_dc" TargetMode="External" /><Relationship Id="rId189" Type="http://schemas.openxmlformats.org/officeDocument/2006/relationships/hyperlink" Target="https://twitter.com/ma" TargetMode="External" /><Relationship Id="rId190" Type="http://schemas.openxmlformats.org/officeDocument/2006/relationships/comments" Target="../comments2.xml" /><Relationship Id="rId191" Type="http://schemas.openxmlformats.org/officeDocument/2006/relationships/vmlDrawing" Target="../drawings/vmlDrawing2.vml" /><Relationship Id="rId192" Type="http://schemas.openxmlformats.org/officeDocument/2006/relationships/table" Target="../tables/table2.xml" /><Relationship Id="rId19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globalplacementfirm.catsone.com/careers/index.php?m=portal&amp;a=details&amp;jobOrderID=912939" TargetMode="External" /><Relationship Id="rId2" Type="http://schemas.openxmlformats.org/officeDocument/2006/relationships/hyperlink" Target="https://www.globalservices.bt.com/en/aboutus/events/how-to-make-your-network-smarter-with-application-intelligence" TargetMode="External" /><Relationship Id="rId3" Type="http://schemas.openxmlformats.org/officeDocument/2006/relationships/hyperlink" Target="https://www.onug.net/blog/digital-business-requires-an-end-to-end-intelligence-for-wan-edge/?utm_source=twitter&amp;utm_medium=social&amp;utm_campaign=onug+blog&amp;utm_term=creation&amp;utm_content=digital+business+requires+an+end-to-end+intelligence+for+wan+edge" TargetMode="External" /><Relationship Id="rId4" Type="http://schemas.openxmlformats.org/officeDocument/2006/relationships/hyperlink" Target="https://www.networkworld.com/article/3331844/wide-area-networking/survey-enterprises-want-end-to-end-management-of-sd-wan.html?upd=1547224726889?es_sh=38bdf052e0e3d34c055ac4ac9a97fe22&amp;es_ad=116753" TargetMode="External" /><Relationship Id="rId5" Type="http://schemas.openxmlformats.org/officeDocument/2006/relationships/hyperlink" Target="https://view6.workcast.net/register?cpak=4987858094231305&amp;referrer=InfovistaTwitter6" TargetMode="External" /><Relationship Id="rId6" Type="http://schemas.openxmlformats.org/officeDocument/2006/relationships/hyperlink" Target="https://twitter.com/Infovista/status/1093519000724799488" TargetMode="External" /><Relationship Id="rId7" Type="http://schemas.openxmlformats.org/officeDocument/2006/relationships/hyperlink" Target="https://www.brighttalk.com/webcast/16843/348575?utm_source=BT_Ireland&amp;utm_medium=brighttalk&amp;utm_campaign=348575&amp;elqTrackId=64f72ce6c5534477b44de3c373856fb6&amp;elq=c98ce742ce7f4d0da8c513f6fe7f46e6&amp;elqaid=654&amp;elqat=1&amp;elqCampaignId=" TargetMode="External" /><Relationship Id="rId8" Type="http://schemas.openxmlformats.org/officeDocument/2006/relationships/hyperlink" Target="https://view6.workcast.net/register?cpak=4987858094231305&amp;referrer=InfovistaTwitter5" TargetMode="External" /><Relationship Id="rId9" Type="http://schemas.openxmlformats.org/officeDocument/2006/relationships/hyperlink" Target="https://www.networkworld.com/article/3339622/cloud-computing/sd-wan-can-help-solve-challenges-of-multi-cloud.html" TargetMode="External" /><Relationship Id="rId10" Type="http://schemas.openxmlformats.org/officeDocument/2006/relationships/hyperlink" Target="https://www.networkworld.com/article/3323407/sd-wan/how-to-buy-sd-wan-technology-key-questions-to-consider-when-selecting-a-supplier.html" TargetMode="External" /><Relationship Id="rId11" Type="http://schemas.openxmlformats.org/officeDocument/2006/relationships/hyperlink" Target="https://view6.workcast.net/register?cpak=4987858094231305&amp;referrer=InfovistaTwitter5" TargetMode="External" /><Relationship Id="rId12" Type="http://schemas.openxmlformats.org/officeDocument/2006/relationships/hyperlink" Target="https://view6.workcast.net/register?cpak=4987858094231305&amp;referrer=InfovistaTwitter6" TargetMode="External" /><Relationship Id="rId13" Type="http://schemas.openxmlformats.org/officeDocument/2006/relationships/hyperlink" Target="https://www.networkworld.com/article/3331844/wide-area-networking/survey-enterprises-want-end-to-end-management-of-sd-wan.html?upd=1547224726889?es_sh=38bdf052e0e3d34c055ac4ac9a97fe22&amp;es_ad=116753" TargetMode="External" /><Relationship Id="rId14" Type="http://schemas.openxmlformats.org/officeDocument/2006/relationships/hyperlink" Target="https://www.onug.net/blog/digital-business-requires-an-end-to-end-intelligence-for-wan-edge/?utm_source=twitter&amp;utm_medium=social&amp;utm_campaign=onug+blog&amp;utm_term=creation&amp;utm_content=digital+business+requires+an+end-to-end+intelligence+for+wan+edge" TargetMode="External" /><Relationship Id="rId15" Type="http://schemas.openxmlformats.org/officeDocument/2006/relationships/hyperlink" Target="https://www.networkworld.com/article/3339622/cloud-computing/sd-wan-can-help-solve-challenges-of-multi-cloud.html" TargetMode="External" /><Relationship Id="rId16" Type="http://schemas.openxmlformats.org/officeDocument/2006/relationships/hyperlink" Target="https://view6.workcast.net/register?cpak=4987858094231305&amp;referrer=InfovistaTwitter4" TargetMode="External" /><Relationship Id="rId17" Type="http://schemas.openxmlformats.org/officeDocument/2006/relationships/hyperlink" Target="https://www.youtube.com/watch?v=xsKM_xjS3_g&amp;feature=youtu.be" TargetMode="External" /><Relationship Id="rId18" Type="http://schemas.openxmlformats.org/officeDocument/2006/relationships/hyperlink" Target="https://www.youtube.com/watch?v=SF2Lv9Xhs7M&amp;feature=youtu.be" TargetMode="External" /><Relationship Id="rId19" Type="http://schemas.openxmlformats.org/officeDocument/2006/relationships/hyperlink" Target="https://twitter.com/i/web/status/1095860936345354240" TargetMode="External" /><Relationship Id="rId20" Type="http://schemas.openxmlformats.org/officeDocument/2006/relationships/hyperlink" Target="https://twitter.com/i/web/status/1096536385044004866" TargetMode="External" /><Relationship Id="rId21" Type="http://schemas.openxmlformats.org/officeDocument/2006/relationships/hyperlink" Target="https://twitter.com/Infovista/status/1093519000724799488" TargetMode="External" /><Relationship Id="rId22" Type="http://schemas.openxmlformats.org/officeDocument/2006/relationships/hyperlink" Target="https://www.globalservices.bt.com/en/aboutus/events/how-to-make-your-network-smarter-with-application-intelligence" TargetMode="External" /><Relationship Id="rId23" Type="http://schemas.openxmlformats.org/officeDocument/2006/relationships/hyperlink" Target="https://twitter.com/i/web/status/1095751369271713794" TargetMode="External" /><Relationship Id="rId24" Type="http://schemas.openxmlformats.org/officeDocument/2006/relationships/hyperlink" Target="https://www.brighttalk.com/webcast/16843/348575?utm_source=BT_Ireland&amp;utm_medium=brighttalk&amp;utm_campaign=348575&amp;elqTrackId=64f72ce6c5534477b44de3c373856fb6&amp;elq=c98ce742ce7f4d0da8c513f6fe7f46e6&amp;elqaid=654&amp;elqat=1&amp;elqCampaignId=" TargetMode="External" /><Relationship Id="rId25" Type="http://schemas.openxmlformats.org/officeDocument/2006/relationships/hyperlink" Target="https://twitter.com/i/web/status/1095808844285046785" TargetMode="External" /><Relationship Id="rId26" Type="http://schemas.openxmlformats.org/officeDocument/2006/relationships/hyperlink" Target="https://www.youtube.com/watch?v=gKriGdZMKq4&amp;feature=youtu.be" TargetMode="External" /><Relationship Id="rId27" Type="http://schemas.openxmlformats.org/officeDocument/2006/relationships/hyperlink" Target="https://nodexlgraphgallery.org/Pages/Graph.aspx?graphID=186448" TargetMode="External" /><Relationship Id="rId28" Type="http://schemas.openxmlformats.org/officeDocument/2006/relationships/hyperlink" Target="https://twitter.com/i/web/status/1095784526352134176" TargetMode="External" /><Relationship Id="rId29" Type="http://schemas.openxmlformats.org/officeDocument/2006/relationships/hyperlink" Target="https://nodexlgraphgallery.org/Pages/Graph.aspx?graphID=185931" TargetMode="External" /><Relationship Id="rId30" Type="http://schemas.openxmlformats.org/officeDocument/2006/relationships/hyperlink" Target="https://twitter.com/i/web/status/1094155082881478656" TargetMode="External" /><Relationship Id="rId31" Type="http://schemas.openxmlformats.org/officeDocument/2006/relationships/hyperlink" Target="https://www.globalservices.bt.com/en/aboutus/events/how-to-make-your-network-smarter-with-application-intelligence" TargetMode="External" /><Relationship Id="rId32" Type="http://schemas.openxmlformats.org/officeDocument/2006/relationships/hyperlink" Target="https://twitter.com/i/web/status/1096327030449295363" TargetMode="External" /><Relationship Id="rId33" Type="http://schemas.openxmlformats.org/officeDocument/2006/relationships/hyperlink" Target="https://www.brighttalk.com/webcast/16843/348575?utm_source=BT_Ireland&amp;utm_medium=brighttalk&amp;utm_campaign=348575&amp;elqTrackId=64f72ce6c5534477b44de3c373856fb6&amp;elq=c98ce742ce7f4d0da8c513f6fe7f46e6&amp;elqaid=654&amp;elqat=1&amp;elqCampaignId=" TargetMode="External" /><Relationship Id="rId34" Type="http://schemas.openxmlformats.org/officeDocument/2006/relationships/hyperlink" Target="https://twitter.com/i/web/status/1095239862586953729" TargetMode="External" /><Relationship Id="rId35" Type="http://schemas.openxmlformats.org/officeDocument/2006/relationships/hyperlink" Target="https://twitter.com/i/web/status/1094902633284931585" TargetMode="External" /><Relationship Id="rId36" Type="http://schemas.openxmlformats.org/officeDocument/2006/relationships/hyperlink" Target="http://globalplacementfirm.catsone.com/careers/index.php?m=portal&amp;a=details&amp;jobOrderID=912939" TargetMode="External" /><Relationship Id="rId37" Type="http://schemas.openxmlformats.org/officeDocument/2006/relationships/hyperlink" Target="https://www.newswiretoday.com/news/16933/" TargetMode="External" /><Relationship Id="rId38" Type="http://schemas.openxmlformats.org/officeDocument/2006/relationships/hyperlink" Target="https://twitter.com/i/web/status/1096344620953493504" TargetMode="External" /><Relationship Id="rId39" Type="http://schemas.openxmlformats.org/officeDocument/2006/relationships/hyperlink" Target="https://twitter.com/i/web/status/1093505914236219392" TargetMode="External" /><Relationship Id="rId40" Type="http://schemas.openxmlformats.org/officeDocument/2006/relationships/hyperlink" Target="https://twitter.com/ImrKil/status/1093199550880366598" TargetMode="External" /><Relationship Id="rId41" Type="http://schemas.openxmlformats.org/officeDocument/2006/relationships/hyperlink" Target="https://paper.li/Naturiffic/1433002527?edition_id=9783cc40-2e96-11e9-b8af-0cc47a0d1605" TargetMode="Externa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 Id="rId4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957</v>
      </c>
      <c r="BB2" s="13" t="s">
        <v>969</v>
      </c>
      <c r="BC2" s="13" t="s">
        <v>970</v>
      </c>
      <c r="BD2" s="117" t="s">
        <v>1366</v>
      </c>
      <c r="BE2" s="117" t="s">
        <v>1367</v>
      </c>
      <c r="BF2" s="117" t="s">
        <v>1368</v>
      </c>
      <c r="BG2" s="117" t="s">
        <v>1369</v>
      </c>
      <c r="BH2" s="117" t="s">
        <v>1370</v>
      </c>
      <c r="BI2" s="117" t="s">
        <v>1371</v>
      </c>
      <c r="BJ2" s="117" t="s">
        <v>1372</v>
      </c>
      <c r="BK2" s="117" t="s">
        <v>1373</v>
      </c>
      <c r="BL2" s="117" t="s">
        <v>1374</v>
      </c>
    </row>
    <row r="3" spans="1:64" ht="15" customHeight="1">
      <c r="A3" s="64" t="s">
        <v>212</v>
      </c>
      <c r="B3" s="64" t="s">
        <v>230</v>
      </c>
      <c r="C3" s="65" t="s">
        <v>1417</v>
      </c>
      <c r="D3" s="66">
        <v>3</v>
      </c>
      <c r="E3" s="67" t="s">
        <v>132</v>
      </c>
      <c r="F3" s="68">
        <v>35</v>
      </c>
      <c r="G3" s="65"/>
      <c r="H3" s="69"/>
      <c r="I3" s="70"/>
      <c r="J3" s="70"/>
      <c r="K3" s="34" t="s">
        <v>65</v>
      </c>
      <c r="L3" s="71">
        <v>3</v>
      </c>
      <c r="M3" s="71"/>
      <c r="N3" s="72"/>
      <c r="O3" s="78" t="s">
        <v>251</v>
      </c>
      <c r="P3" s="80">
        <v>43501.45328703704</v>
      </c>
      <c r="Q3" s="78" t="s">
        <v>253</v>
      </c>
      <c r="R3" s="78"/>
      <c r="S3" s="78"/>
      <c r="T3" s="78" t="s">
        <v>375</v>
      </c>
      <c r="U3" s="78"/>
      <c r="V3" s="83" t="s">
        <v>415</v>
      </c>
      <c r="W3" s="80">
        <v>43501.45328703704</v>
      </c>
      <c r="X3" s="83" t="s">
        <v>434</v>
      </c>
      <c r="Y3" s="78"/>
      <c r="Z3" s="78"/>
      <c r="AA3" s="84" t="s">
        <v>506</v>
      </c>
      <c r="AB3" s="78"/>
      <c r="AC3" s="78" t="b">
        <v>0</v>
      </c>
      <c r="AD3" s="78">
        <v>0</v>
      </c>
      <c r="AE3" s="84" t="s">
        <v>578</v>
      </c>
      <c r="AF3" s="78" t="b">
        <v>0</v>
      </c>
      <c r="AG3" s="78" t="s">
        <v>580</v>
      </c>
      <c r="AH3" s="78"/>
      <c r="AI3" s="84" t="s">
        <v>578</v>
      </c>
      <c r="AJ3" s="78" t="b">
        <v>0</v>
      </c>
      <c r="AK3" s="78">
        <v>1</v>
      </c>
      <c r="AL3" s="84" t="s">
        <v>564</v>
      </c>
      <c r="AM3" s="78" t="s">
        <v>588</v>
      </c>
      <c r="AN3" s="78" t="b">
        <v>0</v>
      </c>
      <c r="AO3" s="84" t="s">
        <v>564</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235</v>
      </c>
      <c r="C4" s="65" t="s">
        <v>1417</v>
      </c>
      <c r="D4" s="66">
        <v>3</v>
      </c>
      <c r="E4" s="67" t="s">
        <v>132</v>
      </c>
      <c r="F4" s="68">
        <v>35</v>
      </c>
      <c r="G4" s="65"/>
      <c r="H4" s="69"/>
      <c r="I4" s="70"/>
      <c r="J4" s="70"/>
      <c r="K4" s="34" t="s">
        <v>65</v>
      </c>
      <c r="L4" s="77">
        <v>4</v>
      </c>
      <c r="M4" s="77"/>
      <c r="N4" s="72"/>
      <c r="O4" s="79" t="s">
        <v>251</v>
      </c>
      <c r="P4" s="81">
        <v>43501.45328703704</v>
      </c>
      <c r="Q4" s="79" t="s">
        <v>253</v>
      </c>
      <c r="R4" s="79"/>
      <c r="S4" s="79"/>
      <c r="T4" s="79" t="s">
        <v>375</v>
      </c>
      <c r="U4" s="79"/>
      <c r="V4" s="82" t="s">
        <v>415</v>
      </c>
      <c r="W4" s="81">
        <v>43501.45328703704</v>
      </c>
      <c r="X4" s="82" t="s">
        <v>434</v>
      </c>
      <c r="Y4" s="79"/>
      <c r="Z4" s="79"/>
      <c r="AA4" s="85" t="s">
        <v>506</v>
      </c>
      <c r="AB4" s="79"/>
      <c r="AC4" s="79" t="b">
        <v>0</v>
      </c>
      <c r="AD4" s="79">
        <v>0</v>
      </c>
      <c r="AE4" s="85" t="s">
        <v>578</v>
      </c>
      <c r="AF4" s="79" t="b">
        <v>0</v>
      </c>
      <c r="AG4" s="79" t="s">
        <v>580</v>
      </c>
      <c r="AH4" s="79"/>
      <c r="AI4" s="85" t="s">
        <v>578</v>
      </c>
      <c r="AJ4" s="79" t="b">
        <v>0</v>
      </c>
      <c r="AK4" s="79">
        <v>1</v>
      </c>
      <c r="AL4" s="85" t="s">
        <v>564</v>
      </c>
      <c r="AM4" s="79" t="s">
        <v>588</v>
      </c>
      <c r="AN4" s="79" t="b">
        <v>0</v>
      </c>
      <c r="AO4" s="85" t="s">
        <v>564</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212</v>
      </c>
      <c r="B5" s="64" t="s">
        <v>231</v>
      </c>
      <c r="C5" s="65" t="s">
        <v>1417</v>
      </c>
      <c r="D5" s="66">
        <v>3</v>
      </c>
      <c r="E5" s="67" t="s">
        <v>132</v>
      </c>
      <c r="F5" s="68">
        <v>35</v>
      </c>
      <c r="G5" s="65"/>
      <c r="H5" s="69"/>
      <c r="I5" s="70"/>
      <c r="J5" s="70"/>
      <c r="K5" s="34" t="s">
        <v>65</v>
      </c>
      <c r="L5" s="77">
        <v>5</v>
      </c>
      <c r="M5" s="77"/>
      <c r="N5" s="72"/>
      <c r="O5" s="79" t="s">
        <v>251</v>
      </c>
      <c r="P5" s="81">
        <v>43501.45328703704</v>
      </c>
      <c r="Q5" s="79" t="s">
        <v>253</v>
      </c>
      <c r="R5" s="79"/>
      <c r="S5" s="79"/>
      <c r="T5" s="79" t="s">
        <v>375</v>
      </c>
      <c r="U5" s="79"/>
      <c r="V5" s="82" t="s">
        <v>415</v>
      </c>
      <c r="W5" s="81">
        <v>43501.45328703704</v>
      </c>
      <c r="X5" s="82" t="s">
        <v>434</v>
      </c>
      <c r="Y5" s="79"/>
      <c r="Z5" s="79"/>
      <c r="AA5" s="85" t="s">
        <v>506</v>
      </c>
      <c r="AB5" s="79"/>
      <c r="AC5" s="79" t="b">
        <v>0</v>
      </c>
      <c r="AD5" s="79">
        <v>0</v>
      </c>
      <c r="AE5" s="85" t="s">
        <v>578</v>
      </c>
      <c r="AF5" s="79" t="b">
        <v>0</v>
      </c>
      <c r="AG5" s="79" t="s">
        <v>580</v>
      </c>
      <c r="AH5" s="79"/>
      <c r="AI5" s="85" t="s">
        <v>578</v>
      </c>
      <c r="AJ5" s="79" t="b">
        <v>0</v>
      </c>
      <c r="AK5" s="79">
        <v>1</v>
      </c>
      <c r="AL5" s="85" t="s">
        <v>564</v>
      </c>
      <c r="AM5" s="79" t="s">
        <v>588</v>
      </c>
      <c r="AN5" s="79" t="b">
        <v>0</v>
      </c>
      <c r="AO5" s="85" t="s">
        <v>564</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26</v>
      </c>
      <c r="BK5" s="49">
        <v>100</v>
      </c>
      <c r="BL5" s="48">
        <v>26</v>
      </c>
    </row>
    <row r="6" spans="1:64" ht="15">
      <c r="A6" s="64" t="s">
        <v>213</v>
      </c>
      <c r="B6" s="64" t="s">
        <v>230</v>
      </c>
      <c r="C6" s="65" t="s">
        <v>1417</v>
      </c>
      <c r="D6" s="66">
        <v>3</v>
      </c>
      <c r="E6" s="67" t="s">
        <v>132</v>
      </c>
      <c r="F6" s="68">
        <v>35</v>
      </c>
      <c r="G6" s="65"/>
      <c r="H6" s="69"/>
      <c r="I6" s="70"/>
      <c r="J6" s="70"/>
      <c r="K6" s="34" t="s">
        <v>65</v>
      </c>
      <c r="L6" s="77">
        <v>6</v>
      </c>
      <c r="M6" s="77"/>
      <c r="N6" s="72"/>
      <c r="O6" s="79" t="s">
        <v>251</v>
      </c>
      <c r="P6" s="81">
        <v>43502.37017361111</v>
      </c>
      <c r="Q6" s="79" t="s">
        <v>254</v>
      </c>
      <c r="R6" s="79"/>
      <c r="S6" s="79"/>
      <c r="T6" s="79" t="s">
        <v>375</v>
      </c>
      <c r="U6" s="79"/>
      <c r="V6" s="82" t="s">
        <v>416</v>
      </c>
      <c r="W6" s="81">
        <v>43502.37017361111</v>
      </c>
      <c r="X6" s="82" t="s">
        <v>435</v>
      </c>
      <c r="Y6" s="79"/>
      <c r="Z6" s="79"/>
      <c r="AA6" s="85" t="s">
        <v>507</v>
      </c>
      <c r="AB6" s="79"/>
      <c r="AC6" s="79" t="b">
        <v>0</v>
      </c>
      <c r="AD6" s="79">
        <v>0</v>
      </c>
      <c r="AE6" s="85" t="s">
        <v>578</v>
      </c>
      <c r="AF6" s="79" t="b">
        <v>0</v>
      </c>
      <c r="AG6" s="79" t="s">
        <v>580</v>
      </c>
      <c r="AH6" s="79"/>
      <c r="AI6" s="85" t="s">
        <v>578</v>
      </c>
      <c r="AJ6" s="79" t="b">
        <v>0</v>
      </c>
      <c r="AK6" s="79">
        <v>2</v>
      </c>
      <c r="AL6" s="85" t="s">
        <v>564</v>
      </c>
      <c r="AM6" s="79" t="s">
        <v>588</v>
      </c>
      <c r="AN6" s="79" t="b">
        <v>0</v>
      </c>
      <c r="AO6" s="85" t="s">
        <v>564</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1</v>
      </c>
      <c r="BD6" s="48"/>
      <c r="BE6" s="49"/>
      <c r="BF6" s="48"/>
      <c r="BG6" s="49"/>
      <c r="BH6" s="48"/>
      <c r="BI6" s="49"/>
      <c r="BJ6" s="48"/>
      <c r="BK6" s="49"/>
      <c r="BL6" s="48"/>
    </row>
    <row r="7" spans="1:64" ht="15">
      <c r="A7" s="64" t="s">
        <v>213</v>
      </c>
      <c r="B7" s="64" t="s">
        <v>235</v>
      </c>
      <c r="C7" s="65" t="s">
        <v>1417</v>
      </c>
      <c r="D7" s="66">
        <v>3</v>
      </c>
      <c r="E7" s="67" t="s">
        <v>132</v>
      </c>
      <c r="F7" s="68">
        <v>35</v>
      </c>
      <c r="G7" s="65"/>
      <c r="H7" s="69"/>
      <c r="I7" s="70"/>
      <c r="J7" s="70"/>
      <c r="K7" s="34" t="s">
        <v>65</v>
      </c>
      <c r="L7" s="77">
        <v>7</v>
      </c>
      <c r="M7" s="77"/>
      <c r="N7" s="72"/>
      <c r="O7" s="79" t="s">
        <v>251</v>
      </c>
      <c r="P7" s="81">
        <v>43502.37017361111</v>
      </c>
      <c r="Q7" s="79" t="s">
        <v>254</v>
      </c>
      <c r="R7" s="79"/>
      <c r="S7" s="79"/>
      <c r="T7" s="79" t="s">
        <v>375</v>
      </c>
      <c r="U7" s="79"/>
      <c r="V7" s="82" t="s">
        <v>416</v>
      </c>
      <c r="W7" s="81">
        <v>43502.37017361111</v>
      </c>
      <c r="X7" s="82" t="s">
        <v>435</v>
      </c>
      <c r="Y7" s="79"/>
      <c r="Z7" s="79"/>
      <c r="AA7" s="85" t="s">
        <v>507</v>
      </c>
      <c r="AB7" s="79"/>
      <c r="AC7" s="79" t="b">
        <v>0</v>
      </c>
      <c r="AD7" s="79">
        <v>0</v>
      </c>
      <c r="AE7" s="85" t="s">
        <v>578</v>
      </c>
      <c r="AF7" s="79" t="b">
        <v>0</v>
      </c>
      <c r="AG7" s="79" t="s">
        <v>580</v>
      </c>
      <c r="AH7" s="79"/>
      <c r="AI7" s="85" t="s">
        <v>578</v>
      </c>
      <c r="AJ7" s="79" t="b">
        <v>0</v>
      </c>
      <c r="AK7" s="79">
        <v>2</v>
      </c>
      <c r="AL7" s="85" t="s">
        <v>564</v>
      </c>
      <c r="AM7" s="79" t="s">
        <v>588</v>
      </c>
      <c r="AN7" s="79" t="b">
        <v>0</v>
      </c>
      <c r="AO7" s="85" t="s">
        <v>564</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213</v>
      </c>
      <c r="B8" s="64" t="s">
        <v>231</v>
      </c>
      <c r="C8" s="65" t="s">
        <v>1417</v>
      </c>
      <c r="D8" s="66">
        <v>3</v>
      </c>
      <c r="E8" s="67" t="s">
        <v>132</v>
      </c>
      <c r="F8" s="68">
        <v>35</v>
      </c>
      <c r="G8" s="65"/>
      <c r="H8" s="69"/>
      <c r="I8" s="70"/>
      <c r="J8" s="70"/>
      <c r="K8" s="34" t="s">
        <v>65</v>
      </c>
      <c r="L8" s="77">
        <v>8</v>
      </c>
      <c r="M8" s="77"/>
      <c r="N8" s="72"/>
      <c r="O8" s="79" t="s">
        <v>251</v>
      </c>
      <c r="P8" s="81">
        <v>43502.37017361111</v>
      </c>
      <c r="Q8" s="79" t="s">
        <v>254</v>
      </c>
      <c r="R8" s="79"/>
      <c r="S8" s="79"/>
      <c r="T8" s="79" t="s">
        <v>375</v>
      </c>
      <c r="U8" s="79"/>
      <c r="V8" s="82" t="s">
        <v>416</v>
      </c>
      <c r="W8" s="81">
        <v>43502.37017361111</v>
      </c>
      <c r="X8" s="82" t="s">
        <v>435</v>
      </c>
      <c r="Y8" s="79"/>
      <c r="Z8" s="79"/>
      <c r="AA8" s="85" t="s">
        <v>507</v>
      </c>
      <c r="AB8" s="79"/>
      <c r="AC8" s="79" t="b">
        <v>0</v>
      </c>
      <c r="AD8" s="79">
        <v>0</v>
      </c>
      <c r="AE8" s="85" t="s">
        <v>578</v>
      </c>
      <c r="AF8" s="79" t="b">
        <v>0</v>
      </c>
      <c r="AG8" s="79" t="s">
        <v>580</v>
      </c>
      <c r="AH8" s="79"/>
      <c r="AI8" s="85" t="s">
        <v>578</v>
      </c>
      <c r="AJ8" s="79" t="b">
        <v>0</v>
      </c>
      <c r="AK8" s="79">
        <v>2</v>
      </c>
      <c r="AL8" s="85" t="s">
        <v>564</v>
      </c>
      <c r="AM8" s="79" t="s">
        <v>588</v>
      </c>
      <c r="AN8" s="79" t="b">
        <v>0</v>
      </c>
      <c r="AO8" s="85" t="s">
        <v>564</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0</v>
      </c>
      <c r="BG8" s="49">
        <v>0</v>
      </c>
      <c r="BH8" s="48">
        <v>0</v>
      </c>
      <c r="BI8" s="49">
        <v>0</v>
      </c>
      <c r="BJ8" s="48">
        <v>26</v>
      </c>
      <c r="BK8" s="49">
        <v>100</v>
      </c>
      <c r="BL8" s="48">
        <v>26</v>
      </c>
    </row>
    <row r="9" spans="1:64" ht="15">
      <c r="A9" s="64" t="s">
        <v>214</v>
      </c>
      <c r="B9" s="64" t="s">
        <v>236</v>
      </c>
      <c r="C9" s="65" t="s">
        <v>1417</v>
      </c>
      <c r="D9" s="66">
        <v>3</v>
      </c>
      <c r="E9" s="67" t="s">
        <v>132</v>
      </c>
      <c r="F9" s="68">
        <v>35</v>
      </c>
      <c r="G9" s="65"/>
      <c r="H9" s="69"/>
      <c r="I9" s="70"/>
      <c r="J9" s="70"/>
      <c r="K9" s="34" t="s">
        <v>65</v>
      </c>
      <c r="L9" s="77">
        <v>9</v>
      </c>
      <c r="M9" s="77"/>
      <c r="N9" s="72"/>
      <c r="O9" s="79" t="s">
        <v>251</v>
      </c>
      <c r="P9" s="81">
        <v>43502.816412037035</v>
      </c>
      <c r="Q9" s="79" t="s">
        <v>255</v>
      </c>
      <c r="R9" s="82" t="s">
        <v>317</v>
      </c>
      <c r="S9" s="79" t="s">
        <v>357</v>
      </c>
      <c r="T9" s="79" t="s">
        <v>376</v>
      </c>
      <c r="U9" s="82" t="s">
        <v>400</v>
      </c>
      <c r="V9" s="82" t="s">
        <v>400</v>
      </c>
      <c r="W9" s="81">
        <v>43502.816412037035</v>
      </c>
      <c r="X9" s="82" t="s">
        <v>436</v>
      </c>
      <c r="Y9" s="79"/>
      <c r="Z9" s="79"/>
      <c r="AA9" s="85" t="s">
        <v>508</v>
      </c>
      <c r="AB9" s="79"/>
      <c r="AC9" s="79" t="b">
        <v>0</v>
      </c>
      <c r="AD9" s="79">
        <v>4</v>
      </c>
      <c r="AE9" s="85" t="s">
        <v>578</v>
      </c>
      <c r="AF9" s="79" t="b">
        <v>0</v>
      </c>
      <c r="AG9" s="79" t="s">
        <v>580</v>
      </c>
      <c r="AH9" s="79"/>
      <c r="AI9" s="85" t="s">
        <v>578</v>
      </c>
      <c r="AJ9" s="79" t="b">
        <v>0</v>
      </c>
      <c r="AK9" s="79">
        <v>1</v>
      </c>
      <c r="AL9" s="85" t="s">
        <v>578</v>
      </c>
      <c r="AM9" s="79" t="s">
        <v>588</v>
      </c>
      <c r="AN9" s="79" t="b">
        <v>0</v>
      </c>
      <c r="AO9" s="85" t="s">
        <v>508</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214</v>
      </c>
      <c r="B10" s="64" t="s">
        <v>237</v>
      </c>
      <c r="C10" s="65" t="s">
        <v>1417</v>
      </c>
      <c r="D10" s="66">
        <v>3</v>
      </c>
      <c r="E10" s="67" t="s">
        <v>132</v>
      </c>
      <c r="F10" s="68">
        <v>35</v>
      </c>
      <c r="G10" s="65"/>
      <c r="H10" s="69"/>
      <c r="I10" s="70"/>
      <c r="J10" s="70"/>
      <c r="K10" s="34" t="s">
        <v>65</v>
      </c>
      <c r="L10" s="77">
        <v>10</v>
      </c>
      <c r="M10" s="77"/>
      <c r="N10" s="72"/>
      <c r="O10" s="79" t="s">
        <v>251</v>
      </c>
      <c r="P10" s="81">
        <v>43502.816412037035</v>
      </c>
      <c r="Q10" s="79" t="s">
        <v>255</v>
      </c>
      <c r="R10" s="82" t="s">
        <v>317</v>
      </c>
      <c r="S10" s="79" t="s">
        <v>357</v>
      </c>
      <c r="T10" s="79" t="s">
        <v>376</v>
      </c>
      <c r="U10" s="82" t="s">
        <v>400</v>
      </c>
      <c r="V10" s="82" t="s">
        <v>400</v>
      </c>
      <c r="W10" s="81">
        <v>43502.816412037035</v>
      </c>
      <c r="X10" s="82" t="s">
        <v>436</v>
      </c>
      <c r="Y10" s="79"/>
      <c r="Z10" s="79"/>
      <c r="AA10" s="85" t="s">
        <v>508</v>
      </c>
      <c r="AB10" s="79"/>
      <c r="AC10" s="79" t="b">
        <v>0</v>
      </c>
      <c r="AD10" s="79">
        <v>4</v>
      </c>
      <c r="AE10" s="85" t="s">
        <v>578</v>
      </c>
      <c r="AF10" s="79" t="b">
        <v>0</v>
      </c>
      <c r="AG10" s="79" t="s">
        <v>580</v>
      </c>
      <c r="AH10" s="79"/>
      <c r="AI10" s="85" t="s">
        <v>578</v>
      </c>
      <c r="AJ10" s="79" t="b">
        <v>0</v>
      </c>
      <c r="AK10" s="79">
        <v>1</v>
      </c>
      <c r="AL10" s="85" t="s">
        <v>578</v>
      </c>
      <c r="AM10" s="79" t="s">
        <v>588</v>
      </c>
      <c r="AN10" s="79" t="b">
        <v>0</v>
      </c>
      <c r="AO10" s="85" t="s">
        <v>508</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215</v>
      </c>
      <c r="B11" s="64" t="s">
        <v>230</v>
      </c>
      <c r="C11" s="65" t="s">
        <v>1417</v>
      </c>
      <c r="D11" s="66">
        <v>3</v>
      </c>
      <c r="E11" s="67" t="s">
        <v>132</v>
      </c>
      <c r="F11" s="68">
        <v>35</v>
      </c>
      <c r="G11" s="65"/>
      <c r="H11" s="69"/>
      <c r="I11" s="70"/>
      <c r="J11" s="70"/>
      <c r="K11" s="34" t="s">
        <v>65</v>
      </c>
      <c r="L11" s="77">
        <v>11</v>
      </c>
      <c r="M11" s="77"/>
      <c r="N11" s="72"/>
      <c r="O11" s="79" t="s">
        <v>252</v>
      </c>
      <c r="P11" s="81">
        <v>43503.62943287037</v>
      </c>
      <c r="Q11" s="79" t="s">
        <v>256</v>
      </c>
      <c r="R11" s="82" t="s">
        <v>318</v>
      </c>
      <c r="S11" s="79" t="s">
        <v>358</v>
      </c>
      <c r="T11" s="79" t="s">
        <v>377</v>
      </c>
      <c r="U11" s="82" t="s">
        <v>401</v>
      </c>
      <c r="V11" s="82" t="s">
        <v>401</v>
      </c>
      <c r="W11" s="81">
        <v>43503.62943287037</v>
      </c>
      <c r="X11" s="82" t="s">
        <v>437</v>
      </c>
      <c r="Y11" s="79"/>
      <c r="Z11" s="79"/>
      <c r="AA11" s="85" t="s">
        <v>509</v>
      </c>
      <c r="AB11" s="79"/>
      <c r="AC11" s="79" t="b">
        <v>0</v>
      </c>
      <c r="AD11" s="79">
        <v>1</v>
      </c>
      <c r="AE11" s="85" t="s">
        <v>579</v>
      </c>
      <c r="AF11" s="79" t="b">
        <v>0</v>
      </c>
      <c r="AG11" s="79" t="s">
        <v>580</v>
      </c>
      <c r="AH11" s="79"/>
      <c r="AI11" s="85" t="s">
        <v>578</v>
      </c>
      <c r="AJ11" s="79" t="b">
        <v>0</v>
      </c>
      <c r="AK11" s="79">
        <v>0</v>
      </c>
      <c r="AL11" s="85" t="s">
        <v>578</v>
      </c>
      <c r="AM11" s="79" t="s">
        <v>589</v>
      </c>
      <c r="AN11" s="79" t="b">
        <v>0</v>
      </c>
      <c r="AO11" s="85" t="s">
        <v>509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3</v>
      </c>
      <c r="BE11" s="49">
        <v>10.714285714285714</v>
      </c>
      <c r="BF11" s="48">
        <v>0</v>
      </c>
      <c r="BG11" s="49">
        <v>0</v>
      </c>
      <c r="BH11" s="48">
        <v>0</v>
      </c>
      <c r="BI11" s="49">
        <v>0</v>
      </c>
      <c r="BJ11" s="48">
        <v>25</v>
      </c>
      <c r="BK11" s="49">
        <v>89.28571428571429</v>
      </c>
      <c r="BL11" s="48">
        <v>28</v>
      </c>
    </row>
    <row r="12" spans="1:64" ht="15">
      <c r="A12" s="64" t="s">
        <v>216</v>
      </c>
      <c r="B12" s="64" t="s">
        <v>216</v>
      </c>
      <c r="C12" s="65" t="s">
        <v>1417</v>
      </c>
      <c r="D12" s="66">
        <v>3</v>
      </c>
      <c r="E12" s="67" t="s">
        <v>132</v>
      </c>
      <c r="F12" s="68">
        <v>35</v>
      </c>
      <c r="G12" s="65"/>
      <c r="H12" s="69"/>
      <c r="I12" s="70"/>
      <c r="J12" s="70"/>
      <c r="K12" s="34" t="s">
        <v>65</v>
      </c>
      <c r="L12" s="77">
        <v>12</v>
      </c>
      <c r="M12" s="77"/>
      <c r="N12" s="72"/>
      <c r="O12" s="79" t="s">
        <v>176</v>
      </c>
      <c r="P12" s="81">
        <v>43503.758414351854</v>
      </c>
      <c r="Q12" s="79" t="s">
        <v>257</v>
      </c>
      <c r="R12" s="82" t="s">
        <v>319</v>
      </c>
      <c r="S12" s="79" t="s">
        <v>359</v>
      </c>
      <c r="T12" s="79" t="s">
        <v>378</v>
      </c>
      <c r="U12" s="79"/>
      <c r="V12" s="82" t="s">
        <v>417</v>
      </c>
      <c r="W12" s="81">
        <v>43503.758414351854</v>
      </c>
      <c r="X12" s="82" t="s">
        <v>438</v>
      </c>
      <c r="Y12" s="79"/>
      <c r="Z12" s="79"/>
      <c r="AA12" s="85" t="s">
        <v>510</v>
      </c>
      <c r="AB12" s="79"/>
      <c r="AC12" s="79" t="b">
        <v>0</v>
      </c>
      <c r="AD12" s="79">
        <v>0</v>
      </c>
      <c r="AE12" s="85" t="s">
        <v>578</v>
      </c>
      <c r="AF12" s="79" t="b">
        <v>0</v>
      </c>
      <c r="AG12" s="79" t="s">
        <v>580</v>
      </c>
      <c r="AH12" s="79"/>
      <c r="AI12" s="85" t="s">
        <v>578</v>
      </c>
      <c r="AJ12" s="79" t="b">
        <v>0</v>
      </c>
      <c r="AK12" s="79">
        <v>0</v>
      </c>
      <c r="AL12" s="85" t="s">
        <v>578</v>
      </c>
      <c r="AM12" s="79" t="s">
        <v>588</v>
      </c>
      <c r="AN12" s="79" t="b">
        <v>0</v>
      </c>
      <c r="AO12" s="85" t="s">
        <v>510</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0</v>
      </c>
      <c r="BE12" s="49">
        <v>0</v>
      </c>
      <c r="BF12" s="48">
        <v>1</v>
      </c>
      <c r="BG12" s="49">
        <v>3.125</v>
      </c>
      <c r="BH12" s="48">
        <v>0</v>
      </c>
      <c r="BI12" s="49">
        <v>0</v>
      </c>
      <c r="BJ12" s="48">
        <v>31</v>
      </c>
      <c r="BK12" s="49">
        <v>96.875</v>
      </c>
      <c r="BL12" s="48">
        <v>32</v>
      </c>
    </row>
    <row r="13" spans="1:64" ht="15">
      <c r="A13" s="64" t="s">
        <v>217</v>
      </c>
      <c r="B13" s="64" t="s">
        <v>238</v>
      </c>
      <c r="C13" s="65" t="s">
        <v>1417</v>
      </c>
      <c r="D13" s="66">
        <v>3</v>
      </c>
      <c r="E13" s="67" t="s">
        <v>132</v>
      </c>
      <c r="F13" s="68">
        <v>35</v>
      </c>
      <c r="G13" s="65"/>
      <c r="H13" s="69"/>
      <c r="I13" s="70"/>
      <c r="J13" s="70"/>
      <c r="K13" s="34" t="s">
        <v>65</v>
      </c>
      <c r="L13" s="77">
        <v>13</v>
      </c>
      <c r="M13" s="77"/>
      <c r="N13" s="72"/>
      <c r="O13" s="79" t="s">
        <v>251</v>
      </c>
      <c r="P13" s="81">
        <v>43504.67638888889</v>
      </c>
      <c r="Q13" s="79" t="s">
        <v>258</v>
      </c>
      <c r="R13" s="82" t="s">
        <v>320</v>
      </c>
      <c r="S13" s="79" t="s">
        <v>360</v>
      </c>
      <c r="T13" s="79" t="s">
        <v>379</v>
      </c>
      <c r="U13" s="79"/>
      <c r="V13" s="82" t="s">
        <v>418</v>
      </c>
      <c r="W13" s="81">
        <v>43504.67638888889</v>
      </c>
      <c r="X13" s="82" t="s">
        <v>439</v>
      </c>
      <c r="Y13" s="79"/>
      <c r="Z13" s="79"/>
      <c r="AA13" s="85" t="s">
        <v>511</v>
      </c>
      <c r="AB13" s="79"/>
      <c r="AC13" s="79" t="b">
        <v>0</v>
      </c>
      <c r="AD13" s="79">
        <v>0</v>
      </c>
      <c r="AE13" s="85" t="s">
        <v>578</v>
      </c>
      <c r="AF13" s="79" t="b">
        <v>0</v>
      </c>
      <c r="AG13" s="79" t="s">
        <v>580</v>
      </c>
      <c r="AH13" s="79"/>
      <c r="AI13" s="85" t="s">
        <v>578</v>
      </c>
      <c r="AJ13" s="79" t="b">
        <v>0</v>
      </c>
      <c r="AK13" s="79">
        <v>0</v>
      </c>
      <c r="AL13" s="85" t="s">
        <v>578</v>
      </c>
      <c r="AM13" s="79" t="s">
        <v>590</v>
      </c>
      <c r="AN13" s="79" t="b">
        <v>0</v>
      </c>
      <c r="AO13" s="85" t="s">
        <v>511</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19</v>
      </c>
      <c r="BK13" s="49">
        <v>100</v>
      </c>
      <c r="BL13" s="48">
        <v>19</v>
      </c>
    </row>
    <row r="14" spans="1:64" ht="15">
      <c r="A14" s="64" t="s">
        <v>217</v>
      </c>
      <c r="B14" s="64" t="s">
        <v>230</v>
      </c>
      <c r="C14" s="65" t="s">
        <v>1417</v>
      </c>
      <c r="D14" s="66">
        <v>3</v>
      </c>
      <c r="E14" s="67" t="s">
        <v>132</v>
      </c>
      <c r="F14" s="68">
        <v>35</v>
      </c>
      <c r="G14" s="65"/>
      <c r="H14" s="69"/>
      <c r="I14" s="70"/>
      <c r="J14" s="70"/>
      <c r="K14" s="34" t="s">
        <v>65</v>
      </c>
      <c r="L14" s="77">
        <v>14</v>
      </c>
      <c r="M14" s="77"/>
      <c r="N14" s="72"/>
      <c r="O14" s="79" t="s">
        <v>251</v>
      </c>
      <c r="P14" s="81">
        <v>43504.67638888889</v>
      </c>
      <c r="Q14" s="79" t="s">
        <v>258</v>
      </c>
      <c r="R14" s="82" t="s">
        <v>320</v>
      </c>
      <c r="S14" s="79" t="s">
        <v>360</v>
      </c>
      <c r="T14" s="79" t="s">
        <v>379</v>
      </c>
      <c r="U14" s="79"/>
      <c r="V14" s="82" t="s">
        <v>418</v>
      </c>
      <c r="W14" s="81">
        <v>43504.67638888889</v>
      </c>
      <c r="X14" s="82" t="s">
        <v>439</v>
      </c>
      <c r="Y14" s="79"/>
      <c r="Z14" s="79"/>
      <c r="AA14" s="85" t="s">
        <v>511</v>
      </c>
      <c r="AB14" s="79"/>
      <c r="AC14" s="79" t="b">
        <v>0</v>
      </c>
      <c r="AD14" s="79">
        <v>0</v>
      </c>
      <c r="AE14" s="85" t="s">
        <v>578</v>
      </c>
      <c r="AF14" s="79" t="b">
        <v>0</v>
      </c>
      <c r="AG14" s="79" t="s">
        <v>580</v>
      </c>
      <c r="AH14" s="79"/>
      <c r="AI14" s="85" t="s">
        <v>578</v>
      </c>
      <c r="AJ14" s="79" t="b">
        <v>0</v>
      </c>
      <c r="AK14" s="79">
        <v>0</v>
      </c>
      <c r="AL14" s="85" t="s">
        <v>578</v>
      </c>
      <c r="AM14" s="79" t="s">
        <v>590</v>
      </c>
      <c r="AN14" s="79" t="b">
        <v>0</v>
      </c>
      <c r="AO14" s="85" t="s">
        <v>511</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218</v>
      </c>
      <c r="B15" s="64" t="s">
        <v>230</v>
      </c>
      <c r="C15" s="65" t="s">
        <v>1417</v>
      </c>
      <c r="D15" s="66">
        <v>3</v>
      </c>
      <c r="E15" s="67" t="s">
        <v>132</v>
      </c>
      <c r="F15" s="68">
        <v>35</v>
      </c>
      <c r="G15" s="65"/>
      <c r="H15" s="69"/>
      <c r="I15" s="70"/>
      <c r="J15" s="70"/>
      <c r="K15" s="34" t="s">
        <v>65</v>
      </c>
      <c r="L15" s="77">
        <v>15</v>
      </c>
      <c r="M15" s="77"/>
      <c r="N15" s="72"/>
      <c r="O15" s="79" t="s">
        <v>251</v>
      </c>
      <c r="P15" s="81">
        <v>43507.42712962963</v>
      </c>
      <c r="Q15" s="79" t="s">
        <v>259</v>
      </c>
      <c r="R15" s="82" t="s">
        <v>321</v>
      </c>
      <c r="S15" s="79" t="s">
        <v>361</v>
      </c>
      <c r="T15" s="79"/>
      <c r="U15" s="79"/>
      <c r="V15" s="82" t="s">
        <v>419</v>
      </c>
      <c r="W15" s="81">
        <v>43507.42712962963</v>
      </c>
      <c r="X15" s="82" t="s">
        <v>440</v>
      </c>
      <c r="Y15" s="79"/>
      <c r="Z15" s="79"/>
      <c r="AA15" s="85" t="s">
        <v>512</v>
      </c>
      <c r="AB15" s="79"/>
      <c r="AC15" s="79" t="b">
        <v>0</v>
      </c>
      <c r="AD15" s="79">
        <v>0</v>
      </c>
      <c r="AE15" s="85" t="s">
        <v>578</v>
      </c>
      <c r="AF15" s="79" t="b">
        <v>0</v>
      </c>
      <c r="AG15" s="79" t="s">
        <v>580</v>
      </c>
      <c r="AH15" s="79"/>
      <c r="AI15" s="85" t="s">
        <v>578</v>
      </c>
      <c r="AJ15" s="79" t="b">
        <v>0</v>
      </c>
      <c r="AK15" s="79">
        <v>0</v>
      </c>
      <c r="AL15" s="85" t="s">
        <v>578</v>
      </c>
      <c r="AM15" s="79" t="s">
        <v>588</v>
      </c>
      <c r="AN15" s="79" t="b">
        <v>1</v>
      </c>
      <c r="AO15" s="85" t="s">
        <v>512</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1</v>
      </c>
      <c r="BD15" s="48"/>
      <c r="BE15" s="49"/>
      <c r="BF15" s="48"/>
      <c r="BG15" s="49"/>
      <c r="BH15" s="48"/>
      <c r="BI15" s="49"/>
      <c r="BJ15" s="48"/>
      <c r="BK15" s="49"/>
      <c r="BL15" s="48"/>
    </row>
    <row r="16" spans="1:64" ht="15">
      <c r="A16" s="64" t="s">
        <v>218</v>
      </c>
      <c r="B16" s="64" t="s">
        <v>235</v>
      </c>
      <c r="C16" s="65" t="s">
        <v>1417</v>
      </c>
      <c r="D16" s="66">
        <v>3</v>
      </c>
      <c r="E16" s="67" t="s">
        <v>132</v>
      </c>
      <c r="F16" s="68">
        <v>35</v>
      </c>
      <c r="G16" s="65"/>
      <c r="H16" s="69"/>
      <c r="I16" s="70"/>
      <c r="J16" s="70"/>
      <c r="K16" s="34" t="s">
        <v>65</v>
      </c>
      <c r="L16" s="77">
        <v>16</v>
      </c>
      <c r="M16" s="77"/>
      <c r="N16" s="72"/>
      <c r="O16" s="79" t="s">
        <v>251</v>
      </c>
      <c r="P16" s="81">
        <v>43507.42712962963</v>
      </c>
      <c r="Q16" s="79" t="s">
        <v>259</v>
      </c>
      <c r="R16" s="82" t="s">
        <v>321</v>
      </c>
      <c r="S16" s="79" t="s">
        <v>361</v>
      </c>
      <c r="T16" s="79"/>
      <c r="U16" s="79"/>
      <c r="V16" s="82" t="s">
        <v>419</v>
      </c>
      <c r="W16" s="81">
        <v>43507.42712962963</v>
      </c>
      <c r="X16" s="82" t="s">
        <v>440</v>
      </c>
      <c r="Y16" s="79"/>
      <c r="Z16" s="79"/>
      <c r="AA16" s="85" t="s">
        <v>512</v>
      </c>
      <c r="AB16" s="79"/>
      <c r="AC16" s="79" t="b">
        <v>0</v>
      </c>
      <c r="AD16" s="79">
        <v>0</v>
      </c>
      <c r="AE16" s="85" t="s">
        <v>578</v>
      </c>
      <c r="AF16" s="79" t="b">
        <v>0</v>
      </c>
      <c r="AG16" s="79" t="s">
        <v>580</v>
      </c>
      <c r="AH16" s="79"/>
      <c r="AI16" s="85" t="s">
        <v>578</v>
      </c>
      <c r="AJ16" s="79" t="b">
        <v>0</v>
      </c>
      <c r="AK16" s="79">
        <v>0</v>
      </c>
      <c r="AL16" s="85" t="s">
        <v>578</v>
      </c>
      <c r="AM16" s="79" t="s">
        <v>588</v>
      </c>
      <c r="AN16" s="79" t="b">
        <v>1</v>
      </c>
      <c r="AO16" s="85" t="s">
        <v>512</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22</v>
      </c>
      <c r="BK16" s="49">
        <v>100</v>
      </c>
      <c r="BL16" s="48">
        <v>22</v>
      </c>
    </row>
    <row r="17" spans="1:64" ht="15">
      <c r="A17" s="64" t="s">
        <v>219</v>
      </c>
      <c r="B17" s="64" t="s">
        <v>239</v>
      </c>
      <c r="C17" s="65" t="s">
        <v>1417</v>
      </c>
      <c r="D17" s="66">
        <v>3</v>
      </c>
      <c r="E17" s="67" t="s">
        <v>132</v>
      </c>
      <c r="F17" s="68">
        <v>35</v>
      </c>
      <c r="G17" s="65"/>
      <c r="H17" s="69"/>
      <c r="I17" s="70"/>
      <c r="J17" s="70"/>
      <c r="K17" s="34" t="s">
        <v>65</v>
      </c>
      <c r="L17" s="77">
        <v>17</v>
      </c>
      <c r="M17" s="77"/>
      <c r="N17" s="72"/>
      <c r="O17" s="79" t="s">
        <v>251</v>
      </c>
      <c r="P17" s="81">
        <v>43508.305497685185</v>
      </c>
      <c r="Q17" s="79" t="s">
        <v>260</v>
      </c>
      <c r="R17" s="82" t="s">
        <v>322</v>
      </c>
      <c r="S17" s="79" t="s">
        <v>362</v>
      </c>
      <c r="T17" s="79" t="s">
        <v>380</v>
      </c>
      <c r="U17" s="79"/>
      <c r="V17" s="82" t="s">
        <v>420</v>
      </c>
      <c r="W17" s="81">
        <v>43508.305497685185</v>
      </c>
      <c r="X17" s="82" t="s">
        <v>441</v>
      </c>
      <c r="Y17" s="79"/>
      <c r="Z17" s="79"/>
      <c r="AA17" s="85" t="s">
        <v>513</v>
      </c>
      <c r="AB17" s="79"/>
      <c r="AC17" s="79" t="b">
        <v>0</v>
      </c>
      <c r="AD17" s="79">
        <v>0</v>
      </c>
      <c r="AE17" s="85" t="s">
        <v>578</v>
      </c>
      <c r="AF17" s="79" t="b">
        <v>0</v>
      </c>
      <c r="AG17" s="79" t="s">
        <v>580</v>
      </c>
      <c r="AH17" s="79"/>
      <c r="AI17" s="85" t="s">
        <v>578</v>
      </c>
      <c r="AJ17" s="79" t="b">
        <v>0</v>
      </c>
      <c r="AK17" s="79">
        <v>0</v>
      </c>
      <c r="AL17" s="85" t="s">
        <v>578</v>
      </c>
      <c r="AM17" s="79" t="s">
        <v>591</v>
      </c>
      <c r="AN17" s="79" t="b">
        <v>0</v>
      </c>
      <c r="AO17" s="85" t="s">
        <v>513</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c r="BE17" s="49"/>
      <c r="BF17" s="48"/>
      <c r="BG17" s="49"/>
      <c r="BH17" s="48"/>
      <c r="BI17" s="49"/>
      <c r="BJ17" s="48"/>
      <c r="BK17" s="49"/>
      <c r="BL17" s="48"/>
    </row>
    <row r="18" spans="1:64" ht="15">
      <c r="A18" s="64" t="s">
        <v>219</v>
      </c>
      <c r="B18" s="64" t="s">
        <v>240</v>
      </c>
      <c r="C18" s="65" t="s">
        <v>1417</v>
      </c>
      <c r="D18" s="66">
        <v>3</v>
      </c>
      <c r="E18" s="67" t="s">
        <v>132</v>
      </c>
      <c r="F18" s="68">
        <v>35</v>
      </c>
      <c r="G18" s="65"/>
      <c r="H18" s="69"/>
      <c r="I18" s="70"/>
      <c r="J18" s="70"/>
      <c r="K18" s="34" t="s">
        <v>65</v>
      </c>
      <c r="L18" s="77">
        <v>18</v>
      </c>
      <c r="M18" s="77"/>
      <c r="N18" s="72"/>
      <c r="O18" s="79" t="s">
        <v>251</v>
      </c>
      <c r="P18" s="81">
        <v>43508.305497685185</v>
      </c>
      <c r="Q18" s="79" t="s">
        <v>260</v>
      </c>
      <c r="R18" s="82" t="s">
        <v>322</v>
      </c>
      <c r="S18" s="79" t="s">
        <v>362</v>
      </c>
      <c r="T18" s="79" t="s">
        <v>380</v>
      </c>
      <c r="U18" s="79"/>
      <c r="V18" s="82" t="s">
        <v>420</v>
      </c>
      <c r="W18" s="81">
        <v>43508.305497685185</v>
      </c>
      <c r="X18" s="82" t="s">
        <v>441</v>
      </c>
      <c r="Y18" s="79"/>
      <c r="Z18" s="79"/>
      <c r="AA18" s="85" t="s">
        <v>513</v>
      </c>
      <c r="AB18" s="79"/>
      <c r="AC18" s="79" t="b">
        <v>0</v>
      </c>
      <c r="AD18" s="79">
        <v>0</v>
      </c>
      <c r="AE18" s="85" t="s">
        <v>578</v>
      </c>
      <c r="AF18" s="79" t="b">
        <v>0</v>
      </c>
      <c r="AG18" s="79" t="s">
        <v>580</v>
      </c>
      <c r="AH18" s="79"/>
      <c r="AI18" s="85" t="s">
        <v>578</v>
      </c>
      <c r="AJ18" s="79" t="b">
        <v>0</v>
      </c>
      <c r="AK18" s="79">
        <v>0</v>
      </c>
      <c r="AL18" s="85" t="s">
        <v>578</v>
      </c>
      <c r="AM18" s="79" t="s">
        <v>591</v>
      </c>
      <c r="AN18" s="79" t="b">
        <v>0</v>
      </c>
      <c r="AO18" s="85" t="s">
        <v>513</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v>0</v>
      </c>
      <c r="BE18" s="49">
        <v>0</v>
      </c>
      <c r="BF18" s="48">
        <v>0</v>
      </c>
      <c r="BG18" s="49">
        <v>0</v>
      </c>
      <c r="BH18" s="48">
        <v>0</v>
      </c>
      <c r="BI18" s="49">
        <v>0</v>
      </c>
      <c r="BJ18" s="48">
        <v>12</v>
      </c>
      <c r="BK18" s="49">
        <v>100</v>
      </c>
      <c r="BL18" s="48">
        <v>12</v>
      </c>
    </row>
    <row r="19" spans="1:64" ht="15">
      <c r="A19" s="64" t="s">
        <v>219</v>
      </c>
      <c r="B19" s="64" t="s">
        <v>230</v>
      </c>
      <c r="C19" s="65" t="s">
        <v>1417</v>
      </c>
      <c r="D19" s="66">
        <v>3</v>
      </c>
      <c r="E19" s="67" t="s">
        <v>132</v>
      </c>
      <c r="F19" s="68">
        <v>35</v>
      </c>
      <c r="G19" s="65"/>
      <c r="H19" s="69"/>
      <c r="I19" s="70"/>
      <c r="J19" s="70"/>
      <c r="K19" s="34" t="s">
        <v>65</v>
      </c>
      <c r="L19" s="77">
        <v>19</v>
      </c>
      <c r="M19" s="77"/>
      <c r="N19" s="72"/>
      <c r="O19" s="79" t="s">
        <v>251</v>
      </c>
      <c r="P19" s="81">
        <v>43508.305497685185</v>
      </c>
      <c r="Q19" s="79" t="s">
        <v>260</v>
      </c>
      <c r="R19" s="82" t="s">
        <v>322</v>
      </c>
      <c r="S19" s="79" t="s">
        <v>362</v>
      </c>
      <c r="T19" s="79" t="s">
        <v>380</v>
      </c>
      <c r="U19" s="79"/>
      <c r="V19" s="82" t="s">
        <v>420</v>
      </c>
      <c r="W19" s="81">
        <v>43508.305497685185</v>
      </c>
      <c r="X19" s="82" t="s">
        <v>441</v>
      </c>
      <c r="Y19" s="79"/>
      <c r="Z19" s="79"/>
      <c r="AA19" s="85" t="s">
        <v>513</v>
      </c>
      <c r="AB19" s="79"/>
      <c r="AC19" s="79" t="b">
        <v>0</v>
      </c>
      <c r="AD19" s="79">
        <v>0</v>
      </c>
      <c r="AE19" s="85" t="s">
        <v>578</v>
      </c>
      <c r="AF19" s="79" t="b">
        <v>0</v>
      </c>
      <c r="AG19" s="79" t="s">
        <v>580</v>
      </c>
      <c r="AH19" s="79"/>
      <c r="AI19" s="85" t="s">
        <v>578</v>
      </c>
      <c r="AJ19" s="79" t="b">
        <v>0</v>
      </c>
      <c r="AK19" s="79">
        <v>0</v>
      </c>
      <c r="AL19" s="85" t="s">
        <v>578</v>
      </c>
      <c r="AM19" s="79" t="s">
        <v>591</v>
      </c>
      <c r="AN19" s="79" t="b">
        <v>0</v>
      </c>
      <c r="AO19" s="85" t="s">
        <v>513</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241</v>
      </c>
      <c r="C20" s="65" t="s">
        <v>1418</v>
      </c>
      <c r="D20" s="66">
        <v>5.333333333333334</v>
      </c>
      <c r="E20" s="67" t="s">
        <v>136</v>
      </c>
      <c r="F20" s="68">
        <v>27.333333333333332</v>
      </c>
      <c r="G20" s="65"/>
      <c r="H20" s="69"/>
      <c r="I20" s="70"/>
      <c r="J20" s="70"/>
      <c r="K20" s="34" t="s">
        <v>65</v>
      </c>
      <c r="L20" s="77">
        <v>20</v>
      </c>
      <c r="M20" s="77"/>
      <c r="N20" s="72"/>
      <c r="O20" s="79" t="s">
        <v>251</v>
      </c>
      <c r="P20" s="81">
        <v>43505.364282407405</v>
      </c>
      <c r="Q20" s="79" t="s">
        <v>261</v>
      </c>
      <c r="R20" s="79" t="s">
        <v>323</v>
      </c>
      <c r="S20" s="79" t="s">
        <v>363</v>
      </c>
      <c r="T20" s="79"/>
      <c r="U20" s="79"/>
      <c r="V20" s="82" t="s">
        <v>421</v>
      </c>
      <c r="W20" s="81">
        <v>43505.364282407405</v>
      </c>
      <c r="X20" s="82" t="s">
        <v>442</v>
      </c>
      <c r="Y20" s="79"/>
      <c r="Z20" s="79"/>
      <c r="AA20" s="85" t="s">
        <v>514</v>
      </c>
      <c r="AB20" s="79"/>
      <c r="AC20" s="79" t="b">
        <v>0</v>
      </c>
      <c r="AD20" s="79">
        <v>0</v>
      </c>
      <c r="AE20" s="85" t="s">
        <v>578</v>
      </c>
      <c r="AF20" s="79" t="b">
        <v>0</v>
      </c>
      <c r="AG20" s="79" t="s">
        <v>581</v>
      </c>
      <c r="AH20" s="79"/>
      <c r="AI20" s="85" t="s">
        <v>578</v>
      </c>
      <c r="AJ20" s="79" t="b">
        <v>0</v>
      </c>
      <c r="AK20" s="79">
        <v>0</v>
      </c>
      <c r="AL20" s="85" t="s">
        <v>578</v>
      </c>
      <c r="AM20" s="79" t="s">
        <v>588</v>
      </c>
      <c r="AN20" s="79" t="b">
        <v>1</v>
      </c>
      <c r="AO20" s="85" t="s">
        <v>514</v>
      </c>
      <c r="AP20" s="79" t="s">
        <v>176</v>
      </c>
      <c r="AQ20" s="79">
        <v>0</v>
      </c>
      <c r="AR20" s="79">
        <v>0</v>
      </c>
      <c r="AS20" s="79"/>
      <c r="AT20" s="79"/>
      <c r="AU20" s="79"/>
      <c r="AV20" s="79"/>
      <c r="AW20" s="79"/>
      <c r="AX20" s="79"/>
      <c r="AY20" s="79"/>
      <c r="AZ20" s="79"/>
      <c r="BA20">
        <v>2</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220</v>
      </c>
      <c r="B21" s="64" t="s">
        <v>241</v>
      </c>
      <c r="C21" s="65" t="s">
        <v>1418</v>
      </c>
      <c r="D21" s="66">
        <v>5.333333333333334</v>
      </c>
      <c r="E21" s="67" t="s">
        <v>136</v>
      </c>
      <c r="F21" s="68">
        <v>27.333333333333332</v>
      </c>
      <c r="G21" s="65"/>
      <c r="H21" s="69"/>
      <c r="I21" s="70"/>
      <c r="J21" s="70"/>
      <c r="K21" s="34" t="s">
        <v>65</v>
      </c>
      <c r="L21" s="77">
        <v>21</v>
      </c>
      <c r="M21" s="77"/>
      <c r="N21" s="72"/>
      <c r="O21" s="79" t="s">
        <v>251</v>
      </c>
      <c r="P21" s="81">
        <v>43509.86069444445</v>
      </c>
      <c r="Q21" s="79" t="s">
        <v>262</v>
      </c>
      <c r="R21" s="79" t="s">
        <v>324</v>
      </c>
      <c r="S21" s="79" t="s">
        <v>363</v>
      </c>
      <c r="T21" s="79"/>
      <c r="U21" s="79"/>
      <c r="V21" s="82" t="s">
        <v>421</v>
      </c>
      <c r="W21" s="81">
        <v>43509.86069444445</v>
      </c>
      <c r="X21" s="82" t="s">
        <v>443</v>
      </c>
      <c r="Y21" s="79"/>
      <c r="Z21" s="79"/>
      <c r="AA21" s="85" t="s">
        <v>515</v>
      </c>
      <c r="AB21" s="79"/>
      <c r="AC21" s="79" t="b">
        <v>0</v>
      </c>
      <c r="AD21" s="79">
        <v>0</v>
      </c>
      <c r="AE21" s="85" t="s">
        <v>578</v>
      </c>
      <c r="AF21" s="79" t="b">
        <v>0</v>
      </c>
      <c r="AG21" s="79" t="s">
        <v>581</v>
      </c>
      <c r="AH21" s="79"/>
      <c r="AI21" s="85" t="s">
        <v>578</v>
      </c>
      <c r="AJ21" s="79" t="b">
        <v>0</v>
      </c>
      <c r="AK21" s="79">
        <v>0</v>
      </c>
      <c r="AL21" s="85" t="s">
        <v>578</v>
      </c>
      <c r="AM21" s="79" t="s">
        <v>588</v>
      </c>
      <c r="AN21" s="79" t="b">
        <v>1</v>
      </c>
      <c r="AO21" s="85" t="s">
        <v>515</v>
      </c>
      <c r="AP21" s="79" t="s">
        <v>176</v>
      </c>
      <c r="AQ21" s="79">
        <v>0</v>
      </c>
      <c r="AR21" s="79">
        <v>0</v>
      </c>
      <c r="AS21" s="79"/>
      <c r="AT21" s="79"/>
      <c r="AU21" s="79"/>
      <c r="AV21" s="79"/>
      <c r="AW21" s="79"/>
      <c r="AX21" s="79"/>
      <c r="AY21" s="79"/>
      <c r="AZ21" s="79"/>
      <c r="BA21">
        <v>2</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220</v>
      </c>
      <c r="B22" s="64" t="s">
        <v>214</v>
      </c>
      <c r="C22" s="65" t="s">
        <v>1418</v>
      </c>
      <c r="D22" s="66">
        <v>5.333333333333334</v>
      </c>
      <c r="E22" s="67" t="s">
        <v>136</v>
      </c>
      <c r="F22" s="68">
        <v>27.333333333333332</v>
      </c>
      <c r="G22" s="65"/>
      <c r="H22" s="69"/>
      <c r="I22" s="70"/>
      <c r="J22" s="70"/>
      <c r="K22" s="34" t="s">
        <v>65</v>
      </c>
      <c r="L22" s="77">
        <v>22</v>
      </c>
      <c r="M22" s="77"/>
      <c r="N22" s="72"/>
      <c r="O22" s="79" t="s">
        <v>251</v>
      </c>
      <c r="P22" s="81">
        <v>43505.364282407405</v>
      </c>
      <c r="Q22" s="79" t="s">
        <v>261</v>
      </c>
      <c r="R22" s="79" t="s">
        <v>323</v>
      </c>
      <c r="S22" s="79" t="s">
        <v>363</v>
      </c>
      <c r="T22" s="79"/>
      <c r="U22" s="79"/>
      <c r="V22" s="82" t="s">
        <v>421</v>
      </c>
      <c r="W22" s="81">
        <v>43505.364282407405</v>
      </c>
      <c r="X22" s="82" t="s">
        <v>442</v>
      </c>
      <c r="Y22" s="79"/>
      <c r="Z22" s="79"/>
      <c r="AA22" s="85" t="s">
        <v>514</v>
      </c>
      <c r="AB22" s="79"/>
      <c r="AC22" s="79" t="b">
        <v>0</v>
      </c>
      <c r="AD22" s="79">
        <v>0</v>
      </c>
      <c r="AE22" s="85" t="s">
        <v>578</v>
      </c>
      <c r="AF22" s="79" t="b">
        <v>0</v>
      </c>
      <c r="AG22" s="79" t="s">
        <v>581</v>
      </c>
      <c r="AH22" s="79"/>
      <c r="AI22" s="85" t="s">
        <v>578</v>
      </c>
      <c r="AJ22" s="79" t="b">
        <v>0</v>
      </c>
      <c r="AK22" s="79">
        <v>0</v>
      </c>
      <c r="AL22" s="85" t="s">
        <v>578</v>
      </c>
      <c r="AM22" s="79" t="s">
        <v>588</v>
      </c>
      <c r="AN22" s="79" t="b">
        <v>1</v>
      </c>
      <c r="AO22" s="85" t="s">
        <v>514</v>
      </c>
      <c r="AP22" s="79" t="s">
        <v>176</v>
      </c>
      <c r="AQ22" s="79">
        <v>0</v>
      </c>
      <c r="AR22" s="79">
        <v>0</v>
      </c>
      <c r="AS22" s="79"/>
      <c r="AT22" s="79"/>
      <c r="AU22" s="79"/>
      <c r="AV22" s="79"/>
      <c r="AW22" s="79"/>
      <c r="AX22" s="79"/>
      <c r="AY22" s="79"/>
      <c r="AZ22" s="79"/>
      <c r="BA22">
        <v>2</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220</v>
      </c>
      <c r="B23" s="64" t="s">
        <v>222</v>
      </c>
      <c r="C23" s="65" t="s">
        <v>1418</v>
      </c>
      <c r="D23" s="66">
        <v>5.333333333333334</v>
      </c>
      <c r="E23" s="67" t="s">
        <v>136</v>
      </c>
      <c r="F23" s="68">
        <v>27.333333333333332</v>
      </c>
      <c r="G23" s="65"/>
      <c r="H23" s="69"/>
      <c r="I23" s="70"/>
      <c r="J23" s="70"/>
      <c r="K23" s="34" t="s">
        <v>65</v>
      </c>
      <c r="L23" s="77">
        <v>23</v>
      </c>
      <c r="M23" s="77"/>
      <c r="N23" s="72"/>
      <c r="O23" s="79" t="s">
        <v>251</v>
      </c>
      <c r="P23" s="81">
        <v>43505.364282407405</v>
      </c>
      <c r="Q23" s="79" t="s">
        <v>261</v>
      </c>
      <c r="R23" s="79" t="s">
        <v>323</v>
      </c>
      <c r="S23" s="79" t="s">
        <v>363</v>
      </c>
      <c r="T23" s="79"/>
      <c r="U23" s="79"/>
      <c r="V23" s="82" t="s">
        <v>421</v>
      </c>
      <c r="W23" s="81">
        <v>43505.364282407405</v>
      </c>
      <c r="X23" s="82" t="s">
        <v>442</v>
      </c>
      <c r="Y23" s="79"/>
      <c r="Z23" s="79"/>
      <c r="AA23" s="85" t="s">
        <v>514</v>
      </c>
      <c r="AB23" s="79"/>
      <c r="AC23" s="79" t="b">
        <v>0</v>
      </c>
      <c r="AD23" s="79">
        <v>0</v>
      </c>
      <c r="AE23" s="85" t="s">
        <v>578</v>
      </c>
      <c r="AF23" s="79" t="b">
        <v>0</v>
      </c>
      <c r="AG23" s="79" t="s">
        <v>581</v>
      </c>
      <c r="AH23" s="79"/>
      <c r="AI23" s="85" t="s">
        <v>578</v>
      </c>
      <c r="AJ23" s="79" t="b">
        <v>0</v>
      </c>
      <c r="AK23" s="79">
        <v>0</v>
      </c>
      <c r="AL23" s="85" t="s">
        <v>578</v>
      </c>
      <c r="AM23" s="79" t="s">
        <v>588</v>
      </c>
      <c r="AN23" s="79" t="b">
        <v>1</v>
      </c>
      <c r="AO23" s="85" t="s">
        <v>514</v>
      </c>
      <c r="AP23" s="79" t="s">
        <v>176</v>
      </c>
      <c r="AQ23" s="79">
        <v>0</v>
      </c>
      <c r="AR23" s="79">
        <v>0</v>
      </c>
      <c r="AS23" s="79"/>
      <c r="AT23" s="79"/>
      <c r="AU23" s="79"/>
      <c r="AV23" s="79"/>
      <c r="AW23" s="79"/>
      <c r="AX23" s="79"/>
      <c r="AY23" s="79"/>
      <c r="AZ23" s="79"/>
      <c r="BA23">
        <v>2</v>
      </c>
      <c r="BB23" s="78" t="str">
        <f>REPLACE(INDEX(GroupVertices[Group],MATCH(Edges[[#This Row],[Vertex 1]],GroupVertices[Vertex],0)),1,1,"")</f>
        <v>2</v>
      </c>
      <c r="BC23" s="78" t="str">
        <f>REPLACE(INDEX(GroupVertices[Group],MATCH(Edges[[#This Row],[Vertex 2]],GroupVertices[Vertex],0)),1,1,"")</f>
        <v>1</v>
      </c>
      <c r="BD23" s="48"/>
      <c r="BE23" s="49"/>
      <c r="BF23" s="48"/>
      <c r="BG23" s="49"/>
      <c r="BH23" s="48"/>
      <c r="BI23" s="49"/>
      <c r="BJ23" s="48"/>
      <c r="BK23" s="49"/>
      <c r="BL23" s="48"/>
    </row>
    <row r="24" spans="1:64" ht="15">
      <c r="A24" s="64" t="s">
        <v>220</v>
      </c>
      <c r="B24" s="64" t="s">
        <v>228</v>
      </c>
      <c r="C24" s="65" t="s">
        <v>1418</v>
      </c>
      <c r="D24" s="66">
        <v>5.333333333333334</v>
      </c>
      <c r="E24" s="67" t="s">
        <v>136</v>
      </c>
      <c r="F24" s="68">
        <v>27.333333333333332</v>
      </c>
      <c r="G24" s="65"/>
      <c r="H24" s="69"/>
      <c r="I24" s="70"/>
      <c r="J24" s="70"/>
      <c r="K24" s="34" t="s">
        <v>65</v>
      </c>
      <c r="L24" s="77">
        <v>24</v>
      </c>
      <c r="M24" s="77"/>
      <c r="N24" s="72"/>
      <c r="O24" s="79" t="s">
        <v>251</v>
      </c>
      <c r="P24" s="81">
        <v>43505.364282407405</v>
      </c>
      <c r="Q24" s="79" t="s">
        <v>261</v>
      </c>
      <c r="R24" s="79" t="s">
        <v>323</v>
      </c>
      <c r="S24" s="79" t="s">
        <v>363</v>
      </c>
      <c r="T24" s="79"/>
      <c r="U24" s="79"/>
      <c r="V24" s="82" t="s">
        <v>421</v>
      </c>
      <c r="W24" s="81">
        <v>43505.364282407405</v>
      </c>
      <c r="X24" s="82" t="s">
        <v>442</v>
      </c>
      <c r="Y24" s="79"/>
      <c r="Z24" s="79"/>
      <c r="AA24" s="85" t="s">
        <v>514</v>
      </c>
      <c r="AB24" s="79"/>
      <c r="AC24" s="79" t="b">
        <v>0</v>
      </c>
      <c r="AD24" s="79">
        <v>0</v>
      </c>
      <c r="AE24" s="85" t="s">
        <v>578</v>
      </c>
      <c r="AF24" s="79" t="b">
        <v>0</v>
      </c>
      <c r="AG24" s="79" t="s">
        <v>581</v>
      </c>
      <c r="AH24" s="79"/>
      <c r="AI24" s="85" t="s">
        <v>578</v>
      </c>
      <c r="AJ24" s="79" t="b">
        <v>0</v>
      </c>
      <c r="AK24" s="79">
        <v>0</v>
      </c>
      <c r="AL24" s="85" t="s">
        <v>578</v>
      </c>
      <c r="AM24" s="79" t="s">
        <v>588</v>
      </c>
      <c r="AN24" s="79" t="b">
        <v>1</v>
      </c>
      <c r="AO24" s="85" t="s">
        <v>514</v>
      </c>
      <c r="AP24" s="79" t="s">
        <v>176</v>
      </c>
      <c r="AQ24" s="79">
        <v>0</v>
      </c>
      <c r="AR24" s="79">
        <v>0</v>
      </c>
      <c r="AS24" s="79"/>
      <c r="AT24" s="79"/>
      <c r="AU24" s="79"/>
      <c r="AV24" s="79"/>
      <c r="AW24" s="79"/>
      <c r="AX24" s="79"/>
      <c r="AY24" s="79"/>
      <c r="AZ24" s="79"/>
      <c r="BA24">
        <v>2</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8</v>
      </c>
      <c r="BK24" s="49">
        <v>100</v>
      </c>
      <c r="BL24" s="48">
        <v>8</v>
      </c>
    </row>
    <row r="25" spans="1:64" ht="15">
      <c r="A25" s="64" t="s">
        <v>220</v>
      </c>
      <c r="B25" s="64" t="s">
        <v>230</v>
      </c>
      <c r="C25" s="65" t="s">
        <v>1418</v>
      </c>
      <c r="D25" s="66">
        <v>5.333333333333334</v>
      </c>
      <c r="E25" s="67" t="s">
        <v>136</v>
      </c>
      <c r="F25" s="68">
        <v>27.333333333333332</v>
      </c>
      <c r="G25" s="65"/>
      <c r="H25" s="69"/>
      <c r="I25" s="70"/>
      <c r="J25" s="70"/>
      <c r="K25" s="34" t="s">
        <v>65</v>
      </c>
      <c r="L25" s="77">
        <v>25</v>
      </c>
      <c r="M25" s="77"/>
      <c r="N25" s="72"/>
      <c r="O25" s="79" t="s">
        <v>251</v>
      </c>
      <c r="P25" s="81">
        <v>43505.364282407405</v>
      </c>
      <c r="Q25" s="79" t="s">
        <v>261</v>
      </c>
      <c r="R25" s="79" t="s">
        <v>323</v>
      </c>
      <c r="S25" s="79" t="s">
        <v>363</v>
      </c>
      <c r="T25" s="79"/>
      <c r="U25" s="79"/>
      <c r="V25" s="82" t="s">
        <v>421</v>
      </c>
      <c r="W25" s="81">
        <v>43505.364282407405</v>
      </c>
      <c r="X25" s="82" t="s">
        <v>442</v>
      </c>
      <c r="Y25" s="79"/>
      <c r="Z25" s="79"/>
      <c r="AA25" s="85" t="s">
        <v>514</v>
      </c>
      <c r="AB25" s="79"/>
      <c r="AC25" s="79" t="b">
        <v>0</v>
      </c>
      <c r="AD25" s="79">
        <v>0</v>
      </c>
      <c r="AE25" s="85" t="s">
        <v>578</v>
      </c>
      <c r="AF25" s="79" t="b">
        <v>0</v>
      </c>
      <c r="AG25" s="79" t="s">
        <v>581</v>
      </c>
      <c r="AH25" s="79"/>
      <c r="AI25" s="85" t="s">
        <v>578</v>
      </c>
      <c r="AJ25" s="79" t="b">
        <v>0</v>
      </c>
      <c r="AK25" s="79">
        <v>0</v>
      </c>
      <c r="AL25" s="85" t="s">
        <v>578</v>
      </c>
      <c r="AM25" s="79" t="s">
        <v>588</v>
      </c>
      <c r="AN25" s="79" t="b">
        <v>1</v>
      </c>
      <c r="AO25" s="85" t="s">
        <v>514</v>
      </c>
      <c r="AP25" s="79" t="s">
        <v>176</v>
      </c>
      <c r="AQ25" s="79">
        <v>0</v>
      </c>
      <c r="AR25" s="79">
        <v>0</v>
      </c>
      <c r="AS25" s="79"/>
      <c r="AT25" s="79"/>
      <c r="AU25" s="79"/>
      <c r="AV25" s="79"/>
      <c r="AW25" s="79"/>
      <c r="AX25" s="79"/>
      <c r="AY25" s="79"/>
      <c r="AZ25" s="79"/>
      <c r="BA25">
        <v>2</v>
      </c>
      <c r="BB25" s="78" t="str">
        <f>REPLACE(INDEX(GroupVertices[Group],MATCH(Edges[[#This Row],[Vertex 1]],GroupVertices[Vertex],0)),1,1,"")</f>
        <v>2</v>
      </c>
      <c r="BC25" s="78" t="str">
        <f>REPLACE(INDEX(GroupVertices[Group],MATCH(Edges[[#This Row],[Vertex 2]],GroupVertices[Vertex],0)),1,1,"")</f>
        <v>1</v>
      </c>
      <c r="BD25" s="48"/>
      <c r="BE25" s="49"/>
      <c r="BF25" s="48"/>
      <c r="BG25" s="49"/>
      <c r="BH25" s="48"/>
      <c r="BI25" s="49"/>
      <c r="BJ25" s="48"/>
      <c r="BK25" s="49"/>
      <c r="BL25" s="48"/>
    </row>
    <row r="26" spans="1:64" ht="15">
      <c r="A26" s="64" t="s">
        <v>220</v>
      </c>
      <c r="B26" s="64" t="s">
        <v>214</v>
      </c>
      <c r="C26" s="65" t="s">
        <v>1418</v>
      </c>
      <c r="D26" s="66">
        <v>5.333333333333334</v>
      </c>
      <c r="E26" s="67" t="s">
        <v>136</v>
      </c>
      <c r="F26" s="68">
        <v>27.333333333333332</v>
      </c>
      <c r="G26" s="65"/>
      <c r="H26" s="69"/>
      <c r="I26" s="70"/>
      <c r="J26" s="70"/>
      <c r="K26" s="34" t="s">
        <v>65</v>
      </c>
      <c r="L26" s="77">
        <v>26</v>
      </c>
      <c r="M26" s="77"/>
      <c r="N26" s="72"/>
      <c r="O26" s="79" t="s">
        <v>251</v>
      </c>
      <c r="P26" s="81">
        <v>43509.86069444445</v>
      </c>
      <c r="Q26" s="79" t="s">
        <v>262</v>
      </c>
      <c r="R26" s="79" t="s">
        <v>324</v>
      </c>
      <c r="S26" s="79" t="s">
        <v>363</v>
      </c>
      <c r="T26" s="79"/>
      <c r="U26" s="79"/>
      <c r="V26" s="82" t="s">
        <v>421</v>
      </c>
      <c r="W26" s="81">
        <v>43509.86069444445</v>
      </c>
      <c r="X26" s="82" t="s">
        <v>443</v>
      </c>
      <c r="Y26" s="79"/>
      <c r="Z26" s="79"/>
      <c r="AA26" s="85" t="s">
        <v>515</v>
      </c>
      <c r="AB26" s="79"/>
      <c r="AC26" s="79" t="b">
        <v>0</v>
      </c>
      <c r="AD26" s="79">
        <v>0</v>
      </c>
      <c r="AE26" s="85" t="s">
        <v>578</v>
      </c>
      <c r="AF26" s="79" t="b">
        <v>0</v>
      </c>
      <c r="AG26" s="79" t="s">
        <v>581</v>
      </c>
      <c r="AH26" s="79"/>
      <c r="AI26" s="85" t="s">
        <v>578</v>
      </c>
      <c r="AJ26" s="79" t="b">
        <v>0</v>
      </c>
      <c r="AK26" s="79">
        <v>0</v>
      </c>
      <c r="AL26" s="85" t="s">
        <v>578</v>
      </c>
      <c r="AM26" s="79" t="s">
        <v>588</v>
      </c>
      <c r="AN26" s="79" t="b">
        <v>1</v>
      </c>
      <c r="AO26" s="85" t="s">
        <v>515</v>
      </c>
      <c r="AP26" s="79" t="s">
        <v>176</v>
      </c>
      <c r="AQ26" s="79">
        <v>0</v>
      </c>
      <c r="AR26" s="79">
        <v>0</v>
      </c>
      <c r="AS26" s="79"/>
      <c r="AT26" s="79"/>
      <c r="AU26" s="79"/>
      <c r="AV26" s="79"/>
      <c r="AW26" s="79"/>
      <c r="AX26" s="79"/>
      <c r="AY26" s="79"/>
      <c r="AZ26" s="79"/>
      <c r="BA26">
        <v>2</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220</v>
      </c>
      <c r="B27" s="64" t="s">
        <v>222</v>
      </c>
      <c r="C27" s="65" t="s">
        <v>1418</v>
      </c>
      <c r="D27" s="66">
        <v>5.333333333333334</v>
      </c>
      <c r="E27" s="67" t="s">
        <v>136</v>
      </c>
      <c r="F27" s="68">
        <v>27.333333333333332</v>
      </c>
      <c r="G27" s="65"/>
      <c r="H27" s="69"/>
      <c r="I27" s="70"/>
      <c r="J27" s="70"/>
      <c r="K27" s="34" t="s">
        <v>65</v>
      </c>
      <c r="L27" s="77">
        <v>27</v>
      </c>
      <c r="M27" s="77"/>
      <c r="N27" s="72"/>
      <c r="O27" s="79" t="s">
        <v>251</v>
      </c>
      <c r="P27" s="81">
        <v>43509.86069444445</v>
      </c>
      <c r="Q27" s="79" t="s">
        <v>262</v>
      </c>
      <c r="R27" s="79" t="s">
        <v>324</v>
      </c>
      <c r="S27" s="79" t="s">
        <v>363</v>
      </c>
      <c r="T27" s="79"/>
      <c r="U27" s="79"/>
      <c r="V27" s="82" t="s">
        <v>421</v>
      </c>
      <c r="W27" s="81">
        <v>43509.86069444445</v>
      </c>
      <c r="X27" s="82" t="s">
        <v>443</v>
      </c>
      <c r="Y27" s="79"/>
      <c r="Z27" s="79"/>
      <c r="AA27" s="85" t="s">
        <v>515</v>
      </c>
      <c r="AB27" s="79"/>
      <c r="AC27" s="79" t="b">
        <v>0</v>
      </c>
      <c r="AD27" s="79">
        <v>0</v>
      </c>
      <c r="AE27" s="85" t="s">
        <v>578</v>
      </c>
      <c r="AF27" s="79" t="b">
        <v>0</v>
      </c>
      <c r="AG27" s="79" t="s">
        <v>581</v>
      </c>
      <c r="AH27" s="79"/>
      <c r="AI27" s="85" t="s">
        <v>578</v>
      </c>
      <c r="AJ27" s="79" t="b">
        <v>0</v>
      </c>
      <c r="AK27" s="79">
        <v>0</v>
      </c>
      <c r="AL27" s="85" t="s">
        <v>578</v>
      </c>
      <c r="AM27" s="79" t="s">
        <v>588</v>
      </c>
      <c r="AN27" s="79" t="b">
        <v>1</v>
      </c>
      <c r="AO27" s="85" t="s">
        <v>515</v>
      </c>
      <c r="AP27" s="79" t="s">
        <v>176</v>
      </c>
      <c r="AQ27" s="79">
        <v>0</v>
      </c>
      <c r="AR27" s="79">
        <v>0</v>
      </c>
      <c r="AS27" s="79"/>
      <c r="AT27" s="79"/>
      <c r="AU27" s="79"/>
      <c r="AV27" s="79"/>
      <c r="AW27" s="79"/>
      <c r="AX27" s="79"/>
      <c r="AY27" s="79"/>
      <c r="AZ27" s="79"/>
      <c r="BA27">
        <v>2</v>
      </c>
      <c r="BB27" s="78" t="str">
        <f>REPLACE(INDEX(GroupVertices[Group],MATCH(Edges[[#This Row],[Vertex 1]],GroupVertices[Vertex],0)),1,1,"")</f>
        <v>2</v>
      </c>
      <c r="BC27" s="78" t="str">
        <f>REPLACE(INDEX(GroupVertices[Group],MATCH(Edges[[#This Row],[Vertex 2]],GroupVertices[Vertex],0)),1,1,"")</f>
        <v>1</v>
      </c>
      <c r="BD27" s="48"/>
      <c r="BE27" s="49"/>
      <c r="BF27" s="48"/>
      <c r="BG27" s="49"/>
      <c r="BH27" s="48"/>
      <c r="BI27" s="49"/>
      <c r="BJ27" s="48"/>
      <c r="BK27" s="49"/>
      <c r="BL27" s="48"/>
    </row>
    <row r="28" spans="1:64" ht="15">
      <c r="A28" s="64" t="s">
        <v>220</v>
      </c>
      <c r="B28" s="64" t="s">
        <v>228</v>
      </c>
      <c r="C28" s="65" t="s">
        <v>1418</v>
      </c>
      <c r="D28" s="66">
        <v>5.333333333333334</v>
      </c>
      <c r="E28" s="67" t="s">
        <v>136</v>
      </c>
      <c r="F28" s="68">
        <v>27.333333333333332</v>
      </c>
      <c r="G28" s="65"/>
      <c r="H28" s="69"/>
      <c r="I28" s="70"/>
      <c r="J28" s="70"/>
      <c r="K28" s="34" t="s">
        <v>65</v>
      </c>
      <c r="L28" s="77">
        <v>28</v>
      </c>
      <c r="M28" s="77"/>
      <c r="N28" s="72"/>
      <c r="O28" s="79" t="s">
        <v>251</v>
      </c>
      <c r="P28" s="81">
        <v>43509.86069444445</v>
      </c>
      <c r="Q28" s="79" t="s">
        <v>262</v>
      </c>
      <c r="R28" s="79" t="s">
        <v>324</v>
      </c>
      <c r="S28" s="79" t="s">
        <v>363</v>
      </c>
      <c r="T28" s="79"/>
      <c r="U28" s="79"/>
      <c r="V28" s="82" t="s">
        <v>421</v>
      </c>
      <c r="W28" s="81">
        <v>43509.86069444445</v>
      </c>
      <c r="X28" s="82" t="s">
        <v>443</v>
      </c>
      <c r="Y28" s="79"/>
      <c r="Z28" s="79"/>
      <c r="AA28" s="85" t="s">
        <v>515</v>
      </c>
      <c r="AB28" s="79"/>
      <c r="AC28" s="79" t="b">
        <v>0</v>
      </c>
      <c r="AD28" s="79">
        <v>0</v>
      </c>
      <c r="AE28" s="85" t="s">
        <v>578</v>
      </c>
      <c r="AF28" s="79" t="b">
        <v>0</v>
      </c>
      <c r="AG28" s="79" t="s">
        <v>581</v>
      </c>
      <c r="AH28" s="79"/>
      <c r="AI28" s="85" t="s">
        <v>578</v>
      </c>
      <c r="AJ28" s="79" t="b">
        <v>0</v>
      </c>
      <c r="AK28" s="79">
        <v>0</v>
      </c>
      <c r="AL28" s="85" t="s">
        <v>578</v>
      </c>
      <c r="AM28" s="79" t="s">
        <v>588</v>
      </c>
      <c r="AN28" s="79" t="b">
        <v>1</v>
      </c>
      <c r="AO28" s="85" t="s">
        <v>515</v>
      </c>
      <c r="AP28" s="79" t="s">
        <v>176</v>
      </c>
      <c r="AQ28" s="79">
        <v>0</v>
      </c>
      <c r="AR28" s="79">
        <v>0</v>
      </c>
      <c r="AS28" s="79"/>
      <c r="AT28" s="79"/>
      <c r="AU28" s="79"/>
      <c r="AV28" s="79"/>
      <c r="AW28" s="79"/>
      <c r="AX28" s="79"/>
      <c r="AY28" s="79"/>
      <c r="AZ28" s="79"/>
      <c r="BA28">
        <v>2</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8</v>
      </c>
      <c r="BK28" s="49">
        <v>100</v>
      </c>
      <c r="BL28" s="48">
        <v>8</v>
      </c>
    </row>
    <row r="29" spans="1:64" ht="15">
      <c r="A29" s="64" t="s">
        <v>220</v>
      </c>
      <c r="B29" s="64" t="s">
        <v>230</v>
      </c>
      <c r="C29" s="65" t="s">
        <v>1418</v>
      </c>
      <c r="D29" s="66">
        <v>5.333333333333334</v>
      </c>
      <c r="E29" s="67" t="s">
        <v>136</v>
      </c>
      <c r="F29" s="68">
        <v>27.333333333333332</v>
      </c>
      <c r="G29" s="65"/>
      <c r="H29" s="69"/>
      <c r="I29" s="70"/>
      <c r="J29" s="70"/>
      <c r="K29" s="34" t="s">
        <v>65</v>
      </c>
      <c r="L29" s="77">
        <v>29</v>
      </c>
      <c r="M29" s="77"/>
      <c r="N29" s="72"/>
      <c r="O29" s="79" t="s">
        <v>251</v>
      </c>
      <c r="P29" s="81">
        <v>43509.86069444445</v>
      </c>
      <c r="Q29" s="79" t="s">
        <v>262</v>
      </c>
      <c r="R29" s="79" t="s">
        <v>324</v>
      </c>
      <c r="S29" s="79" t="s">
        <v>363</v>
      </c>
      <c r="T29" s="79"/>
      <c r="U29" s="79"/>
      <c r="V29" s="82" t="s">
        <v>421</v>
      </c>
      <c r="W29" s="81">
        <v>43509.86069444445</v>
      </c>
      <c r="X29" s="82" t="s">
        <v>443</v>
      </c>
      <c r="Y29" s="79"/>
      <c r="Z29" s="79"/>
      <c r="AA29" s="85" t="s">
        <v>515</v>
      </c>
      <c r="AB29" s="79"/>
      <c r="AC29" s="79" t="b">
        <v>0</v>
      </c>
      <c r="AD29" s="79">
        <v>0</v>
      </c>
      <c r="AE29" s="85" t="s">
        <v>578</v>
      </c>
      <c r="AF29" s="79" t="b">
        <v>0</v>
      </c>
      <c r="AG29" s="79" t="s">
        <v>581</v>
      </c>
      <c r="AH29" s="79"/>
      <c r="AI29" s="85" t="s">
        <v>578</v>
      </c>
      <c r="AJ29" s="79" t="b">
        <v>0</v>
      </c>
      <c r="AK29" s="79">
        <v>0</v>
      </c>
      <c r="AL29" s="85" t="s">
        <v>578</v>
      </c>
      <c r="AM29" s="79" t="s">
        <v>588</v>
      </c>
      <c r="AN29" s="79" t="b">
        <v>1</v>
      </c>
      <c r="AO29" s="85" t="s">
        <v>515</v>
      </c>
      <c r="AP29" s="79" t="s">
        <v>176</v>
      </c>
      <c r="AQ29" s="79">
        <v>0</v>
      </c>
      <c r="AR29" s="79">
        <v>0</v>
      </c>
      <c r="AS29" s="79"/>
      <c r="AT29" s="79"/>
      <c r="AU29" s="79"/>
      <c r="AV29" s="79"/>
      <c r="AW29" s="79"/>
      <c r="AX29" s="79"/>
      <c r="AY29" s="79"/>
      <c r="AZ29" s="79"/>
      <c r="BA29">
        <v>2</v>
      </c>
      <c r="BB29" s="78" t="str">
        <f>REPLACE(INDEX(GroupVertices[Group],MATCH(Edges[[#This Row],[Vertex 1]],GroupVertices[Vertex],0)),1,1,"")</f>
        <v>2</v>
      </c>
      <c r="BC29" s="78" t="str">
        <f>REPLACE(INDEX(GroupVertices[Group],MATCH(Edges[[#This Row],[Vertex 2]],GroupVertices[Vertex],0)),1,1,"")</f>
        <v>1</v>
      </c>
      <c r="BD29" s="48"/>
      <c r="BE29" s="49"/>
      <c r="BF29" s="48"/>
      <c r="BG29" s="49"/>
      <c r="BH29" s="48"/>
      <c r="BI29" s="49"/>
      <c r="BJ29" s="48"/>
      <c r="BK29" s="49"/>
      <c r="BL29" s="48"/>
    </row>
    <row r="30" spans="1:64" ht="15">
      <c r="A30" s="64" t="s">
        <v>221</v>
      </c>
      <c r="B30" s="64" t="s">
        <v>221</v>
      </c>
      <c r="C30" s="65" t="s">
        <v>1419</v>
      </c>
      <c r="D30" s="66">
        <v>10</v>
      </c>
      <c r="E30" s="67" t="s">
        <v>136</v>
      </c>
      <c r="F30" s="68">
        <v>12</v>
      </c>
      <c r="G30" s="65"/>
      <c r="H30" s="69"/>
      <c r="I30" s="70"/>
      <c r="J30" s="70"/>
      <c r="K30" s="34" t="s">
        <v>65</v>
      </c>
      <c r="L30" s="77">
        <v>30</v>
      </c>
      <c r="M30" s="77"/>
      <c r="N30" s="72"/>
      <c r="O30" s="79" t="s">
        <v>176</v>
      </c>
      <c r="P30" s="81">
        <v>43498.930613425924</v>
      </c>
      <c r="Q30" s="79" t="s">
        <v>263</v>
      </c>
      <c r="R30" s="82" t="s">
        <v>325</v>
      </c>
      <c r="S30" s="79" t="s">
        <v>364</v>
      </c>
      <c r="T30" s="79"/>
      <c r="U30" s="79"/>
      <c r="V30" s="82" t="s">
        <v>422</v>
      </c>
      <c r="W30" s="81">
        <v>43498.930613425924</v>
      </c>
      <c r="X30" s="82" t="s">
        <v>444</v>
      </c>
      <c r="Y30" s="79"/>
      <c r="Z30" s="79"/>
      <c r="AA30" s="85" t="s">
        <v>516</v>
      </c>
      <c r="AB30" s="79"/>
      <c r="AC30" s="79" t="b">
        <v>0</v>
      </c>
      <c r="AD30" s="79">
        <v>0</v>
      </c>
      <c r="AE30" s="85" t="s">
        <v>578</v>
      </c>
      <c r="AF30" s="79" t="b">
        <v>0</v>
      </c>
      <c r="AG30" s="79" t="s">
        <v>582</v>
      </c>
      <c r="AH30" s="79"/>
      <c r="AI30" s="85" t="s">
        <v>578</v>
      </c>
      <c r="AJ30" s="79" t="b">
        <v>0</v>
      </c>
      <c r="AK30" s="79">
        <v>0</v>
      </c>
      <c r="AL30" s="85" t="s">
        <v>578</v>
      </c>
      <c r="AM30" s="79" t="s">
        <v>592</v>
      </c>
      <c r="AN30" s="79" t="b">
        <v>0</v>
      </c>
      <c r="AO30" s="85" t="s">
        <v>516</v>
      </c>
      <c r="AP30" s="79" t="s">
        <v>176</v>
      </c>
      <c r="AQ30" s="79">
        <v>0</v>
      </c>
      <c r="AR30" s="79">
        <v>0</v>
      </c>
      <c r="AS30" s="79"/>
      <c r="AT30" s="79"/>
      <c r="AU30" s="79"/>
      <c r="AV30" s="79"/>
      <c r="AW30" s="79"/>
      <c r="AX30" s="79"/>
      <c r="AY30" s="79"/>
      <c r="AZ30" s="79"/>
      <c r="BA30">
        <v>5</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5</v>
      </c>
      <c r="BK30" s="49">
        <v>100</v>
      </c>
      <c r="BL30" s="48">
        <v>5</v>
      </c>
    </row>
    <row r="31" spans="1:64" ht="15">
      <c r="A31" s="64" t="s">
        <v>221</v>
      </c>
      <c r="B31" s="64" t="s">
        <v>221</v>
      </c>
      <c r="C31" s="65" t="s">
        <v>1419</v>
      </c>
      <c r="D31" s="66">
        <v>10</v>
      </c>
      <c r="E31" s="67" t="s">
        <v>136</v>
      </c>
      <c r="F31" s="68">
        <v>12</v>
      </c>
      <c r="G31" s="65"/>
      <c r="H31" s="69"/>
      <c r="I31" s="70"/>
      <c r="J31" s="70"/>
      <c r="K31" s="34" t="s">
        <v>65</v>
      </c>
      <c r="L31" s="77">
        <v>31</v>
      </c>
      <c r="M31" s="77"/>
      <c r="N31" s="72"/>
      <c r="O31" s="79" t="s">
        <v>176</v>
      </c>
      <c r="P31" s="81">
        <v>43501.93077546296</v>
      </c>
      <c r="Q31" s="79" t="s">
        <v>263</v>
      </c>
      <c r="R31" s="82" t="s">
        <v>325</v>
      </c>
      <c r="S31" s="79" t="s">
        <v>364</v>
      </c>
      <c r="T31" s="79"/>
      <c r="U31" s="79"/>
      <c r="V31" s="82" t="s">
        <v>422</v>
      </c>
      <c r="W31" s="81">
        <v>43501.93077546296</v>
      </c>
      <c r="X31" s="82" t="s">
        <v>445</v>
      </c>
      <c r="Y31" s="79"/>
      <c r="Z31" s="79"/>
      <c r="AA31" s="85" t="s">
        <v>517</v>
      </c>
      <c r="AB31" s="79"/>
      <c r="AC31" s="79" t="b">
        <v>0</v>
      </c>
      <c r="AD31" s="79">
        <v>0</v>
      </c>
      <c r="AE31" s="85" t="s">
        <v>578</v>
      </c>
      <c r="AF31" s="79" t="b">
        <v>0</v>
      </c>
      <c r="AG31" s="79" t="s">
        <v>582</v>
      </c>
      <c r="AH31" s="79"/>
      <c r="AI31" s="85" t="s">
        <v>578</v>
      </c>
      <c r="AJ31" s="79" t="b">
        <v>0</v>
      </c>
      <c r="AK31" s="79">
        <v>0</v>
      </c>
      <c r="AL31" s="85" t="s">
        <v>578</v>
      </c>
      <c r="AM31" s="79" t="s">
        <v>592</v>
      </c>
      <c r="AN31" s="79" t="b">
        <v>0</v>
      </c>
      <c r="AO31" s="85" t="s">
        <v>517</v>
      </c>
      <c r="AP31" s="79" t="s">
        <v>176</v>
      </c>
      <c r="AQ31" s="79">
        <v>0</v>
      </c>
      <c r="AR31" s="79">
        <v>0</v>
      </c>
      <c r="AS31" s="79"/>
      <c r="AT31" s="79"/>
      <c r="AU31" s="79"/>
      <c r="AV31" s="79"/>
      <c r="AW31" s="79"/>
      <c r="AX31" s="79"/>
      <c r="AY31" s="79"/>
      <c r="AZ31" s="79"/>
      <c r="BA31">
        <v>5</v>
      </c>
      <c r="BB31" s="78" t="str">
        <f>REPLACE(INDEX(GroupVertices[Group],MATCH(Edges[[#This Row],[Vertex 1]],GroupVertices[Vertex],0)),1,1,"")</f>
        <v>4</v>
      </c>
      <c r="BC31" s="78" t="str">
        <f>REPLACE(INDEX(GroupVertices[Group],MATCH(Edges[[#This Row],[Vertex 2]],GroupVertices[Vertex],0)),1,1,"")</f>
        <v>4</v>
      </c>
      <c r="BD31" s="48">
        <v>0</v>
      </c>
      <c r="BE31" s="49">
        <v>0</v>
      </c>
      <c r="BF31" s="48">
        <v>0</v>
      </c>
      <c r="BG31" s="49">
        <v>0</v>
      </c>
      <c r="BH31" s="48">
        <v>0</v>
      </c>
      <c r="BI31" s="49">
        <v>0</v>
      </c>
      <c r="BJ31" s="48">
        <v>5</v>
      </c>
      <c r="BK31" s="49">
        <v>100</v>
      </c>
      <c r="BL31" s="48">
        <v>5</v>
      </c>
    </row>
    <row r="32" spans="1:64" ht="15">
      <c r="A32" s="64" t="s">
        <v>221</v>
      </c>
      <c r="B32" s="64" t="s">
        <v>221</v>
      </c>
      <c r="C32" s="65" t="s">
        <v>1419</v>
      </c>
      <c r="D32" s="66">
        <v>10</v>
      </c>
      <c r="E32" s="67" t="s">
        <v>136</v>
      </c>
      <c r="F32" s="68">
        <v>12</v>
      </c>
      <c r="G32" s="65"/>
      <c r="H32" s="69"/>
      <c r="I32" s="70"/>
      <c r="J32" s="70"/>
      <c r="K32" s="34" t="s">
        <v>65</v>
      </c>
      <c r="L32" s="77">
        <v>32</v>
      </c>
      <c r="M32" s="77"/>
      <c r="N32" s="72"/>
      <c r="O32" s="79" t="s">
        <v>176</v>
      </c>
      <c r="P32" s="81">
        <v>43504.93087962963</v>
      </c>
      <c r="Q32" s="79" t="s">
        <v>263</v>
      </c>
      <c r="R32" s="82" t="s">
        <v>325</v>
      </c>
      <c r="S32" s="79" t="s">
        <v>364</v>
      </c>
      <c r="T32" s="79"/>
      <c r="U32" s="79"/>
      <c r="V32" s="82" t="s">
        <v>422</v>
      </c>
      <c r="W32" s="81">
        <v>43504.93087962963</v>
      </c>
      <c r="X32" s="82" t="s">
        <v>446</v>
      </c>
      <c r="Y32" s="79"/>
      <c r="Z32" s="79"/>
      <c r="AA32" s="85" t="s">
        <v>518</v>
      </c>
      <c r="AB32" s="79"/>
      <c r="AC32" s="79" t="b">
        <v>0</v>
      </c>
      <c r="AD32" s="79">
        <v>0</v>
      </c>
      <c r="AE32" s="85" t="s">
        <v>578</v>
      </c>
      <c r="AF32" s="79" t="b">
        <v>0</v>
      </c>
      <c r="AG32" s="79" t="s">
        <v>582</v>
      </c>
      <c r="AH32" s="79"/>
      <c r="AI32" s="85" t="s">
        <v>578</v>
      </c>
      <c r="AJ32" s="79" t="b">
        <v>0</v>
      </c>
      <c r="AK32" s="79">
        <v>0</v>
      </c>
      <c r="AL32" s="85" t="s">
        <v>578</v>
      </c>
      <c r="AM32" s="79" t="s">
        <v>592</v>
      </c>
      <c r="AN32" s="79" t="b">
        <v>0</v>
      </c>
      <c r="AO32" s="85" t="s">
        <v>518</v>
      </c>
      <c r="AP32" s="79" t="s">
        <v>176</v>
      </c>
      <c r="AQ32" s="79">
        <v>0</v>
      </c>
      <c r="AR32" s="79">
        <v>0</v>
      </c>
      <c r="AS32" s="79"/>
      <c r="AT32" s="79"/>
      <c r="AU32" s="79"/>
      <c r="AV32" s="79"/>
      <c r="AW32" s="79"/>
      <c r="AX32" s="79"/>
      <c r="AY32" s="79"/>
      <c r="AZ32" s="79"/>
      <c r="BA32">
        <v>5</v>
      </c>
      <c r="BB32" s="78" t="str">
        <f>REPLACE(INDEX(GroupVertices[Group],MATCH(Edges[[#This Row],[Vertex 1]],GroupVertices[Vertex],0)),1,1,"")</f>
        <v>4</v>
      </c>
      <c r="BC32" s="78" t="str">
        <f>REPLACE(INDEX(GroupVertices[Group],MATCH(Edges[[#This Row],[Vertex 2]],GroupVertices[Vertex],0)),1,1,"")</f>
        <v>4</v>
      </c>
      <c r="BD32" s="48">
        <v>0</v>
      </c>
      <c r="BE32" s="49">
        <v>0</v>
      </c>
      <c r="BF32" s="48">
        <v>0</v>
      </c>
      <c r="BG32" s="49">
        <v>0</v>
      </c>
      <c r="BH32" s="48">
        <v>0</v>
      </c>
      <c r="BI32" s="49">
        <v>0</v>
      </c>
      <c r="BJ32" s="48">
        <v>5</v>
      </c>
      <c r="BK32" s="49">
        <v>100</v>
      </c>
      <c r="BL32" s="48">
        <v>5</v>
      </c>
    </row>
    <row r="33" spans="1:64" ht="15">
      <c r="A33" s="64" t="s">
        <v>221</v>
      </c>
      <c r="B33" s="64" t="s">
        <v>221</v>
      </c>
      <c r="C33" s="65" t="s">
        <v>1419</v>
      </c>
      <c r="D33" s="66">
        <v>10</v>
      </c>
      <c r="E33" s="67" t="s">
        <v>136</v>
      </c>
      <c r="F33" s="68">
        <v>12</v>
      </c>
      <c r="G33" s="65"/>
      <c r="H33" s="69"/>
      <c r="I33" s="70"/>
      <c r="J33" s="70"/>
      <c r="K33" s="34" t="s">
        <v>65</v>
      </c>
      <c r="L33" s="77">
        <v>33</v>
      </c>
      <c r="M33" s="77"/>
      <c r="N33" s="72"/>
      <c r="O33" s="79" t="s">
        <v>176</v>
      </c>
      <c r="P33" s="81">
        <v>43507.93765046296</v>
      </c>
      <c r="Q33" s="79" t="s">
        <v>263</v>
      </c>
      <c r="R33" s="82" t="s">
        <v>325</v>
      </c>
      <c r="S33" s="79" t="s">
        <v>364</v>
      </c>
      <c r="T33" s="79"/>
      <c r="U33" s="79"/>
      <c r="V33" s="82" t="s">
        <v>422</v>
      </c>
      <c r="W33" s="81">
        <v>43507.93765046296</v>
      </c>
      <c r="X33" s="82" t="s">
        <v>447</v>
      </c>
      <c r="Y33" s="79"/>
      <c r="Z33" s="79"/>
      <c r="AA33" s="85" t="s">
        <v>519</v>
      </c>
      <c r="AB33" s="79"/>
      <c r="AC33" s="79" t="b">
        <v>0</v>
      </c>
      <c r="AD33" s="79">
        <v>0</v>
      </c>
      <c r="AE33" s="85" t="s">
        <v>578</v>
      </c>
      <c r="AF33" s="79" t="b">
        <v>0</v>
      </c>
      <c r="AG33" s="79" t="s">
        <v>582</v>
      </c>
      <c r="AH33" s="79"/>
      <c r="AI33" s="85" t="s">
        <v>578</v>
      </c>
      <c r="AJ33" s="79" t="b">
        <v>0</v>
      </c>
      <c r="AK33" s="79">
        <v>0</v>
      </c>
      <c r="AL33" s="85" t="s">
        <v>578</v>
      </c>
      <c r="AM33" s="79" t="s">
        <v>592</v>
      </c>
      <c r="AN33" s="79" t="b">
        <v>0</v>
      </c>
      <c r="AO33" s="85" t="s">
        <v>519</v>
      </c>
      <c r="AP33" s="79" t="s">
        <v>176</v>
      </c>
      <c r="AQ33" s="79">
        <v>0</v>
      </c>
      <c r="AR33" s="79">
        <v>0</v>
      </c>
      <c r="AS33" s="79"/>
      <c r="AT33" s="79"/>
      <c r="AU33" s="79"/>
      <c r="AV33" s="79"/>
      <c r="AW33" s="79"/>
      <c r="AX33" s="79"/>
      <c r="AY33" s="79"/>
      <c r="AZ33" s="79"/>
      <c r="BA33">
        <v>5</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5</v>
      </c>
      <c r="BK33" s="49">
        <v>100</v>
      </c>
      <c r="BL33" s="48">
        <v>5</v>
      </c>
    </row>
    <row r="34" spans="1:64" ht="15">
      <c r="A34" s="64" t="s">
        <v>221</v>
      </c>
      <c r="B34" s="64" t="s">
        <v>221</v>
      </c>
      <c r="C34" s="65" t="s">
        <v>1419</v>
      </c>
      <c r="D34" s="66">
        <v>10</v>
      </c>
      <c r="E34" s="67" t="s">
        <v>136</v>
      </c>
      <c r="F34" s="68">
        <v>12</v>
      </c>
      <c r="G34" s="65"/>
      <c r="H34" s="69"/>
      <c r="I34" s="70"/>
      <c r="J34" s="70"/>
      <c r="K34" s="34" t="s">
        <v>65</v>
      </c>
      <c r="L34" s="77">
        <v>34</v>
      </c>
      <c r="M34" s="77"/>
      <c r="N34" s="72"/>
      <c r="O34" s="79" t="s">
        <v>176</v>
      </c>
      <c r="P34" s="81">
        <v>43510.93769675926</v>
      </c>
      <c r="Q34" s="79" t="s">
        <v>263</v>
      </c>
      <c r="R34" s="82" t="s">
        <v>325</v>
      </c>
      <c r="S34" s="79" t="s">
        <v>364</v>
      </c>
      <c r="T34" s="79"/>
      <c r="U34" s="79"/>
      <c r="V34" s="82" t="s">
        <v>422</v>
      </c>
      <c r="W34" s="81">
        <v>43510.93769675926</v>
      </c>
      <c r="X34" s="82" t="s">
        <v>448</v>
      </c>
      <c r="Y34" s="79"/>
      <c r="Z34" s="79"/>
      <c r="AA34" s="85" t="s">
        <v>520</v>
      </c>
      <c r="AB34" s="79"/>
      <c r="AC34" s="79" t="b">
        <v>0</v>
      </c>
      <c r="AD34" s="79">
        <v>0</v>
      </c>
      <c r="AE34" s="85" t="s">
        <v>578</v>
      </c>
      <c r="AF34" s="79" t="b">
        <v>0</v>
      </c>
      <c r="AG34" s="79" t="s">
        <v>582</v>
      </c>
      <c r="AH34" s="79"/>
      <c r="AI34" s="85" t="s">
        <v>578</v>
      </c>
      <c r="AJ34" s="79" t="b">
        <v>0</v>
      </c>
      <c r="AK34" s="79">
        <v>0</v>
      </c>
      <c r="AL34" s="85" t="s">
        <v>578</v>
      </c>
      <c r="AM34" s="79" t="s">
        <v>592</v>
      </c>
      <c r="AN34" s="79" t="b">
        <v>0</v>
      </c>
      <c r="AO34" s="85" t="s">
        <v>520</v>
      </c>
      <c r="AP34" s="79" t="s">
        <v>176</v>
      </c>
      <c r="AQ34" s="79">
        <v>0</v>
      </c>
      <c r="AR34" s="79">
        <v>0</v>
      </c>
      <c r="AS34" s="79"/>
      <c r="AT34" s="79"/>
      <c r="AU34" s="79"/>
      <c r="AV34" s="79"/>
      <c r="AW34" s="79"/>
      <c r="AX34" s="79"/>
      <c r="AY34" s="79"/>
      <c r="AZ34" s="79"/>
      <c r="BA34">
        <v>5</v>
      </c>
      <c r="BB34" s="78" t="str">
        <f>REPLACE(INDEX(GroupVertices[Group],MATCH(Edges[[#This Row],[Vertex 1]],GroupVertices[Vertex],0)),1,1,"")</f>
        <v>4</v>
      </c>
      <c r="BC34" s="78" t="str">
        <f>REPLACE(INDEX(GroupVertices[Group],MATCH(Edges[[#This Row],[Vertex 2]],GroupVertices[Vertex],0)),1,1,"")</f>
        <v>4</v>
      </c>
      <c r="BD34" s="48">
        <v>0</v>
      </c>
      <c r="BE34" s="49">
        <v>0</v>
      </c>
      <c r="BF34" s="48">
        <v>0</v>
      </c>
      <c r="BG34" s="49">
        <v>0</v>
      </c>
      <c r="BH34" s="48">
        <v>0</v>
      </c>
      <c r="BI34" s="49">
        <v>0</v>
      </c>
      <c r="BJ34" s="48">
        <v>5</v>
      </c>
      <c r="BK34" s="49">
        <v>100</v>
      </c>
      <c r="BL34" s="48">
        <v>5</v>
      </c>
    </row>
    <row r="35" spans="1:64" ht="15">
      <c r="A35" s="64" t="s">
        <v>222</v>
      </c>
      <c r="B35" s="64" t="s">
        <v>230</v>
      </c>
      <c r="C35" s="65" t="s">
        <v>1419</v>
      </c>
      <c r="D35" s="66">
        <v>10</v>
      </c>
      <c r="E35" s="67" t="s">
        <v>136</v>
      </c>
      <c r="F35" s="68">
        <v>12</v>
      </c>
      <c r="G35" s="65"/>
      <c r="H35" s="69"/>
      <c r="I35" s="70"/>
      <c r="J35" s="70"/>
      <c r="K35" s="34" t="s">
        <v>65</v>
      </c>
      <c r="L35" s="77">
        <v>35</v>
      </c>
      <c r="M35" s="77"/>
      <c r="N35" s="72"/>
      <c r="O35" s="79" t="s">
        <v>251</v>
      </c>
      <c r="P35" s="81">
        <v>43501.029756944445</v>
      </c>
      <c r="Q35" s="79" t="s">
        <v>264</v>
      </c>
      <c r="R35" s="82" t="s">
        <v>326</v>
      </c>
      <c r="S35" s="79" t="s">
        <v>365</v>
      </c>
      <c r="T35" s="79"/>
      <c r="U35" s="79"/>
      <c r="V35" s="82" t="s">
        <v>423</v>
      </c>
      <c r="W35" s="81">
        <v>43501.029756944445</v>
      </c>
      <c r="X35" s="82" t="s">
        <v>449</v>
      </c>
      <c r="Y35" s="79"/>
      <c r="Z35" s="79"/>
      <c r="AA35" s="85" t="s">
        <v>521</v>
      </c>
      <c r="AB35" s="79"/>
      <c r="AC35" s="79" t="b">
        <v>0</v>
      </c>
      <c r="AD35" s="79">
        <v>0</v>
      </c>
      <c r="AE35" s="85" t="s">
        <v>578</v>
      </c>
      <c r="AF35" s="79" t="b">
        <v>0</v>
      </c>
      <c r="AG35" s="79" t="s">
        <v>580</v>
      </c>
      <c r="AH35" s="79"/>
      <c r="AI35" s="85" t="s">
        <v>578</v>
      </c>
      <c r="AJ35" s="79" t="b">
        <v>0</v>
      </c>
      <c r="AK35" s="79">
        <v>0</v>
      </c>
      <c r="AL35" s="85" t="s">
        <v>571</v>
      </c>
      <c r="AM35" s="79" t="s">
        <v>593</v>
      </c>
      <c r="AN35" s="79" t="b">
        <v>0</v>
      </c>
      <c r="AO35" s="85" t="s">
        <v>571</v>
      </c>
      <c r="AP35" s="79" t="s">
        <v>176</v>
      </c>
      <c r="AQ35" s="79">
        <v>0</v>
      </c>
      <c r="AR35" s="79">
        <v>0</v>
      </c>
      <c r="AS35" s="79"/>
      <c r="AT35" s="79"/>
      <c r="AU35" s="79"/>
      <c r="AV35" s="79"/>
      <c r="AW35" s="79"/>
      <c r="AX35" s="79"/>
      <c r="AY35" s="79"/>
      <c r="AZ35" s="79"/>
      <c r="BA35">
        <v>4</v>
      </c>
      <c r="BB35" s="78" t="str">
        <f>REPLACE(INDEX(GroupVertices[Group],MATCH(Edges[[#This Row],[Vertex 1]],GroupVertices[Vertex],0)),1,1,"")</f>
        <v>1</v>
      </c>
      <c r="BC35" s="78" t="str">
        <f>REPLACE(INDEX(GroupVertices[Group],MATCH(Edges[[#This Row],[Vertex 2]],GroupVertices[Vertex],0)),1,1,"")</f>
        <v>1</v>
      </c>
      <c r="BD35" s="48">
        <v>0</v>
      </c>
      <c r="BE35" s="49">
        <v>0</v>
      </c>
      <c r="BF35" s="48">
        <v>1</v>
      </c>
      <c r="BG35" s="49">
        <v>5.2631578947368425</v>
      </c>
      <c r="BH35" s="48">
        <v>0</v>
      </c>
      <c r="BI35" s="49">
        <v>0</v>
      </c>
      <c r="BJ35" s="48">
        <v>18</v>
      </c>
      <c r="BK35" s="49">
        <v>94.73684210526316</v>
      </c>
      <c r="BL35" s="48">
        <v>19</v>
      </c>
    </row>
    <row r="36" spans="1:64" ht="15">
      <c r="A36" s="64" t="s">
        <v>222</v>
      </c>
      <c r="B36" s="64" t="s">
        <v>228</v>
      </c>
      <c r="C36" s="65" t="s">
        <v>1417</v>
      </c>
      <c r="D36" s="66">
        <v>3</v>
      </c>
      <c r="E36" s="67" t="s">
        <v>132</v>
      </c>
      <c r="F36" s="68">
        <v>35</v>
      </c>
      <c r="G36" s="65"/>
      <c r="H36" s="69"/>
      <c r="I36" s="70"/>
      <c r="J36" s="70"/>
      <c r="K36" s="34" t="s">
        <v>65</v>
      </c>
      <c r="L36" s="77">
        <v>36</v>
      </c>
      <c r="M36" s="77"/>
      <c r="N36" s="72"/>
      <c r="O36" s="79" t="s">
        <v>251</v>
      </c>
      <c r="P36" s="81">
        <v>43501.54393518518</v>
      </c>
      <c r="Q36" s="79" t="s">
        <v>265</v>
      </c>
      <c r="R36" s="79"/>
      <c r="S36" s="79"/>
      <c r="T36" s="79"/>
      <c r="U36" s="79"/>
      <c r="V36" s="82" t="s">
        <v>423</v>
      </c>
      <c r="W36" s="81">
        <v>43501.54393518518</v>
      </c>
      <c r="X36" s="82" t="s">
        <v>450</v>
      </c>
      <c r="Y36" s="79"/>
      <c r="Z36" s="79"/>
      <c r="AA36" s="85" t="s">
        <v>522</v>
      </c>
      <c r="AB36" s="79"/>
      <c r="AC36" s="79" t="b">
        <v>0</v>
      </c>
      <c r="AD36" s="79">
        <v>0</v>
      </c>
      <c r="AE36" s="85" t="s">
        <v>578</v>
      </c>
      <c r="AF36" s="79" t="b">
        <v>0</v>
      </c>
      <c r="AG36" s="79" t="s">
        <v>580</v>
      </c>
      <c r="AH36" s="79"/>
      <c r="AI36" s="85" t="s">
        <v>578</v>
      </c>
      <c r="AJ36" s="79" t="b">
        <v>0</v>
      </c>
      <c r="AK36" s="79">
        <v>1</v>
      </c>
      <c r="AL36" s="85" t="s">
        <v>540</v>
      </c>
      <c r="AM36" s="79" t="s">
        <v>593</v>
      </c>
      <c r="AN36" s="79" t="b">
        <v>0</v>
      </c>
      <c r="AO36" s="85" t="s">
        <v>540</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2</v>
      </c>
      <c r="BD36" s="48">
        <v>3</v>
      </c>
      <c r="BE36" s="49">
        <v>16.666666666666668</v>
      </c>
      <c r="BF36" s="48">
        <v>1</v>
      </c>
      <c r="BG36" s="49">
        <v>5.555555555555555</v>
      </c>
      <c r="BH36" s="48">
        <v>0</v>
      </c>
      <c r="BI36" s="49">
        <v>0</v>
      </c>
      <c r="BJ36" s="48">
        <v>14</v>
      </c>
      <c r="BK36" s="49">
        <v>77.77777777777777</v>
      </c>
      <c r="BL36" s="48">
        <v>18</v>
      </c>
    </row>
    <row r="37" spans="1:64" ht="15">
      <c r="A37" s="64" t="s">
        <v>222</v>
      </c>
      <c r="B37" s="64" t="s">
        <v>230</v>
      </c>
      <c r="C37" s="65" t="s">
        <v>1419</v>
      </c>
      <c r="D37" s="66">
        <v>10</v>
      </c>
      <c r="E37" s="67" t="s">
        <v>136</v>
      </c>
      <c r="F37" s="68">
        <v>12</v>
      </c>
      <c r="G37" s="65"/>
      <c r="H37" s="69"/>
      <c r="I37" s="70"/>
      <c r="J37" s="70"/>
      <c r="K37" s="34" t="s">
        <v>65</v>
      </c>
      <c r="L37" s="77">
        <v>37</v>
      </c>
      <c r="M37" s="77"/>
      <c r="N37" s="72"/>
      <c r="O37" s="79" t="s">
        <v>251</v>
      </c>
      <c r="P37" s="81">
        <v>43503.64525462963</v>
      </c>
      <c r="Q37" s="79" t="s">
        <v>266</v>
      </c>
      <c r="R37" s="82" t="s">
        <v>327</v>
      </c>
      <c r="S37" s="79" t="s">
        <v>361</v>
      </c>
      <c r="T37" s="79"/>
      <c r="U37" s="79"/>
      <c r="V37" s="82" t="s">
        <v>423</v>
      </c>
      <c r="W37" s="81">
        <v>43503.64525462963</v>
      </c>
      <c r="X37" s="82" t="s">
        <v>451</v>
      </c>
      <c r="Y37" s="79"/>
      <c r="Z37" s="79"/>
      <c r="AA37" s="85" t="s">
        <v>523</v>
      </c>
      <c r="AB37" s="79"/>
      <c r="AC37" s="79" t="b">
        <v>0</v>
      </c>
      <c r="AD37" s="79">
        <v>0</v>
      </c>
      <c r="AE37" s="85" t="s">
        <v>578</v>
      </c>
      <c r="AF37" s="79" t="b">
        <v>1</v>
      </c>
      <c r="AG37" s="79" t="s">
        <v>580</v>
      </c>
      <c r="AH37" s="79"/>
      <c r="AI37" s="85" t="s">
        <v>509</v>
      </c>
      <c r="AJ37" s="79" t="b">
        <v>0</v>
      </c>
      <c r="AK37" s="79">
        <v>0</v>
      </c>
      <c r="AL37" s="85" t="s">
        <v>578</v>
      </c>
      <c r="AM37" s="79" t="s">
        <v>594</v>
      </c>
      <c r="AN37" s="79" t="b">
        <v>0</v>
      </c>
      <c r="AO37" s="85" t="s">
        <v>523</v>
      </c>
      <c r="AP37" s="79" t="s">
        <v>176</v>
      </c>
      <c r="AQ37" s="79">
        <v>0</v>
      </c>
      <c r="AR37" s="79">
        <v>0</v>
      </c>
      <c r="AS37" s="79"/>
      <c r="AT37" s="79"/>
      <c r="AU37" s="79"/>
      <c r="AV37" s="79"/>
      <c r="AW37" s="79"/>
      <c r="AX37" s="79"/>
      <c r="AY37" s="79"/>
      <c r="AZ37" s="79"/>
      <c r="BA37">
        <v>4</v>
      </c>
      <c r="BB37" s="78" t="str">
        <f>REPLACE(INDEX(GroupVertices[Group],MATCH(Edges[[#This Row],[Vertex 1]],GroupVertices[Vertex],0)),1,1,"")</f>
        <v>1</v>
      </c>
      <c r="BC37" s="78" t="str">
        <f>REPLACE(INDEX(GroupVertices[Group],MATCH(Edges[[#This Row],[Vertex 2]],GroupVertices[Vertex],0)),1,1,"")</f>
        <v>1</v>
      </c>
      <c r="BD37" s="48">
        <v>1</v>
      </c>
      <c r="BE37" s="49">
        <v>25</v>
      </c>
      <c r="BF37" s="48">
        <v>0</v>
      </c>
      <c r="BG37" s="49">
        <v>0</v>
      </c>
      <c r="BH37" s="48">
        <v>0</v>
      </c>
      <c r="BI37" s="49">
        <v>0</v>
      </c>
      <c r="BJ37" s="48">
        <v>3</v>
      </c>
      <c r="BK37" s="49">
        <v>75</v>
      </c>
      <c r="BL37" s="48">
        <v>4</v>
      </c>
    </row>
    <row r="38" spans="1:64" ht="15">
      <c r="A38" s="64" t="s">
        <v>222</v>
      </c>
      <c r="B38" s="64" t="s">
        <v>238</v>
      </c>
      <c r="C38" s="65" t="s">
        <v>1417</v>
      </c>
      <c r="D38" s="66">
        <v>3</v>
      </c>
      <c r="E38" s="67" t="s">
        <v>132</v>
      </c>
      <c r="F38" s="68">
        <v>35</v>
      </c>
      <c r="G38" s="65"/>
      <c r="H38" s="69"/>
      <c r="I38" s="70"/>
      <c r="J38" s="70"/>
      <c r="K38" s="34" t="s">
        <v>65</v>
      </c>
      <c r="L38" s="77">
        <v>38</v>
      </c>
      <c r="M38" s="77"/>
      <c r="N38" s="72"/>
      <c r="O38" s="79" t="s">
        <v>251</v>
      </c>
      <c r="P38" s="81">
        <v>43505.02072916667</v>
      </c>
      <c r="Q38" s="79" t="s">
        <v>267</v>
      </c>
      <c r="R38" s="79"/>
      <c r="S38" s="79"/>
      <c r="T38" s="79" t="s">
        <v>230</v>
      </c>
      <c r="U38" s="79"/>
      <c r="V38" s="82" t="s">
        <v>423</v>
      </c>
      <c r="W38" s="81">
        <v>43505.02072916667</v>
      </c>
      <c r="X38" s="82" t="s">
        <v>452</v>
      </c>
      <c r="Y38" s="79"/>
      <c r="Z38" s="79"/>
      <c r="AA38" s="85" t="s">
        <v>524</v>
      </c>
      <c r="AB38" s="79"/>
      <c r="AC38" s="79" t="b">
        <v>0</v>
      </c>
      <c r="AD38" s="79">
        <v>0</v>
      </c>
      <c r="AE38" s="85" t="s">
        <v>578</v>
      </c>
      <c r="AF38" s="79" t="b">
        <v>0</v>
      </c>
      <c r="AG38" s="79" t="s">
        <v>580</v>
      </c>
      <c r="AH38" s="79"/>
      <c r="AI38" s="85" t="s">
        <v>578</v>
      </c>
      <c r="AJ38" s="79" t="b">
        <v>0</v>
      </c>
      <c r="AK38" s="79">
        <v>0</v>
      </c>
      <c r="AL38" s="85" t="s">
        <v>557</v>
      </c>
      <c r="AM38" s="79" t="s">
        <v>593</v>
      </c>
      <c r="AN38" s="79" t="b">
        <v>0</v>
      </c>
      <c r="AO38" s="85" t="s">
        <v>557</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222</v>
      </c>
      <c r="B39" s="64" t="s">
        <v>230</v>
      </c>
      <c r="C39" s="65" t="s">
        <v>1419</v>
      </c>
      <c r="D39" s="66">
        <v>10</v>
      </c>
      <c r="E39" s="67" t="s">
        <v>136</v>
      </c>
      <c r="F39" s="68">
        <v>12</v>
      </c>
      <c r="G39" s="65"/>
      <c r="H39" s="69"/>
      <c r="I39" s="70"/>
      <c r="J39" s="70"/>
      <c r="K39" s="34" t="s">
        <v>65</v>
      </c>
      <c r="L39" s="77">
        <v>39</v>
      </c>
      <c r="M39" s="77"/>
      <c r="N39" s="72"/>
      <c r="O39" s="79" t="s">
        <v>251</v>
      </c>
      <c r="P39" s="81">
        <v>43505.02072916667</v>
      </c>
      <c r="Q39" s="79" t="s">
        <v>267</v>
      </c>
      <c r="R39" s="79"/>
      <c r="S39" s="79"/>
      <c r="T39" s="79" t="s">
        <v>230</v>
      </c>
      <c r="U39" s="79"/>
      <c r="V39" s="82" t="s">
        <v>423</v>
      </c>
      <c r="W39" s="81">
        <v>43505.02072916667</v>
      </c>
      <c r="X39" s="82" t="s">
        <v>452</v>
      </c>
      <c r="Y39" s="79"/>
      <c r="Z39" s="79"/>
      <c r="AA39" s="85" t="s">
        <v>524</v>
      </c>
      <c r="AB39" s="79"/>
      <c r="AC39" s="79" t="b">
        <v>0</v>
      </c>
      <c r="AD39" s="79">
        <v>0</v>
      </c>
      <c r="AE39" s="85" t="s">
        <v>578</v>
      </c>
      <c r="AF39" s="79" t="b">
        <v>0</v>
      </c>
      <c r="AG39" s="79" t="s">
        <v>580</v>
      </c>
      <c r="AH39" s="79"/>
      <c r="AI39" s="85" t="s">
        <v>578</v>
      </c>
      <c r="AJ39" s="79" t="b">
        <v>0</v>
      </c>
      <c r="AK39" s="79">
        <v>0</v>
      </c>
      <c r="AL39" s="85" t="s">
        <v>557</v>
      </c>
      <c r="AM39" s="79" t="s">
        <v>593</v>
      </c>
      <c r="AN39" s="79" t="b">
        <v>0</v>
      </c>
      <c r="AO39" s="85" t="s">
        <v>557</v>
      </c>
      <c r="AP39" s="79" t="s">
        <v>176</v>
      </c>
      <c r="AQ39" s="79">
        <v>0</v>
      </c>
      <c r="AR39" s="79">
        <v>0</v>
      </c>
      <c r="AS39" s="79"/>
      <c r="AT39" s="79"/>
      <c r="AU39" s="79"/>
      <c r="AV39" s="79"/>
      <c r="AW39" s="79"/>
      <c r="AX39" s="79"/>
      <c r="AY39" s="79"/>
      <c r="AZ39" s="79"/>
      <c r="BA39">
        <v>4</v>
      </c>
      <c r="BB39" s="78" t="str">
        <f>REPLACE(INDEX(GroupVertices[Group],MATCH(Edges[[#This Row],[Vertex 1]],GroupVertices[Vertex],0)),1,1,"")</f>
        <v>1</v>
      </c>
      <c r="BC39" s="78" t="str">
        <f>REPLACE(INDEX(GroupVertices[Group],MATCH(Edges[[#This Row],[Vertex 2]],GroupVertices[Vertex],0)),1,1,"")</f>
        <v>1</v>
      </c>
      <c r="BD39" s="48">
        <v>3</v>
      </c>
      <c r="BE39" s="49">
        <v>16.666666666666668</v>
      </c>
      <c r="BF39" s="48">
        <v>0</v>
      </c>
      <c r="BG39" s="49">
        <v>0</v>
      </c>
      <c r="BH39" s="48">
        <v>0</v>
      </c>
      <c r="BI39" s="49">
        <v>0</v>
      </c>
      <c r="BJ39" s="48">
        <v>15</v>
      </c>
      <c r="BK39" s="49">
        <v>83.33333333333333</v>
      </c>
      <c r="BL39" s="48">
        <v>18</v>
      </c>
    </row>
    <row r="40" spans="1:64" ht="15">
      <c r="A40" s="64" t="s">
        <v>222</v>
      </c>
      <c r="B40" s="64" t="s">
        <v>230</v>
      </c>
      <c r="C40" s="65" t="s">
        <v>1419</v>
      </c>
      <c r="D40" s="66">
        <v>10</v>
      </c>
      <c r="E40" s="67" t="s">
        <v>136</v>
      </c>
      <c r="F40" s="68">
        <v>12</v>
      </c>
      <c r="G40" s="65"/>
      <c r="H40" s="69"/>
      <c r="I40" s="70"/>
      <c r="J40" s="70"/>
      <c r="K40" s="34" t="s">
        <v>65</v>
      </c>
      <c r="L40" s="77">
        <v>40</v>
      </c>
      <c r="M40" s="77"/>
      <c r="N40" s="72"/>
      <c r="O40" s="79" t="s">
        <v>251</v>
      </c>
      <c r="P40" s="81">
        <v>43511.25811342592</v>
      </c>
      <c r="Q40" s="79" t="s">
        <v>268</v>
      </c>
      <c r="R40" s="79"/>
      <c r="S40" s="79"/>
      <c r="T40" s="79" t="s">
        <v>381</v>
      </c>
      <c r="U40" s="82" t="s">
        <v>402</v>
      </c>
      <c r="V40" s="82" t="s">
        <v>402</v>
      </c>
      <c r="W40" s="81">
        <v>43511.25811342592</v>
      </c>
      <c r="X40" s="82" t="s">
        <v>453</v>
      </c>
      <c r="Y40" s="79"/>
      <c r="Z40" s="79"/>
      <c r="AA40" s="85" t="s">
        <v>525</v>
      </c>
      <c r="AB40" s="79"/>
      <c r="AC40" s="79" t="b">
        <v>0</v>
      </c>
      <c r="AD40" s="79">
        <v>0</v>
      </c>
      <c r="AE40" s="85" t="s">
        <v>578</v>
      </c>
      <c r="AF40" s="79" t="b">
        <v>0</v>
      </c>
      <c r="AG40" s="79" t="s">
        <v>580</v>
      </c>
      <c r="AH40" s="79"/>
      <c r="AI40" s="85" t="s">
        <v>578</v>
      </c>
      <c r="AJ40" s="79" t="b">
        <v>0</v>
      </c>
      <c r="AK40" s="79">
        <v>0</v>
      </c>
      <c r="AL40" s="85" t="s">
        <v>576</v>
      </c>
      <c r="AM40" s="79" t="s">
        <v>593</v>
      </c>
      <c r="AN40" s="79" t="b">
        <v>0</v>
      </c>
      <c r="AO40" s="85" t="s">
        <v>576</v>
      </c>
      <c r="AP40" s="79" t="s">
        <v>176</v>
      </c>
      <c r="AQ40" s="79">
        <v>0</v>
      </c>
      <c r="AR40" s="79">
        <v>0</v>
      </c>
      <c r="AS40" s="79"/>
      <c r="AT40" s="79"/>
      <c r="AU40" s="79"/>
      <c r="AV40" s="79"/>
      <c r="AW40" s="79"/>
      <c r="AX40" s="79"/>
      <c r="AY40" s="79"/>
      <c r="AZ40" s="79"/>
      <c r="BA40">
        <v>4</v>
      </c>
      <c r="BB40" s="78" t="str">
        <f>REPLACE(INDEX(GroupVertices[Group],MATCH(Edges[[#This Row],[Vertex 1]],GroupVertices[Vertex],0)),1,1,"")</f>
        <v>1</v>
      </c>
      <c r="BC40" s="78" t="str">
        <f>REPLACE(INDEX(GroupVertices[Group],MATCH(Edges[[#This Row],[Vertex 2]],GroupVertices[Vertex],0)),1,1,"")</f>
        <v>1</v>
      </c>
      <c r="BD40" s="48">
        <v>2</v>
      </c>
      <c r="BE40" s="49">
        <v>16.666666666666668</v>
      </c>
      <c r="BF40" s="48">
        <v>0</v>
      </c>
      <c r="BG40" s="49">
        <v>0</v>
      </c>
      <c r="BH40" s="48">
        <v>0</v>
      </c>
      <c r="BI40" s="49">
        <v>0</v>
      </c>
      <c r="BJ40" s="48">
        <v>10</v>
      </c>
      <c r="BK40" s="49">
        <v>83.33333333333333</v>
      </c>
      <c r="BL40" s="48">
        <v>12</v>
      </c>
    </row>
    <row r="41" spans="1:64" ht="15">
      <c r="A41" s="64" t="s">
        <v>223</v>
      </c>
      <c r="B41" s="64" t="s">
        <v>230</v>
      </c>
      <c r="C41" s="65" t="s">
        <v>1417</v>
      </c>
      <c r="D41" s="66">
        <v>3</v>
      </c>
      <c r="E41" s="67" t="s">
        <v>132</v>
      </c>
      <c r="F41" s="68">
        <v>35</v>
      </c>
      <c r="G41" s="65"/>
      <c r="H41" s="69"/>
      <c r="I41" s="70"/>
      <c r="J41" s="70"/>
      <c r="K41" s="34" t="s">
        <v>65</v>
      </c>
      <c r="L41" s="77">
        <v>41</v>
      </c>
      <c r="M41" s="77"/>
      <c r="N41" s="72"/>
      <c r="O41" s="79" t="s">
        <v>251</v>
      </c>
      <c r="P41" s="81">
        <v>43504.38395833333</v>
      </c>
      <c r="Q41" s="79" t="s">
        <v>269</v>
      </c>
      <c r="R41" s="79"/>
      <c r="S41" s="79"/>
      <c r="T41" s="79" t="s">
        <v>375</v>
      </c>
      <c r="U41" s="79"/>
      <c r="V41" s="82" t="s">
        <v>424</v>
      </c>
      <c r="W41" s="81">
        <v>43504.38395833333</v>
      </c>
      <c r="X41" s="82" t="s">
        <v>454</v>
      </c>
      <c r="Y41" s="79"/>
      <c r="Z41" s="79"/>
      <c r="AA41" s="85" t="s">
        <v>526</v>
      </c>
      <c r="AB41" s="79"/>
      <c r="AC41" s="79" t="b">
        <v>0</v>
      </c>
      <c r="AD41" s="79">
        <v>0</v>
      </c>
      <c r="AE41" s="85" t="s">
        <v>578</v>
      </c>
      <c r="AF41" s="79" t="b">
        <v>0</v>
      </c>
      <c r="AG41" s="79" t="s">
        <v>580</v>
      </c>
      <c r="AH41" s="79"/>
      <c r="AI41" s="85" t="s">
        <v>578</v>
      </c>
      <c r="AJ41" s="79" t="b">
        <v>0</v>
      </c>
      <c r="AK41" s="79">
        <v>2</v>
      </c>
      <c r="AL41" s="85" t="s">
        <v>548</v>
      </c>
      <c r="AM41" s="79" t="s">
        <v>588</v>
      </c>
      <c r="AN41" s="79" t="b">
        <v>0</v>
      </c>
      <c r="AO41" s="85" t="s">
        <v>548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1</v>
      </c>
      <c r="BD41" s="48"/>
      <c r="BE41" s="49"/>
      <c r="BF41" s="48"/>
      <c r="BG41" s="49"/>
      <c r="BH41" s="48"/>
      <c r="BI41" s="49"/>
      <c r="BJ41" s="48"/>
      <c r="BK41" s="49"/>
      <c r="BL41" s="48"/>
    </row>
    <row r="42" spans="1:64" ht="15">
      <c r="A42" s="64" t="s">
        <v>223</v>
      </c>
      <c r="B42" s="64" t="s">
        <v>235</v>
      </c>
      <c r="C42" s="65" t="s">
        <v>1418</v>
      </c>
      <c r="D42" s="66">
        <v>5.333333333333334</v>
      </c>
      <c r="E42" s="67" t="s">
        <v>136</v>
      </c>
      <c r="F42" s="68">
        <v>27.333333333333332</v>
      </c>
      <c r="G42" s="65"/>
      <c r="H42" s="69"/>
      <c r="I42" s="70"/>
      <c r="J42" s="70"/>
      <c r="K42" s="34" t="s">
        <v>65</v>
      </c>
      <c r="L42" s="77">
        <v>42</v>
      </c>
      <c r="M42" s="77"/>
      <c r="N42" s="72"/>
      <c r="O42" s="79" t="s">
        <v>251</v>
      </c>
      <c r="P42" s="81">
        <v>43504.38395833333</v>
      </c>
      <c r="Q42" s="79" t="s">
        <v>269</v>
      </c>
      <c r="R42" s="79"/>
      <c r="S42" s="79"/>
      <c r="T42" s="79" t="s">
        <v>375</v>
      </c>
      <c r="U42" s="79"/>
      <c r="V42" s="82" t="s">
        <v>424</v>
      </c>
      <c r="W42" s="81">
        <v>43504.38395833333</v>
      </c>
      <c r="X42" s="82" t="s">
        <v>454</v>
      </c>
      <c r="Y42" s="79"/>
      <c r="Z42" s="79"/>
      <c r="AA42" s="85" t="s">
        <v>526</v>
      </c>
      <c r="AB42" s="79"/>
      <c r="AC42" s="79" t="b">
        <v>0</v>
      </c>
      <c r="AD42" s="79">
        <v>0</v>
      </c>
      <c r="AE42" s="85" t="s">
        <v>578</v>
      </c>
      <c r="AF42" s="79" t="b">
        <v>0</v>
      </c>
      <c r="AG42" s="79" t="s">
        <v>580</v>
      </c>
      <c r="AH42" s="79"/>
      <c r="AI42" s="85" t="s">
        <v>578</v>
      </c>
      <c r="AJ42" s="79" t="b">
        <v>0</v>
      </c>
      <c r="AK42" s="79">
        <v>2</v>
      </c>
      <c r="AL42" s="85" t="s">
        <v>548</v>
      </c>
      <c r="AM42" s="79" t="s">
        <v>588</v>
      </c>
      <c r="AN42" s="79" t="b">
        <v>0</v>
      </c>
      <c r="AO42" s="85" t="s">
        <v>548</v>
      </c>
      <c r="AP42" s="79" t="s">
        <v>176</v>
      </c>
      <c r="AQ42" s="79">
        <v>0</v>
      </c>
      <c r="AR42" s="79">
        <v>0</v>
      </c>
      <c r="AS42" s="79"/>
      <c r="AT42" s="79"/>
      <c r="AU42" s="79"/>
      <c r="AV42" s="79"/>
      <c r="AW42" s="79"/>
      <c r="AX42" s="79"/>
      <c r="AY42" s="79"/>
      <c r="AZ42" s="79"/>
      <c r="BA42">
        <v>2</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223</v>
      </c>
      <c r="B43" s="64" t="s">
        <v>232</v>
      </c>
      <c r="C43" s="65" t="s">
        <v>1418</v>
      </c>
      <c r="D43" s="66">
        <v>5.333333333333334</v>
      </c>
      <c r="E43" s="67" t="s">
        <v>136</v>
      </c>
      <c r="F43" s="68">
        <v>27.333333333333332</v>
      </c>
      <c r="G43" s="65"/>
      <c r="H43" s="69"/>
      <c r="I43" s="70"/>
      <c r="J43" s="70"/>
      <c r="K43" s="34" t="s">
        <v>65</v>
      </c>
      <c r="L43" s="77">
        <v>43</v>
      </c>
      <c r="M43" s="77"/>
      <c r="N43" s="72"/>
      <c r="O43" s="79" t="s">
        <v>251</v>
      </c>
      <c r="P43" s="81">
        <v>43504.38395833333</v>
      </c>
      <c r="Q43" s="79" t="s">
        <v>269</v>
      </c>
      <c r="R43" s="79"/>
      <c r="S43" s="79"/>
      <c r="T43" s="79" t="s">
        <v>375</v>
      </c>
      <c r="U43" s="79"/>
      <c r="V43" s="82" t="s">
        <v>424</v>
      </c>
      <c r="W43" s="81">
        <v>43504.38395833333</v>
      </c>
      <c r="X43" s="82" t="s">
        <v>454</v>
      </c>
      <c r="Y43" s="79"/>
      <c r="Z43" s="79"/>
      <c r="AA43" s="85" t="s">
        <v>526</v>
      </c>
      <c r="AB43" s="79"/>
      <c r="AC43" s="79" t="b">
        <v>0</v>
      </c>
      <c r="AD43" s="79">
        <v>0</v>
      </c>
      <c r="AE43" s="85" t="s">
        <v>578</v>
      </c>
      <c r="AF43" s="79" t="b">
        <v>0</v>
      </c>
      <c r="AG43" s="79" t="s">
        <v>580</v>
      </c>
      <c r="AH43" s="79"/>
      <c r="AI43" s="85" t="s">
        <v>578</v>
      </c>
      <c r="AJ43" s="79" t="b">
        <v>0</v>
      </c>
      <c r="AK43" s="79">
        <v>2</v>
      </c>
      <c r="AL43" s="85" t="s">
        <v>548</v>
      </c>
      <c r="AM43" s="79" t="s">
        <v>588</v>
      </c>
      <c r="AN43" s="79" t="b">
        <v>0</v>
      </c>
      <c r="AO43" s="85" t="s">
        <v>548</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25</v>
      </c>
      <c r="BK43" s="49">
        <v>100</v>
      </c>
      <c r="BL43" s="48">
        <v>25</v>
      </c>
    </row>
    <row r="44" spans="1:64" ht="15">
      <c r="A44" s="64" t="s">
        <v>223</v>
      </c>
      <c r="B44" s="64" t="s">
        <v>235</v>
      </c>
      <c r="C44" s="65" t="s">
        <v>1418</v>
      </c>
      <c r="D44" s="66">
        <v>5.333333333333334</v>
      </c>
      <c r="E44" s="67" t="s">
        <v>136</v>
      </c>
      <c r="F44" s="68">
        <v>27.333333333333332</v>
      </c>
      <c r="G44" s="65"/>
      <c r="H44" s="69"/>
      <c r="I44" s="70"/>
      <c r="J44" s="70"/>
      <c r="K44" s="34" t="s">
        <v>65</v>
      </c>
      <c r="L44" s="77">
        <v>44</v>
      </c>
      <c r="M44" s="77"/>
      <c r="N44" s="72"/>
      <c r="O44" s="79" t="s">
        <v>251</v>
      </c>
      <c r="P44" s="81">
        <v>43511.36605324074</v>
      </c>
      <c r="Q44" s="79" t="s">
        <v>270</v>
      </c>
      <c r="R44" s="79"/>
      <c r="S44" s="79"/>
      <c r="T44" s="79" t="s">
        <v>382</v>
      </c>
      <c r="U44" s="79"/>
      <c r="V44" s="82" t="s">
        <v>424</v>
      </c>
      <c r="W44" s="81">
        <v>43511.36605324074</v>
      </c>
      <c r="X44" s="82" t="s">
        <v>455</v>
      </c>
      <c r="Y44" s="79"/>
      <c r="Z44" s="79"/>
      <c r="AA44" s="85" t="s">
        <v>527</v>
      </c>
      <c r="AB44" s="79"/>
      <c r="AC44" s="79" t="b">
        <v>0</v>
      </c>
      <c r="AD44" s="79">
        <v>0</v>
      </c>
      <c r="AE44" s="85" t="s">
        <v>578</v>
      </c>
      <c r="AF44" s="79" t="b">
        <v>0</v>
      </c>
      <c r="AG44" s="79" t="s">
        <v>580</v>
      </c>
      <c r="AH44" s="79"/>
      <c r="AI44" s="85" t="s">
        <v>578</v>
      </c>
      <c r="AJ44" s="79" t="b">
        <v>0</v>
      </c>
      <c r="AK44" s="79">
        <v>3</v>
      </c>
      <c r="AL44" s="85" t="s">
        <v>550</v>
      </c>
      <c r="AM44" s="79" t="s">
        <v>588</v>
      </c>
      <c r="AN44" s="79" t="b">
        <v>0</v>
      </c>
      <c r="AO44" s="85" t="s">
        <v>550</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223</v>
      </c>
      <c r="B45" s="64" t="s">
        <v>232</v>
      </c>
      <c r="C45" s="65" t="s">
        <v>1418</v>
      </c>
      <c r="D45" s="66">
        <v>5.333333333333334</v>
      </c>
      <c r="E45" s="67" t="s">
        <v>136</v>
      </c>
      <c r="F45" s="68">
        <v>27.333333333333332</v>
      </c>
      <c r="G45" s="65"/>
      <c r="H45" s="69"/>
      <c r="I45" s="70"/>
      <c r="J45" s="70"/>
      <c r="K45" s="34" t="s">
        <v>65</v>
      </c>
      <c r="L45" s="77">
        <v>45</v>
      </c>
      <c r="M45" s="77"/>
      <c r="N45" s="72"/>
      <c r="O45" s="79" t="s">
        <v>251</v>
      </c>
      <c r="P45" s="81">
        <v>43511.36605324074</v>
      </c>
      <c r="Q45" s="79" t="s">
        <v>270</v>
      </c>
      <c r="R45" s="79"/>
      <c r="S45" s="79"/>
      <c r="T45" s="79" t="s">
        <v>382</v>
      </c>
      <c r="U45" s="79"/>
      <c r="V45" s="82" t="s">
        <v>424</v>
      </c>
      <c r="W45" s="81">
        <v>43511.36605324074</v>
      </c>
      <c r="X45" s="82" t="s">
        <v>455</v>
      </c>
      <c r="Y45" s="79"/>
      <c r="Z45" s="79"/>
      <c r="AA45" s="85" t="s">
        <v>527</v>
      </c>
      <c r="AB45" s="79"/>
      <c r="AC45" s="79" t="b">
        <v>0</v>
      </c>
      <c r="AD45" s="79">
        <v>0</v>
      </c>
      <c r="AE45" s="85" t="s">
        <v>578</v>
      </c>
      <c r="AF45" s="79" t="b">
        <v>0</v>
      </c>
      <c r="AG45" s="79" t="s">
        <v>580</v>
      </c>
      <c r="AH45" s="79"/>
      <c r="AI45" s="85" t="s">
        <v>578</v>
      </c>
      <c r="AJ45" s="79" t="b">
        <v>0</v>
      </c>
      <c r="AK45" s="79">
        <v>3</v>
      </c>
      <c r="AL45" s="85" t="s">
        <v>550</v>
      </c>
      <c r="AM45" s="79" t="s">
        <v>588</v>
      </c>
      <c r="AN45" s="79" t="b">
        <v>0</v>
      </c>
      <c r="AO45" s="85" t="s">
        <v>550</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3</v>
      </c>
      <c r="BD45" s="48">
        <v>1</v>
      </c>
      <c r="BE45" s="49">
        <v>4.166666666666667</v>
      </c>
      <c r="BF45" s="48">
        <v>0</v>
      </c>
      <c r="BG45" s="49">
        <v>0</v>
      </c>
      <c r="BH45" s="48">
        <v>0</v>
      </c>
      <c r="BI45" s="49">
        <v>0</v>
      </c>
      <c r="BJ45" s="48">
        <v>23</v>
      </c>
      <c r="BK45" s="49">
        <v>95.83333333333333</v>
      </c>
      <c r="BL45" s="48">
        <v>24</v>
      </c>
    </row>
    <row r="46" spans="1:64" ht="15">
      <c r="A46" s="64" t="s">
        <v>224</v>
      </c>
      <c r="B46" s="64" t="s">
        <v>224</v>
      </c>
      <c r="C46" s="65" t="s">
        <v>1418</v>
      </c>
      <c r="D46" s="66">
        <v>5.333333333333334</v>
      </c>
      <c r="E46" s="67" t="s">
        <v>136</v>
      </c>
      <c r="F46" s="68">
        <v>27.333333333333332</v>
      </c>
      <c r="G46" s="65"/>
      <c r="H46" s="69"/>
      <c r="I46" s="70"/>
      <c r="J46" s="70"/>
      <c r="K46" s="34" t="s">
        <v>65</v>
      </c>
      <c r="L46" s="77">
        <v>46</v>
      </c>
      <c r="M46" s="77"/>
      <c r="N46" s="72"/>
      <c r="O46" s="79" t="s">
        <v>176</v>
      </c>
      <c r="P46" s="81">
        <v>43503.572916666664</v>
      </c>
      <c r="Q46" s="79" t="s">
        <v>271</v>
      </c>
      <c r="R46" s="82" t="s">
        <v>328</v>
      </c>
      <c r="S46" s="79" t="s">
        <v>361</v>
      </c>
      <c r="T46" s="79"/>
      <c r="U46" s="79"/>
      <c r="V46" s="82" t="s">
        <v>425</v>
      </c>
      <c r="W46" s="81">
        <v>43503.572916666664</v>
      </c>
      <c r="X46" s="82" t="s">
        <v>456</v>
      </c>
      <c r="Y46" s="79"/>
      <c r="Z46" s="79"/>
      <c r="AA46" s="85" t="s">
        <v>528</v>
      </c>
      <c r="AB46" s="79"/>
      <c r="AC46" s="79" t="b">
        <v>0</v>
      </c>
      <c r="AD46" s="79">
        <v>0</v>
      </c>
      <c r="AE46" s="85" t="s">
        <v>578</v>
      </c>
      <c r="AF46" s="79" t="b">
        <v>0</v>
      </c>
      <c r="AG46" s="79" t="s">
        <v>581</v>
      </c>
      <c r="AH46" s="79"/>
      <c r="AI46" s="85" t="s">
        <v>578</v>
      </c>
      <c r="AJ46" s="79" t="b">
        <v>0</v>
      </c>
      <c r="AK46" s="79">
        <v>0</v>
      </c>
      <c r="AL46" s="85" t="s">
        <v>578</v>
      </c>
      <c r="AM46" s="79" t="s">
        <v>595</v>
      </c>
      <c r="AN46" s="79" t="b">
        <v>1</v>
      </c>
      <c r="AO46" s="85" t="s">
        <v>528</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20</v>
      </c>
      <c r="BK46" s="49">
        <v>100</v>
      </c>
      <c r="BL46" s="48">
        <v>20</v>
      </c>
    </row>
    <row r="47" spans="1:64" ht="15">
      <c r="A47" s="64" t="s">
        <v>224</v>
      </c>
      <c r="B47" s="64" t="s">
        <v>224</v>
      </c>
      <c r="C47" s="65" t="s">
        <v>1418</v>
      </c>
      <c r="D47" s="66">
        <v>5.333333333333334</v>
      </c>
      <c r="E47" s="67" t="s">
        <v>136</v>
      </c>
      <c r="F47" s="68">
        <v>27.333333333333332</v>
      </c>
      <c r="G47" s="65"/>
      <c r="H47" s="69"/>
      <c r="I47" s="70"/>
      <c r="J47" s="70"/>
      <c r="K47" s="34" t="s">
        <v>65</v>
      </c>
      <c r="L47" s="77">
        <v>47</v>
      </c>
      <c r="M47" s="77"/>
      <c r="N47" s="72"/>
      <c r="O47" s="79" t="s">
        <v>176</v>
      </c>
      <c r="P47" s="81">
        <v>43511.40626157408</v>
      </c>
      <c r="Q47" s="79" t="s">
        <v>272</v>
      </c>
      <c r="R47" s="82" t="s">
        <v>329</v>
      </c>
      <c r="S47" s="79" t="s">
        <v>361</v>
      </c>
      <c r="T47" s="79"/>
      <c r="U47" s="79"/>
      <c r="V47" s="82" t="s">
        <v>425</v>
      </c>
      <c r="W47" s="81">
        <v>43511.40626157408</v>
      </c>
      <c r="X47" s="82" t="s">
        <v>457</v>
      </c>
      <c r="Y47" s="79"/>
      <c r="Z47" s="79"/>
      <c r="AA47" s="85" t="s">
        <v>529</v>
      </c>
      <c r="AB47" s="79"/>
      <c r="AC47" s="79" t="b">
        <v>0</v>
      </c>
      <c r="AD47" s="79">
        <v>0</v>
      </c>
      <c r="AE47" s="85" t="s">
        <v>578</v>
      </c>
      <c r="AF47" s="79" t="b">
        <v>0</v>
      </c>
      <c r="AG47" s="79" t="s">
        <v>581</v>
      </c>
      <c r="AH47" s="79"/>
      <c r="AI47" s="85" t="s">
        <v>578</v>
      </c>
      <c r="AJ47" s="79" t="b">
        <v>0</v>
      </c>
      <c r="AK47" s="79">
        <v>0</v>
      </c>
      <c r="AL47" s="85" t="s">
        <v>578</v>
      </c>
      <c r="AM47" s="79" t="s">
        <v>595</v>
      </c>
      <c r="AN47" s="79" t="b">
        <v>1</v>
      </c>
      <c r="AO47" s="85" t="s">
        <v>529</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20</v>
      </c>
      <c r="BK47" s="49">
        <v>100</v>
      </c>
      <c r="BL47" s="48">
        <v>20</v>
      </c>
    </row>
    <row r="48" spans="1:64" ht="15">
      <c r="A48" s="64" t="s">
        <v>225</v>
      </c>
      <c r="B48" s="64" t="s">
        <v>235</v>
      </c>
      <c r="C48" s="65" t="s">
        <v>1417</v>
      </c>
      <c r="D48" s="66">
        <v>3</v>
      </c>
      <c r="E48" s="67" t="s">
        <v>132</v>
      </c>
      <c r="F48" s="68">
        <v>35</v>
      </c>
      <c r="G48" s="65"/>
      <c r="H48" s="69"/>
      <c r="I48" s="70"/>
      <c r="J48" s="70"/>
      <c r="K48" s="34" t="s">
        <v>65</v>
      </c>
      <c r="L48" s="77">
        <v>48</v>
      </c>
      <c r="M48" s="77"/>
      <c r="N48" s="72"/>
      <c r="O48" s="79" t="s">
        <v>251</v>
      </c>
      <c r="P48" s="81">
        <v>43511.42013888889</v>
      </c>
      <c r="Q48" s="79" t="s">
        <v>270</v>
      </c>
      <c r="R48" s="79"/>
      <c r="S48" s="79"/>
      <c r="T48" s="79" t="s">
        <v>382</v>
      </c>
      <c r="U48" s="79"/>
      <c r="V48" s="82" t="s">
        <v>426</v>
      </c>
      <c r="W48" s="81">
        <v>43511.42013888889</v>
      </c>
      <c r="X48" s="82" t="s">
        <v>458</v>
      </c>
      <c r="Y48" s="79"/>
      <c r="Z48" s="79"/>
      <c r="AA48" s="85" t="s">
        <v>530</v>
      </c>
      <c r="AB48" s="79"/>
      <c r="AC48" s="79" t="b">
        <v>0</v>
      </c>
      <c r="AD48" s="79">
        <v>0</v>
      </c>
      <c r="AE48" s="85" t="s">
        <v>578</v>
      </c>
      <c r="AF48" s="79" t="b">
        <v>0</v>
      </c>
      <c r="AG48" s="79" t="s">
        <v>580</v>
      </c>
      <c r="AH48" s="79"/>
      <c r="AI48" s="85" t="s">
        <v>578</v>
      </c>
      <c r="AJ48" s="79" t="b">
        <v>0</v>
      </c>
      <c r="AK48" s="79">
        <v>3</v>
      </c>
      <c r="AL48" s="85" t="s">
        <v>550</v>
      </c>
      <c r="AM48" s="79" t="s">
        <v>596</v>
      </c>
      <c r="AN48" s="79" t="b">
        <v>0</v>
      </c>
      <c r="AO48" s="85" t="s">
        <v>550</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225</v>
      </c>
      <c r="B49" s="64" t="s">
        <v>232</v>
      </c>
      <c r="C49" s="65" t="s">
        <v>1417</v>
      </c>
      <c r="D49" s="66">
        <v>3</v>
      </c>
      <c r="E49" s="67" t="s">
        <v>132</v>
      </c>
      <c r="F49" s="68">
        <v>35</v>
      </c>
      <c r="G49" s="65"/>
      <c r="H49" s="69"/>
      <c r="I49" s="70"/>
      <c r="J49" s="70"/>
      <c r="K49" s="34" t="s">
        <v>65</v>
      </c>
      <c r="L49" s="77">
        <v>49</v>
      </c>
      <c r="M49" s="77"/>
      <c r="N49" s="72"/>
      <c r="O49" s="79" t="s">
        <v>251</v>
      </c>
      <c r="P49" s="81">
        <v>43511.42013888889</v>
      </c>
      <c r="Q49" s="79" t="s">
        <v>270</v>
      </c>
      <c r="R49" s="79"/>
      <c r="S49" s="79"/>
      <c r="T49" s="79" t="s">
        <v>382</v>
      </c>
      <c r="U49" s="79"/>
      <c r="V49" s="82" t="s">
        <v>426</v>
      </c>
      <c r="W49" s="81">
        <v>43511.42013888889</v>
      </c>
      <c r="X49" s="82" t="s">
        <v>458</v>
      </c>
      <c r="Y49" s="79"/>
      <c r="Z49" s="79"/>
      <c r="AA49" s="85" t="s">
        <v>530</v>
      </c>
      <c r="AB49" s="79"/>
      <c r="AC49" s="79" t="b">
        <v>0</v>
      </c>
      <c r="AD49" s="79">
        <v>0</v>
      </c>
      <c r="AE49" s="85" t="s">
        <v>578</v>
      </c>
      <c r="AF49" s="79" t="b">
        <v>0</v>
      </c>
      <c r="AG49" s="79" t="s">
        <v>580</v>
      </c>
      <c r="AH49" s="79"/>
      <c r="AI49" s="85" t="s">
        <v>578</v>
      </c>
      <c r="AJ49" s="79" t="b">
        <v>0</v>
      </c>
      <c r="AK49" s="79">
        <v>3</v>
      </c>
      <c r="AL49" s="85" t="s">
        <v>550</v>
      </c>
      <c r="AM49" s="79" t="s">
        <v>596</v>
      </c>
      <c r="AN49" s="79" t="b">
        <v>0</v>
      </c>
      <c r="AO49" s="85" t="s">
        <v>550</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1</v>
      </c>
      <c r="BE49" s="49">
        <v>4.166666666666667</v>
      </c>
      <c r="BF49" s="48">
        <v>0</v>
      </c>
      <c r="BG49" s="49">
        <v>0</v>
      </c>
      <c r="BH49" s="48">
        <v>0</v>
      </c>
      <c r="BI49" s="49">
        <v>0</v>
      </c>
      <c r="BJ49" s="48">
        <v>23</v>
      </c>
      <c r="BK49" s="49">
        <v>95.83333333333333</v>
      </c>
      <c r="BL49" s="48">
        <v>24</v>
      </c>
    </row>
    <row r="50" spans="1:64" ht="15">
      <c r="A50" s="64" t="s">
        <v>226</v>
      </c>
      <c r="B50" s="64" t="s">
        <v>226</v>
      </c>
      <c r="C50" s="65" t="s">
        <v>1418</v>
      </c>
      <c r="D50" s="66">
        <v>5.333333333333334</v>
      </c>
      <c r="E50" s="67" t="s">
        <v>136</v>
      </c>
      <c r="F50" s="68">
        <v>27.333333333333332</v>
      </c>
      <c r="G50" s="65"/>
      <c r="H50" s="69"/>
      <c r="I50" s="70"/>
      <c r="J50" s="70"/>
      <c r="K50" s="34" t="s">
        <v>65</v>
      </c>
      <c r="L50" s="77">
        <v>50</v>
      </c>
      <c r="M50" s="77"/>
      <c r="N50" s="72"/>
      <c r="O50" s="79" t="s">
        <v>176</v>
      </c>
      <c r="P50" s="81">
        <v>43502.732569444444</v>
      </c>
      <c r="Q50" s="79" t="s">
        <v>273</v>
      </c>
      <c r="R50" s="82" t="s">
        <v>330</v>
      </c>
      <c r="S50" s="79" t="s">
        <v>361</v>
      </c>
      <c r="T50" s="79"/>
      <c r="U50" s="79"/>
      <c r="V50" s="82" t="s">
        <v>427</v>
      </c>
      <c r="W50" s="81">
        <v>43502.732569444444</v>
      </c>
      <c r="X50" s="82" t="s">
        <v>459</v>
      </c>
      <c r="Y50" s="79"/>
      <c r="Z50" s="79"/>
      <c r="AA50" s="85" t="s">
        <v>531</v>
      </c>
      <c r="AB50" s="79"/>
      <c r="AC50" s="79" t="b">
        <v>0</v>
      </c>
      <c r="AD50" s="79">
        <v>0</v>
      </c>
      <c r="AE50" s="85" t="s">
        <v>578</v>
      </c>
      <c r="AF50" s="79" t="b">
        <v>1</v>
      </c>
      <c r="AG50" s="79" t="s">
        <v>583</v>
      </c>
      <c r="AH50" s="79"/>
      <c r="AI50" s="85" t="s">
        <v>585</v>
      </c>
      <c r="AJ50" s="79" t="b">
        <v>0</v>
      </c>
      <c r="AK50" s="79">
        <v>0</v>
      </c>
      <c r="AL50" s="85" t="s">
        <v>578</v>
      </c>
      <c r="AM50" s="79" t="s">
        <v>593</v>
      </c>
      <c r="AN50" s="79" t="b">
        <v>0</v>
      </c>
      <c r="AO50" s="85" t="s">
        <v>531</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v>0</v>
      </c>
      <c r="BE50" s="49">
        <v>0</v>
      </c>
      <c r="BF50" s="48">
        <v>0</v>
      </c>
      <c r="BG50" s="49">
        <v>0</v>
      </c>
      <c r="BH50" s="48">
        <v>0</v>
      </c>
      <c r="BI50" s="49">
        <v>0</v>
      </c>
      <c r="BJ50" s="48">
        <v>10</v>
      </c>
      <c r="BK50" s="49">
        <v>100</v>
      </c>
      <c r="BL50" s="48">
        <v>10</v>
      </c>
    </row>
    <row r="51" spans="1:64" ht="15">
      <c r="A51" s="64" t="s">
        <v>226</v>
      </c>
      <c r="B51" s="64" t="s">
        <v>226</v>
      </c>
      <c r="C51" s="65" t="s">
        <v>1418</v>
      </c>
      <c r="D51" s="66">
        <v>5.333333333333334</v>
      </c>
      <c r="E51" s="67" t="s">
        <v>136</v>
      </c>
      <c r="F51" s="68">
        <v>27.333333333333332</v>
      </c>
      <c r="G51" s="65"/>
      <c r="H51" s="69"/>
      <c r="I51" s="70"/>
      <c r="J51" s="70"/>
      <c r="K51" s="34" t="s">
        <v>65</v>
      </c>
      <c r="L51" s="77">
        <v>51</v>
      </c>
      <c r="M51" s="77"/>
      <c r="N51" s="72"/>
      <c r="O51" s="79" t="s">
        <v>176</v>
      </c>
      <c r="P51" s="81">
        <v>43511.48165509259</v>
      </c>
      <c r="Q51" s="79" t="s">
        <v>274</v>
      </c>
      <c r="R51" s="79"/>
      <c r="S51" s="79"/>
      <c r="T51" s="79"/>
      <c r="U51" s="79"/>
      <c r="V51" s="82" t="s">
        <v>427</v>
      </c>
      <c r="W51" s="81">
        <v>43511.48165509259</v>
      </c>
      <c r="X51" s="82" t="s">
        <v>460</v>
      </c>
      <c r="Y51" s="79"/>
      <c r="Z51" s="79"/>
      <c r="AA51" s="85" t="s">
        <v>532</v>
      </c>
      <c r="AB51" s="79"/>
      <c r="AC51" s="79" t="b">
        <v>0</v>
      </c>
      <c r="AD51" s="79">
        <v>0</v>
      </c>
      <c r="AE51" s="85" t="s">
        <v>578</v>
      </c>
      <c r="AF51" s="79" t="b">
        <v>1</v>
      </c>
      <c r="AG51" s="79" t="s">
        <v>580</v>
      </c>
      <c r="AH51" s="79"/>
      <c r="AI51" s="85" t="s">
        <v>586</v>
      </c>
      <c r="AJ51" s="79" t="b">
        <v>0</v>
      </c>
      <c r="AK51" s="79">
        <v>0</v>
      </c>
      <c r="AL51" s="85" t="s">
        <v>578</v>
      </c>
      <c r="AM51" s="79" t="s">
        <v>593</v>
      </c>
      <c r="AN51" s="79" t="b">
        <v>0</v>
      </c>
      <c r="AO51" s="85" t="s">
        <v>532</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4</v>
      </c>
      <c r="BD51" s="48">
        <v>1</v>
      </c>
      <c r="BE51" s="49">
        <v>8.333333333333334</v>
      </c>
      <c r="BF51" s="48">
        <v>0</v>
      </c>
      <c r="BG51" s="49">
        <v>0</v>
      </c>
      <c r="BH51" s="48">
        <v>0</v>
      </c>
      <c r="BI51" s="49">
        <v>0</v>
      </c>
      <c r="BJ51" s="48">
        <v>11</v>
      </c>
      <c r="BK51" s="49">
        <v>91.66666666666667</v>
      </c>
      <c r="BL51" s="48">
        <v>12</v>
      </c>
    </row>
    <row r="52" spans="1:64" ht="15">
      <c r="A52" s="64" t="s">
        <v>227</v>
      </c>
      <c r="B52" s="64" t="s">
        <v>242</v>
      </c>
      <c r="C52" s="65" t="s">
        <v>1417</v>
      </c>
      <c r="D52" s="66">
        <v>3</v>
      </c>
      <c r="E52" s="67" t="s">
        <v>132</v>
      </c>
      <c r="F52" s="68">
        <v>35</v>
      </c>
      <c r="G52" s="65"/>
      <c r="H52" s="69"/>
      <c r="I52" s="70"/>
      <c r="J52" s="70"/>
      <c r="K52" s="34" t="s">
        <v>65</v>
      </c>
      <c r="L52" s="77">
        <v>52</v>
      </c>
      <c r="M52" s="77"/>
      <c r="N52" s="72"/>
      <c r="O52" s="79" t="s">
        <v>251</v>
      </c>
      <c r="P52" s="81">
        <v>43506.636782407404</v>
      </c>
      <c r="Q52" s="79" t="s">
        <v>275</v>
      </c>
      <c r="R52" s="82" t="s">
        <v>331</v>
      </c>
      <c r="S52" s="79" t="s">
        <v>361</v>
      </c>
      <c r="T52" s="79" t="s">
        <v>383</v>
      </c>
      <c r="U52" s="79"/>
      <c r="V52" s="82" t="s">
        <v>428</v>
      </c>
      <c r="W52" s="81">
        <v>43506.636782407404</v>
      </c>
      <c r="X52" s="82" t="s">
        <v>461</v>
      </c>
      <c r="Y52" s="79"/>
      <c r="Z52" s="79"/>
      <c r="AA52" s="85" t="s">
        <v>533</v>
      </c>
      <c r="AB52" s="79"/>
      <c r="AC52" s="79" t="b">
        <v>0</v>
      </c>
      <c r="AD52" s="79">
        <v>0</v>
      </c>
      <c r="AE52" s="85" t="s">
        <v>578</v>
      </c>
      <c r="AF52" s="79" t="b">
        <v>1</v>
      </c>
      <c r="AG52" s="79" t="s">
        <v>584</v>
      </c>
      <c r="AH52" s="79"/>
      <c r="AI52" s="85" t="s">
        <v>547</v>
      </c>
      <c r="AJ52" s="79" t="b">
        <v>0</v>
      </c>
      <c r="AK52" s="79">
        <v>0</v>
      </c>
      <c r="AL52" s="85" t="s">
        <v>534</v>
      </c>
      <c r="AM52" s="79" t="s">
        <v>588</v>
      </c>
      <c r="AN52" s="79" t="b">
        <v>0</v>
      </c>
      <c r="AO52" s="85" t="s">
        <v>534</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0</v>
      </c>
      <c r="BE52" s="49">
        <v>0</v>
      </c>
      <c r="BF52" s="48">
        <v>0</v>
      </c>
      <c r="BG52" s="49">
        <v>0</v>
      </c>
      <c r="BH52" s="48">
        <v>0</v>
      </c>
      <c r="BI52" s="49">
        <v>0</v>
      </c>
      <c r="BJ52" s="48">
        <v>7</v>
      </c>
      <c r="BK52" s="49">
        <v>100</v>
      </c>
      <c r="BL52" s="48">
        <v>7</v>
      </c>
    </row>
    <row r="53" spans="1:64" ht="15">
      <c r="A53" s="64" t="s">
        <v>227</v>
      </c>
      <c r="B53" s="64" t="s">
        <v>228</v>
      </c>
      <c r="C53" s="65" t="s">
        <v>1417</v>
      </c>
      <c r="D53" s="66">
        <v>3</v>
      </c>
      <c r="E53" s="67" t="s">
        <v>132</v>
      </c>
      <c r="F53" s="68">
        <v>35</v>
      </c>
      <c r="G53" s="65"/>
      <c r="H53" s="69"/>
      <c r="I53" s="70"/>
      <c r="J53" s="70"/>
      <c r="K53" s="34" t="s">
        <v>66</v>
      </c>
      <c r="L53" s="77">
        <v>53</v>
      </c>
      <c r="M53" s="77"/>
      <c r="N53" s="72"/>
      <c r="O53" s="79" t="s">
        <v>251</v>
      </c>
      <c r="P53" s="81">
        <v>43506.636782407404</v>
      </c>
      <c r="Q53" s="79" t="s">
        <v>275</v>
      </c>
      <c r="R53" s="82" t="s">
        <v>331</v>
      </c>
      <c r="S53" s="79" t="s">
        <v>361</v>
      </c>
      <c r="T53" s="79" t="s">
        <v>383</v>
      </c>
      <c r="U53" s="79"/>
      <c r="V53" s="82" t="s">
        <v>428</v>
      </c>
      <c r="W53" s="81">
        <v>43506.636782407404</v>
      </c>
      <c r="X53" s="82" t="s">
        <v>461</v>
      </c>
      <c r="Y53" s="79"/>
      <c r="Z53" s="79"/>
      <c r="AA53" s="85" t="s">
        <v>533</v>
      </c>
      <c r="AB53" s="79"/>
      <c r="AC53" s="79" t="b">
        <v>0</v>
      </c>
      <c r="AD53" s="79">
        <v>0</v>
      </c>
      <c r="AE53" s="85" t="s">
        <v>578</v>
      </c>
      <c r="AF53" s="79" t="b">
        <v>1</v>
      </c>
      <c r="AG53" s="79" t="s">
        <v>584</v>
      </c>
      <c r="AH53" s="79"/>
      <c r="AI53" s="85" t="s">
        <v>547</v>
      </c>
      <c r="AJ53" s="79" t="b">
        <v>0</v>
      </c>
      <c r="AK53" s="79">
        <v>0</v>
      </c>
      <c r="AL53" s="85" t="s">
        <v>534</v>
      </c>
      <c r="AM53" s="79" t="s">
        <v>588</v>
      </c>
      <c r="AN53" s="79" t="b">
        <v>0</v>
      </c>
      <c r="AO53" s="85" t="s">
        <v>534</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228</v>
      </c>
      <c r="B54" s="64" t="s">
        <v>227</v>
      </c>
      <c r="C54" s="65" t="s">
        <v>1417</v>
      </c>
      <c r="D54" s="66">
        <v>3</v>
      </c>
      <c r="E54" s="67" t="s">
        <v>132</v>
      </c>
      <c r="F54" s="68">
        <v>35</v>
      </c>
      <c r="G54" s="65"/>
      <c r="H54" s="69"/>
      <c r="I54" s="70"/>
      <c r="J54" s="70"/>
      <c r="K54" s="34" t="s">
        <v>66</v>
      </c>
      <c r="L54" s="77">
        <v>54</v>
      </c>
      <c r="M54" s="77"/>
      <c r="N54" s="72"/>
      <c r="O54" s="79" t="s">
        <v>251</v>
      </c>
      <c r="P54" s="81">
        <v>43503.62950231481</v>
      </c>
      <c r="Q54" s="79" t="s">
        <v>276</v>
      </c>
      <c r="R54" s="82" t="s">
        <v>331</v>
      </c>
      <c r="S54" s="79" t="s">
        <v>361</v>
      </c>
      <c r="T54" s="79" t="s">
        <v>383</v>
      </c>
      <c r="U54" s="79"/>
      <c r="V54" s="82" t="s">
        <v>429</v>
      </c>
      <c r="W54" s="81">
        <v>43503.62950231481</v>
      </c>
      <c r="X54" s="82" t="s">
        <v>462</v>
      </c>
      <c r="Y54" s="79"/>
      <c r="Z54" s="79"/>
      <c r="AA54" s="85" t="s">
        <v>534</v>
      </c>
      <c r="AB54" s="79"/>
      <c r="AC54" s="79" t="b">
        <v>0</v>
      </c>
      <c r="AD54" s="79">
        <v>1</v>
      </c>
      <c r="AE54" s="85" t="s">
        <v>578</v>
      </c>
      <c r="AF54" s="79" t="b">
        <v>1</v>
      </c>
      <c r="AG54" s="79" t="s">
        <v>584</v>
      </c>
      <c r="AH54" s="79"/>
      <c r="AI54" s="85" t="s">
        <v>547</v>
      </c>
      <c r="AJ54" s="79" t="b">
        <v>0</v>
      </c>
      <c r="AK54" s="79">
        <v>0</v>
      </c>
      <c r="AL54" s="85" t="s">
        <v>578</v>
      </c>
      <c r="AM54" s="79" t="s">
        <v>588</v>
      </c>
      <c r="AN54" s="79" t="b">
        <v>0</v>
      </c>
      <c r="AO54" s="85" t="s">
        <v>534</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228</v>
      </c>
      <c r="B55" s="64" t="s">
        <v>242</v>
      </c>
      <c r="C55" s="65" t="s">
        <v>1417</v>
      </c>
      <c r="D55" s="66">
        <v>3</v>
      </c>
      <c r="E55" s="67" t="s">
        <v>132</v>
      </c>
      <c r="F55" s="68">
        <v>35</v>
      </c>
      <c r="G55" s="65"/>
      <c r="H55" s="69"/>
      <c r="I55" s="70"/>
      <c r="J55" s="70"/>
      <c r="K55" s="34" t="s">
        <v>65</v>
      </c>
      <c r="L55" s="77">
        <v>55</v>
      </c>
      <c r="M55" s="77"/>
      <c r="N55" s="72"/>
      <c r="O55" s="79" t="s">
        <v>251</v>
      </c>
      <c r="P55" s="81">
        <v>43503.62950231481</v>
      </c>
      <c r="Q55" s="79" t="s">
        <v>276</v>
      </c>
      <c r="R55" s="82" t="s">
        <v>331</v>
      </c>
      <c r="S55" s="79" t="s">
        <v>361</v>
      </c>
      <c r="T55" s="79" t="s">
        <v>383</v>
      </c>
      <c r="U55" s="79"/>
      <c r="V55" s="82" t="s">
        <v>429</v>
      </c>
      <c r="W55" s="81">
        <v>43503.62950231481</v>
      </c>
      <c r="X55" s="82" t="s">
        <v>462</v>
      </c>
      <c r="Y55" s="79"/>
      <c r="Z55" s="79"/>
      <c r="AA55" s="85" t="s">
        <v>534</v>
      </c>
      <c r="AB55" s="79"/>
      <c r="AC55" s="79" t="b">
        <v>0</v>
      </c>
      <c r="AD55" s="79">
        <v>1</v>
      </c>
      <c r="AE55" s="85" t="s">
        <v>578</v>
      </c>
      <c r="AF55" s="79" t="b">
        <v>1</v>
      </c>
      <c r="AG55" s="79" t="s">
        <v>584</v>
      </c>
      <c r="AH55" s="79"/>
      <c r="AI55" s="85" t="s">
        <v>547</v>
      </c>
      <c r="AJ55" s="79" t="b">
        <v>0</v>
      </c>
      <c r="AK55" s="79">
        <v>0</v>
      </c>
      <c r="AL55" s="85" t="s">
        <v>578</v>
      </c>
      <c r="AM55" s="79" t="s">
        <v>588</v>
      </c>
      <c r="AN55" s="79" t="b">
        <v>0</v>
      </c>
      <c r="AO55" s="85" t="s">
        <v>534</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0</v>
      </c>
      <c r="BE55" s="49">
        <v>0</v>
      </c>
      <c r="BF55" s="48">
        <v>0</v>
      </c>
      <c r="BG55" s="49">
        <v>0</v>
      </c>
      <c r="BH55" s="48">
        <v>0</v>
      </c>
      <c r="BI55" s="49">
        <v>0</v>
      </c>
      <c r="BJ55" s="48">
        <v>5</v>
      </c>
      <c r="BK55" s="49">
        <v>100</v>
      </c>
      <c r="BL55" s="48">
        <v>5</v>
      </c>
    </row>
    <row r="56" spans="1:64" ht="15">
      <c r="A56" s="64" t="s">
        <v>228</v>
      </c>
      <c r="B56" s="64" t="s">
        <v>243</v>
      </c>
      <c r="C56" s="65" t="s">
        <v>1417</v>
      </c>
      <c r="D56" s="66">
        <v>3</v>
      </c>
      <c r="E56" s="67" t="s">
        <v>132</v>
      </c>
      <c r="F56" s="68">
        <v>35</v>
      </c>
      <c r="G56" s="65"/>
      <c r="H56" s="69"/>
      <c r="I56" s="70"/>
      <c r="J56" s="70"/>
      <c r="K56" s="34" t="s">
        <v>65</v>
      </c>
      <c r="L56" s="77">
        <v>56</v>
      </c>
      <c r="M56" s="77"/>
      <c r="N56" s="72"/>
      <c r="O56" s="79" t="s">
        <v>251</v>
      </c>
      <c r="P56" s="81">
        <v>43503.630578703705</v>
      </c>
      <c r="Q56" s="79" t="s">
        <v>277</v>
      </c>
      <c r="R56" s="79"/>
      <c r="S56" s="79"/>
      <c r="T56" s="79"/>
      <c r="U56" s="79"/>
      <c r="V56" s="82" t="s">
        <v>429</v>
      </c>
      <c r="W56" s="81">
        <v>43503.630578703705</v>
      </c>
      <c r="X56" s="82" t="s">
        <v>463</v>
      </c>
      <c r="Y56" s="79"/>
      <c r="Z56" s="79"/>
      <c r="AA56" s="85" t="s">
        <v>535</v>
      </c>
      <c r="AB56" s="79"/>
      <c r="AC56" s="79" t="b">
        <v>0</v>
      </c>
      <c r="AD56" s="79">
        <v>0</v>
      </c>
      <c r="AE56" s="85" t="s">
        <v>578</v>
      </c>
      <c r="AF56" s="79" t="b">
        <v>0</v>
      </c>
      <c r="AG56" s="79" t="s">
        <v>580</v>
      </c>
      <c r="AH56" s="79"/>
      <c r="AI56" s="85" t="s">
        <v>578</v>
      </c>
      <c r="AJ56" s="79" t="b">
        <v>0</v>
      </c>
      <c r="AK56" s="79">
        <v>0</v>
      </c>
      <c r="AL56" s="85" t="s">
        <v>508</v>
      </c>
      <c r="AM56" s="79" t="s">
        <v>588</v>
      </c>
      <c r="AN56" s="79" t="b">
        <v>0</v>
      </c>
      <c r="AO56" s="85" t="s">
        <v>508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2</v>
      </c>
      <c r="BE56" s="49">
        <v>10</v>
      </c>
      <c r="BF56" s="48">
        <v>0</v>
      </c>
      <c r="BG56" s="49">
        <v>0</v>
      </c>
      <c r="BH56" s="48">
        <v>0</v>
      </c>
      <c r="BI56" s="49">
        <v>0</v>
      </c>
      <c r="BJ56" s="48">
        <v>18</v>
      </c>
      <c r="BK56" s="49">
        <v>90</v>
      </c>
      <c r="BL56" s="48">
        <v>20</v>
      </c>
    </row>
    <row r="57" spans="1:64" ht="15">
      <c r="A57" s="64" t="s">
        <v>214</v>
      </c>
      <c r="B57" s="64" t="s">
        <v>228</v>
      </c>
      <c r="C57" s="65" t="s">
        <v>1417</v>
      </c>
      <c r="D57" s="66">
        <v>3</v>
      </c>
      <c r="E57" s="67" t="s">
        <v>132</v>
      </c>
      <c r="F57" s="68">
        <v>35</v>
      </c>
      <c r="G57" s="65"/>
      <c r="H57" s="69"/>
      <c r="I57" s="70"/>
      <c r="J57" s="70"/>
      <c r="K57" s="34" t="s">
        <v>66</v>
      </c>
      <c r="L57" s="77">
        <v>57</v>
      </c>
      <c r="M57" s="77"/>
      <c r="N57" s="72"/>
      <c r="O57" s="79" t="s">
        <v>251</v>
      </c>
      <c r="P57" s="81">
        <v>43502.816412037035</v>
      </c>
      <c r="Q57" s="79" t="s">
        <v>255</v>
      </c>
      <c r="R57" s="82" t="s">
        <v>317</v>
      </c>
      <c r="S57" s="79" t="s">
        <v>357</v>
      </c>
      <c r="T57" s="79" t="s">
        <v>376</v>
      </c>
      <c r="U57" s="82" t="s">
        <v>400</v>
      </c>
      <c r="V57" s="82" t="s">
        <v>400</v>
      </c>
      <c r="W57" s="81">
        <v>43502.816412037035</v>
      </c>
      <c r="X57" s="82" t="s">
        <v>436</v>
      </c>
      <c r="Y57" s="79"/>
      <c r="Z57" s="79"/>
      <c r="AA57" s="85" t="s">
        <v>508</v>
      </c>
      <c r="AB57" s="79"/>
      <c r="AC57" s="79" t="b">
        <v>0</v>
      </c>
      <c r="AD57" s="79">
        <v>4</v>
      </c>
      <c r="AE57" s="85" t="s">
        <v>578</v>
      </c>
      <c r="AF57" s="79" t="b">
        <v>0</v>
      </c>
      <c r="AG57" s="79" t="s">
        <v>580</v>
      </c>
      <c r="AH57" s="79"/>
      <c r="AI57" s="85" t="s">
        <v>578</v>
      </c>
      <c r="AJ57" s="79" t="b">
        <v>0</v>
      </c>
      <c r="AK57" s="79">
        <v>1</v>
      </c>
      <c r="AL57" s="85" t="s">
        <v>578</v>
      </c>
      <c r="AM57" s="79" t="s">
        <v>588</v>
      </c>
      <c r="AN57" s="79" t="b">
        <v>0</v>
      </c>
      <c r="AO57" s="85" t="s">
        <v>508</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2</v>
      </c>
      <c r="BE57" s="49">
        <v>8.333333333333334</v>
      </c>
      <c r="BF57" s="48">
        <v>0</v>
      </c>
      <c r="BG57" s="49">
        <v>0</v>
      </c>
      <c r="BH57" s="48">
        <v>0</v>
      </c>
      <c r="BI57" s="49">
        <v>0</v>
      </c>
      <c r="BJ57" s="48">
        <v>22</v>
      </c>
      <c r="BK57" s="49">
        <v>91.66666666666667</v>
      </c>
      <c r="BL57" s="48">
        <v>24</v>
      </c>
    </row>
    <row r="58" spans="1:64" ht="15">
      <c r="A58" s="64" t="s">
        <v>214</v>
      </c>
      <c r="B58" s="64" t="s">
        <v>230</v>
      </c>
      <c r="C58" s="65" t="s">
        <v>1417</v>
      </c>
      <c r="D58" s="66">
        <v>3</v>
      </c>
      <c r="E58" s="67" t="s">
        <v>132</v>
      </c>
      <c r="F58" s="68">
        <v>35</v>
      </c>
      <c r="G58" s="65"/>
      <c r="H58" s="69"/>
      <c r="I58" s="70"/>
      <c r="J58" s="70"/>
      <c r="K58" s="34" t="s">
        <v>65</v>
      </c>
      <c r="L58" s="77">
        <v>58</v>
      </c>
      <c r="M58" s="77"/>
      <c r="N58" s="72"/>
      <c r="O58" s="79" t="s">
        <v>251</v>
      </c>
      <c r="P58" s="81">
        <v>43502.816412037035</v>
      </c>
      <c r="Q58" s="79" t="s">
        <v>255</v>
      </c>
      <c r="R58" s="82" t="s">
        <v>317</v>
      </c>
      <c r="S58" s="79" t="s">
        <v>357</v>
      </c>
      <c r="T58" s="79" t="s">
        <v>376</v>
      </c>
      <c r="U58" s="82" t="s">
        <v>400</v>
      </c>
      <c r="V58" s="82" t="s">
        <v>400</v>
      </c>
      <c r="W58" s="81">
        <v>43502.816412037035</v>
      </c>
      <c r="X58" s="82" t="s">
        <v>436</v>
      </c>
      <c r="Y58" s="79"/>
      <c r="Z58" s="79"/>
      <c r="AA58" s="85" t="s">
        <v>508</v>
      </c>
      <c r="AB58" s="79"/>
      <c r="AC58" s="79" t="b">
        <v>0</v>
      </c>
      <c r="AD58" s="79">
        <v>4</v>
      </c>
      <c r="AE58" s="85" t="s">
        <v>578</v>
      </c>
      <c r="AF58" s="79" t="b">
        <v>0</v>
      </c>
      <c r="AG58" s="79" t="s">
        <v>580</v>
      </c>
      <c r="AH58" s="79"/>
      <c r="AI58" s="85" t="s">
        <v>578</v>
      </c>
      <c r="AJ58" s="79" t="b">
        <v>0</v>
      </c>
      <c r="AK58" s="79">
        <v>1</v>
      </c>
      <c r="AL58" s="85" t="s">
        <v>578</v>
      </c>
      <c r="AM58" s="79" t="s">
        <v>588</v>
      </c>
      <c r="AN58" s="79" t="b">
        <v>0</v>
      </c>
      <c r="AO58" s="85" t="s">
        <v>508</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1</v>
      </c>
      <c r="BD58" s="48"/>
      <c r="BE58" s="49"/>
      <c r="BF58" s="48"/>
      <c r="BG58" s="49"/>
      <c r="BH58" s="48"/>
      <c r="BI58" s="49"/>
      <c r="BJ58" s="48"/>
      <c r="BK58" s="49"/>
      <c r="BL58" s="48"/>
    </row>
    <row r="59" spans="1:64" ht="15">
      <c r="A59" s="64" t="s">
        <v>228</v>
      </c>
      <c r="B59" s="64" t="s">
        <v>214</v>
      </c>
      <c r="C59" s="65" t="s">
        <v>1417</v>
      </c>
      <c r="D59" s="66">
        <v>3</v>
      </c>
      <c r="E59" s="67" t="s">
        <v>132</v>
      </c>
      <c r="F59" s="68">
        <v>35</v>
      </c>
      <c r="G59" s="65"/>
      <c r="H59" s="69"/>
      <c r="I59" s="70"/>
      <c r="J59" s="70"/>
      <c r="K59" s="34" t="s">
        <v>66</v>
      </c>
      <c r="L59" s="77">
        <v>59</v>
      </c>
      <c r="M59" s="77"/>
      <c r="N59" s="72"/>
      <c r="O59" s="79" t="s">
        <v>251</v>
      </c>
      <c r="P59" s="81">
        <v>43503.630578703705</v>
      </c>
      <c r="Q59" s="79" t="s">
        <v>277</v>
      </c>
      <c r="R59" s="79"/>
      <c r="S59" s="79"/>
      <c r="T59" s="79"/>
      <c r="U59" s="79"/>
      <c r="V59" s="82" t="s">
        <v>429</v>
      </c>
      <c r="W59" s="81">
        <v>43503.630578703705</v>
      </c>
      <c r="X59" s="82" t="s">
        <v>463</v>
      </c>
      <c r="Y59" s="79"/>
      <c r="Z59" s="79"/>
      <c r="AA59" s="85" t="s">
        <v>535</v>
      </c>
      <c r="AB59" s="79"/>
      <c r="AC59" s="79" t="b">
        <v>0</v>
      </c>
      <c r="AD59" s="79">
        <v>0</v>
      </c>
      <c r="AE59" s="85" t="s">
        <v>578</v>
      </c>
      <c r="AF59" s="79" t="b">
        <v>0</v>
      </c>
      <c r="AG59" s="79" t="s">
        <v>580</v>
      </c>
      <c r="AH59" s="79"/>
      <c r="AI59" s="85" t="s">
        <v>578</v>
      </c>
      <c r="AJ59" s="79" t="b">
        <v>0</v>
      </c>
      <c r="AK59" s="79">
        <v>0</v>
      </c>
      <c r="AL59" s="85" t="s">
        <v>508</v>
      </c>
      <c r="AM59" s="79" t="s">
        <v>588</v>
      </c>
      <c r="AN59" s="79" t="b">
        <v>0</v>
      </c>
      <c r="AO59" s="85" t="s">
        <v>508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229</v>
      </c>
      <c r="B60" s="64" t="s">
        <v>230</v>
      </c>
      <c r="C60" s="65" t="s">
        <v>1418</v>
      </c>
      <c r="D60" s="66">
        <v>5.333333333333334</v>
      </c>
      <c r="E60" s="67" t="s">
        <v>136</v>
      </c>
      <c r="F60" s="68">
        <v>27.333333333333332</v>
      </c>
      <c r="G60" s="65"/>
      <c r="H60" s="69"/>
      <c r="I60" s="70"/>
      <c r="J60" s="70"/>
      <c r="K60" s="34" t="s">
        <v>66</v>
      </c>
      <c r="L60" s="77">
        <v>60</v>
      </c>
      <c r="M60" s="77"/>
      <c r="N60" s="72"/>
      <c r="O60" s="79" t="s">
        <v>251</v>
      </c>
      <c r="P60" s="81">
        <v>43498.319189814814</v>
      </c>
      <c r="Q60" s="79" t="s">
        <v>278</v>
      </c>
      <c r="R60" s="79"/>
      <c r="S60" s="79"/>
      <c r="T60" s="79" t="s">
        <v>384</v>
      </c>
      <c r="U60" s="79"/>
      <c r="V60" s="82" t="s">
        <v>430</v>
      </c>
      <c r="W60" s="81">
        <v>43498.319189814814</v>
      </c>
      <c r="X60" s="82" t="s">
        <v>464</v>
      </c>
      <c r="Y60" s="79"/>
      <c r="Z60" s="79"/>
      <c r="AA60" s="85" t="s">
        <v>536</v>
      </c>
      <c r="AB60" s="79"/>
      <c r="AC60" s="79" t="b">
        <v>0</v>
      </c>
      <c r="AD60" s="79">
        <v>0</v>
      </c>
      <c r="AE60" s="85" t="s">
        <v>578</v>
      </c>
      <c r="AF60" s="79" t="b">
        <v>0</v>
      </c>
      <c r="AG60" s="79" t="s">
        <v>580</v>
      </c>
      <c r="AH60" s="79"/>
      <c r="AI60" s="85" t="s">
        <v>578</v>
      </c>
      <c r="AJ60" s="79" t="b">
        <v>0</v>
      </c>
      <c r="AK60" s="79">
        <v>0</v>
      </c>
      <c r="AL60" s="85" t="s">
        <v>538</v>
      </c>
      <c r="AM60" s="79" t="s">
        <v>593</v>
      </c>
      <c r="AN60" s="79" t="b">
        <v>0</v>
      </c>
      <c r="AO60" s="85" t="s">
        <v>538</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22</v>
      </c>
      <c r="BK60" s="49">
        <v>100</v>
      </c>
      <c r="BL60" s="48">
        <v>22</v>
      </c>
    </row>
    <row r="61" spans="1:64" ht="15">
      <c r="A61" s="64" t="s">
        <v>229</v>
      </c>
      <c r="B61" s="64" t="s">
        <v>230</v>
      </c>
      <c r="C61" s="65" t="s">
        <v>1418</v>
      </c>
      <c r="D61" s="66">
        <v>5.333333333333334</v>
      </c>
      <c r="E61" s="67" t="s">
        <v>136</v>
      </c>
      <c r="F61" s="68">
        <v>27.333333333333332</v>
      </c>
      <c r="G61" s="65"/>
      <c r="H61" s="69"/>
      <c r="I61" s="70"/>
      <c r="J61" s="70"/>
      <c r="K61" s="34" t="s">
        <v>66</v>
      </c>
      <c r="L61" s="77">
        <v>61</v>
      </c>
      <c r="M61" s="77"/>
      <c r="N61" s="72"/>
      <c r="O61" s="79" t="s">
        <v>251</v>
      </c>
      <c r="P61" s="81">
        <v>43501.529502314814</v>
      </c>
      <c r="Q61" s="79" t="s">
        <v>279</v>
      </c>
      <c r="R61" s="82" t="s">
        <v>332</v>
      </c>
      <c r="S61" s="79" t="s">
        <v>365</v>
      </c>
      <c r="T61" s="79" t="s">
        <v>384</v>
      </c>
      <c r="U61" s="79"/>
      <c r="V61" s="82" t="s">
        <v>430</v>
      </c>
      <c r="W61" s="81">
        <v>43501.529502314814</v>
      </c>
      <c r="X61" s="82" t="s">
        <v>465</v>
      </c>
      <c r="Y61" s="79"/>
      <c r="Z61" s="79"/>
      <c r="AA61" s="85" t="s">
        <v>537</v>
      </c>
      <c r="AB61" s="79"/>
      <c r="AC61" s="79" t="b">
        <v>0</v>
      </c>
      <c r="AD61" s="79">
        <v>0</v>
      </c>
      <c r="AE61" s="85" t="s">
        <v>578</v>
      </c>
      <c r="AF61" s="79" t="b">
        <v>0</v>
      </c>
      <c r="AG61" s="79" t="s">
        <v>580</v>
      </c>
      <c r="AH61" s="79"/>
      <c r="AI61" s="85" t="s">
        <v>578</v>
      </c>
      <c r="AJ61" s="79" t="b">
        <v>0</v>
      </c>
      <c r="AK61" s="79">
        <v>1</v>
      </c>
      <c r="AL61" s="85" t="s">
        <v>539</v>
      </c>
      <c r="AM61" s="79" t="s">
        <v>593</v>
      </c>
      <c r="AN61" s="79" t="b">
        <v>0</v>
      </c>
      <c r="AO61" s="85" t="s">
        <v>539</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0</v>
      </c>
      <c r="BE61" s="49">
        <v>0</v>
      </c>
      <c r="BF61" s="48">
        <v>1</v>
      </c>
      <c r="BG61" s="49">
        <v>5.2631578947368425</v>
      </c>
      <c r="BH61" s="48">
        <v>0</v>
      </c>
      <c r="BI61" s="49">
        <v>0</v>
      </c>
      <c r="BJ61" s="48">
        <v>18</v>
      </c>
      <c r="BK61" s="49">
        <v>94.73684210526316</v>
      </c>
      <c r="BL61" s="48">
        <v>19</v>
      </c>
    </row>
    <row r="62" spans="1:64" ht="15">
      <c r="A62" s="64" t="s">
        <v>230</v>
      </c>
      <c r="B62" s="64" t="s">
        <v>229</v>
      </c>
      <c r="C62" s="65" t="s">
        <v>1418</v>
      </c>
      <c r="D62" s="66">
        <v>5.333333333333334</v>
      </c>
      <c r="E62" s="67" t="s">
        <v>136</v>
      </c>
      <c r="F62" s="68">
        <v>27.333333333333332</v>
      </c>
      <c r="G62" s="65"/>
      <c r="H62" s="69"/>
      <c r="I62" s="70"/>
      <c r="J62" s="70"/>
      <c r="K62" s="34" t="s">
        <v>66</v>
      </c>
      <c r="L62" s="77">
        <v>62</v>
      </c>
      <c r="M62" s="77"/>
      <c r="N62" s="72"/>
      <c r="O62" s="79" t="s">
        <v>251</v>
      </c>
      <c r="P62" s="81">
        <v>43497.91806712963</v>
      </c>
      <c r="Q62" s="79" t="s">
        <v>280</v>
      </c>
      <c r="R62" s="82" t="s">
        <v>333</v>
      </c>
      <c r="S62" s="79" t="s">
        <v>361</v>
      </c>
      <c r="T62" s="79" t="s">
        <v>384</v>
      </c>
      <c r="U62" s="79"/>
      <c r="V62" s="82" t="s">
        <v>431</v>
      </c>
      <c r="W62" s="81">
        <v>43497.91806712963</v>
      </c>
      <c r="X62" s="82" t="s">
        <v>466</v>
      </c>
      <c r="Y62" s="79"/>
      <c r="Z62" s="79"/>
      <c r="AA62" s="85" t="s">
        <v>538</v>
      </c>
      <c r="AB62" s="79"/>
      <c r="AC62" s="79" t="b">
        <v>0</v>
      </c>
      <c r="AD62" s="79">
        <v>1</v>
      </c>
      <c r="AE62" s="85" t="s">
        <v>578</v>
      </c>
      <c r="AF62" s="79" t="b">
        <v>0</v>
      </c>
      <c r="AG62" s="79" t="s">
        <v>580</v>
      </c>
      <c r="AH62" s="79"/>
      <c r="AI62" s="85" t="s">
        <v>578</v>
      </c>
      <c r="AJ62" s="79" t="b">
        <v>0</v>
      </c>
      <c r="AK62" s="79">
        <v>1</v>
      </c>
      <c r="AL62" s="85" t="s">
        <v>578</v>
      </c>
      <c r="AM62" s="79" t="s">
        <v>597</v>
      </c>
      <c r="AN62" s="79" t="b">
        <v>1</v>
      </c>
      <c r="AO62" s="85" t="s">
        <v>538</v>
      </c>
      <c r="AP62" s="79" t="s">
        <v>600</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19</v>
      </c>
      <c r="BK62" s="49">
        <v>100</v>
      </c>
      <c r="BL62" s="48">
        <v>19</v>
      </c>
    </row>
    <row r="63" spans="1:64" ht="15">
      <c r="A63" s="64" t="s">
        <v>230</v>
      </c>
      <c r="B63" s="64" t="s">
        <v>229</v>
      </c>
      <c r="C63" s="65" t="s">
        <v>1418</v>
      </c>
      <c r="D63" s="66">
        <v>5.333333333333334</v>
      </c>
      <c r="E63" s="67" t="s">
        <v>136</v>
      </c>
      <c r="F63" s="68">
        <v>27.333333333333332</v>
      </c>
      <c r="G63" s="65"/>
      <c r="H63" s="69"/>
      <c r="I63" s="70"/>
      <c r="J63" s="70"/>
      <c r="K63" s="34" t="s">
        <v>66</v>
      </c>
      <c r="L63" s="77">
        <v>63</v>
      </c>
      <c r="M63" s="77"/>
      <c r="N63" s="72"/>
      <c r="O63" s="79" t="s">
        <v>251</v>
      </c>
      <c r="P63" s="81">
        <v>43501.500706018516</v>
      </c>
      <c r="Q63" s="79" t="s">
        <v>281</v>
      </c>
      <c r="R63" s="82" t="s">
        <v>332</v>
      </c>
      <c r="S63" s="79" t="s">
        <v>365</v>
      </c>
      <c r="T63" s="79" t="s">
        <v>384</v>
      </c>
      <c r="U63" s="82" t="s">
        <v>403</v>
      </c>
      <c r="V63" s="82" t="s">
        <v>403</v>
      </c>
      <c r="W63" s="81">
        <v>43501.500706018516</v>
      </c>
      <c r="X63" s="82" t="s">
        <v>467</v>
      </c>
      <c r="Y63" s="79"/>
      <c r="Z63" s="79"/>
      <c r="AA63" s="85" t="s">
        <v>539</v>
      </c>
      <c r="AB63" s="79"/>
      <c r="AC63" s="79" t="b">
        <v>0</v>
      </c>
      <c r="AD63" s="79">
        <v>1</v>
      </c>
      <c r="AE63" s="85" t="s">
        <v>578</v>
      </c>
      <c r="AF63" s="79" t="b">
        <v>0</v>
      </c>
      <c r="AG63" s="79" t="s">
        <v>580</v>
      </c>
      <c r="AH63" s="79"/>
      <c r="AI63" s="85" t="s">
        <v>578</v>
      </c>
      <c r="AJ63" s="79" t="b">
        <v>0</v>
      </c>
      <c r="AK63" s="79">
        <v>1</v>
      </c>
      <c r="AL63" s="85" t="s">
        <v>578</v>
      </c>
      <c r="AM63" s="79" t="s">
        <v>597</v>
      </c>
      <c r="AN63" s="79" t="b">
        <v>0</v>
      </c>
      <c r="AO63" s="85" t="s">
        <v>539</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v>0</v>
      </c>
      <c r="BE63" s="49">
        <v>0</v>
      </c>
      <c r="BF63" s="48">
        <v>1</v>
      </c>
      <c r="BG63" s="49">
        <v>5.882352941176471</v>
      </c>
      <c r="BH63" s="48">
        <v>0</v>
      </c>
      <c r="BI63" s="49">
        <v>0</v>
      </c>
      <c r="BJ63" s="48">
        <v>16</v>
      </c>
      <c r="BK63" s="49">
        <v>94.11764705882354</v>
      </c>
      <c r="BL63" s="48">
        <v>17</v>
      </c>
    </row>
    <row r="64" spans="1:64" ht="15">
      <c r="A64" s="64" t="s">
        <v>228</v>
      </c>
      <c r="B64" s="64" t="s">
        <v>230</v>
      </c>
      <c r="C64" s="65" t="s">
        <v>1418</v>
      </c>
      <c r="D64" s="66">
        <v>5.333333333333334</v>
      </c>
      <c r="E64" s="67" t="s">
        <v>136</v>
      </c>
      <c r="F64" s="68">
        <v>27.333333333333332</v>
      </c>
      <c r="G64" s="65"/>
      <c r="H64" s="69"/>
      <c r="I64" s="70"/>
      <c r="J64" s="70"/>
      <c r="K64" s="34" t="s">
        <v>66</v>
      </c>
      <c r="L64" s="77">
        <v>64</v>
      </c>
      <c r="M64" s="77"/>
      <c r="N64" s="72"/>
      <c r="O64" s="79" t="s">
        <v>251</v>
      </c>
      <c r="P64" s="81">
        <v>43500.91303240741</v>
      </c>
      <c r="Q64" s="79" t="s">
        <v>282</v>
      </c>
      <c r="R64" s="82" t="s">
        <v>334</v>
      </c>
      <c r="S64" s="79" t="s">
        <v>366</v>
      </c>
      <c r="T64" s="79" t="s">
        <v>385</v>
      </c>
      <c r="U64" s="82" t="s">
        <v>404</v>
      </c>
      <c r="V64" s="82" t="s">
        <v>404</v>
      </c>
      <c r="W64" s="81">
        <v>43500.91303240741</v>
      </c>
      <c r="X64" s="82" t="s">
        <v>468</v>
      </c>
      <c r="Y64" s="79"/>
      <c r="Z64" s="79"/>
      <c r="AA64" s="85" t="s">
        <v>540</v>
      </c>
      <c r="AB64" s="79"/>
      <c r="AC64" s="79" t="b">
        <v>0</v>
      </c>
      <c r="AD64" s="79">
        <v>0</v>
      </c>
      <c r="AE64" s="85" t="s">
        <v>578</v>
      </c>
      <c r="AF64" s="79" t="b">
        <v>0</v>
      </c>
      <c r="AG64" s="79" t="s">
        <v>580</v>
      </c>
      <c r="AH64" s="79"/>
      <c r="AI64" s="85" t="s">
        <v>578</v>
      </c>
      <c r="AJ64" s="79" t="b">
        <v>0</v>
      </c>
      <c r="AK64" s="79">
        <v>0</v>
      </c>
      <c r="AL64" s="85" t="s">
        <v>578</v>
      </c>
      <c r="AM64" s="79" t="s">
        <v>595</v>
      </c>
      <c r="AN64" s="79" t="b">
        <v>0</v>
      </c>
      <c r="AO64" s="85" t="s">
        <v>540</v>
      </c>
      <c r="AP64" s="79" t="s">
        <v>176</v>
      </c>
      <c r="AQ64" s="79">
        <v>0</v>
      </c>
      <c r="AR64" s="79">
        <v>0</v>
      </c>
      <c r="AS64" s="79"/>
      <c r="AT64" s="79"/>
      <c r="AU64" s="79"/>
      <c r="AV64" s="79"/>
      <c r="AW64" s="79"/>
      <c r="AX64" s="79"/>
      <c r="AY64" s="79"/>
      <c r="AZ64" s="79"/>
      <c r="BA64">
        <v>2</v>
      </c>
      <c r="BB64" s="78" t="str">
        <f>REPLACE(INDEX(GroupVertices[Group],MATCH(Edges[[#This Row],[Vertex 1]],GroupVertices[Vertex],0)),1,1,"")</f>
        <v>2</v>
      </c>
      <c r="BC64" s="78" t="str">
        <f>REPLACE(INDEX(GroupVertices[Group],MATCH(Edges[[#This Row],[Vertex 2]],GroupVertices[Vertex],0)),1,1,"")</f>
        <v>1</v>
      </c>
      <c r="BD64" s="48"/>
      <c r="BE64" s="49"/>
      <c r="BF64" s="48"/>
      <c r="BG64" s="49"/>
      <c r="BH64" s="48"/>
      <c r="BI64" s="49"/>
      <c r="BJ64" s="48"/>
      <c r="BK64" s="49"/>
      <c r="BL64" s="48"/>
    </row>
    <row r="65" spans="1:64" ht="15">
      <c r="A65" s="64" t="s">
        <v>228</v>
      </c>
      <c r="B65" s="64" t="s">
        <v>231</v>
      </c>
      <c r="C65" s="65" t="s">
        <v>1418</v>
      </c>
      <c r="D65" s="66">
        <v>5.333333333333334</v>
      </c>
      <c r="E65" s="67" t="s">
        <v>136</v>
      </c>
      <c r="F65" s="68">
        <v>27.333333333333332</v>
      </c>
      <c r="G65" s="65"/>
      <c r="H65" s="69"/>
      <c r="I65" s="70"/>
      <c r="J65" s="70"/>
      <c r="K65" s="34" t="s">
        <v>66</v>
      </c>
      <c r="L65" s="77">
        <v>65</v>
      </c>
      <c r="M65" s="77"/>
      <c r="N65" s="72"/>
      <c r="O65" s="79" t="s">
        <v>251</v>
      </c>
      <c r="P65" s="81">
        <v>43500.91303240741</v>
      </c>
      <c r="Q65" s="79" t="s">
        <v>282</v>
      </c>
      <c r="R65" s="82" t="s">
        <v>334</v>
      </c>
      <c r="S65" s="79" t="s">
        <v>366</v>
      </c>
      <c r="T65" s="79" t="s">
        <v>385</v>
      </c>
      <c r="U65" s="82" t="s">
        <v>404</v>
      </c>
      <c r="V65" s="82" t="s">
        <v>404</v>
      </c>
      <c r="W65" s="81">
        <v>43500.91303240741</v>
      </c>
      <c r="X65" s="82" t="s">
        <v>468</v>
      </c>
      <c r="Y65" s="79"/>
      <c r="Z65" s="79"/>
      <c r="AA65" s="85" t="s">
        <v>540</v>
      </c>
      <c r="AB65" s="79"/>
      <c r="AC65" s="79" t="b">
        <v>0</v>
      </c>
      <c r="AD65" s="79">
        <v>0</v>
      </c>
      <c r="AE65" s="85" t="s">
        <v>578</v>
      </c>
      <c r="AF65" s="79" t="b">
        <v>0</v>
      </c>
      <c r="AG65" s="79" t="s">
        <v>580</v>
      </c>
      <c r="AH65" s="79"/>
      <c r="AI65" s="85" t="s">
        <v>578</v>
      </c>
      <c r="AJ65" s="79" t="b">
        <v>0</v>
      </c>
      <c r="AK65" s="79">
        <v>0</v>
      </c>
      <c r="AL65" s="85" t="s">
        <v>578</v>
      </c>
      <c r="AM65" s="79" t="s">
        <v>595</v>
      </c>
      <c r="AN65" s="79" t="b">
        <v>0</v>
      </c>
      <c r="AO65" s="85" t="s">
        <v>540</v>
      </c>
      <c r="AP65" s="79" t="s">
        <v>176</v>
      </c>
      <c r="AQ65" s="79">
        <v>0</v>
      </c>
      <c r="AR65" s="79">
        <v>0</v>
      </c>
      <c r="AS65" s="79"/>
      <c r="AT65" s="79"/>
      <c r="AU65" s="79"/>
      <c r="AV65" s="79"/>
      <c r="AW65" s="79"/>
      <c r="AX65" s="79"/>
      <c r="AY65" s="79"/>
      <c r="AZ65" s="79"/>
      <c r="BA65">
        <v>2</v>
      </c>
      <c r="BB65" s="78" t="str">
        <f>REPLACE(INDEX(GroupVertices[Group],MATCH(Edges[[#This Row],[Vertex 1]],GroupVertices[Vertex],0)),1,1,"")</f>
        <v>2</v>
      </c>
      <c r="BC65" s="78" t="str">
        <f>REPLACE(INDEX(GroupVertices[Group],MATCH(Edges[[#This Row],[Vertex 2]],GroupVertices[Vertex],0)),1,1,"")</f>
        <v>3</v>
      </c>
      <c r="BD65" s="48">
        <v>4</v>
      </c>
      <c r="BE65" s="49">
        <v>14.814814814814815</v>
      </c>
      <c r="BF65" s="48">
        <v>1</v>
      </c>
      <c r="BG65" s="49">
        <v>3.7037037037037037</v>
      </c>
      <c r="BH65" s="48">
        <v>0</v>
      </c>
      <c r="BI65" s="49">
        <v>0</v>
      </c>
      <c r="BJ65" s="48">
        <v>22</v>
      </c>
      <c r="BK65" s="49">
        <v>81.48148148148148</v>
      </c>
      <c r="BL65" s="48">
        <v>27</v>
      </c>
    </row>
    <row r="66" spans="1:64" ht="15">
      <c r="A66" s="64" t="s">
        <v>228</v>
      </c>
      <c r="B66" s="64" t="s">
        <v>230</v>
      </c>
      <c r="C66" s="65" t="s">
        <v>1418</v>
      </c>
      <c r="D66" s="66">
        <v>5.333333333333334</v>
      </c>
      <c r="E66" s="67" t="s">
        <v>136</v>
      </c>
      <c r="F66" s="68">
        <v>27.333333333333332</v>
      </c>
      <c r="G66" s="65"/>
      <c r="H66" s="69"/>
      <c r="I66" s="70"/>
      <c r="J66" s="70"/>
      <c r="K66" s="34" t="s">
        <v>66</v>
      </c>
      <c r="L66" s="77">
        <v>66</v>
      </c>
      <c r="M66" s="77"/>
      <c r="N66" s="72"/>
      <c r="O66" s="79" t="s">
        <v>251</v>
      </c>
      <c r="P66" s="81">
        <v>43503.630578703705</v>
      </c>
      <c r="Q66" s="79" t="s">
        <v>277</v>
      </c>
      <c r="R66" s="79"/>
      <c r="S66" s="79"/>
      <c r="T66" s="79"/>
      <c r="U66" s="79"/>
      <c r="V66" s="82" t="s">
        <v>429</v>
      </c>
      <c r="W66" s="81">
        <v>43503.630578703705</v>
      </c>
      <c r="X66" s="82" t="s">
        <v>463</v>
      </c>
      <c r="Y66" s="79"/>
      <c r="Z66" s="79"/>
      <c r="AA66" s="85" t="s">
        <v>535</v>
      </c>
      <c r="AB66" s="79"/>
      <c r="AC66" s="79" t="b">
        <v>0</v>
      </c>
      <c r="AD66" s="79">
        <v>0</v>
      </c>
      <c r="AE66" s="85" t="s">
        <v>578</v>
      </c>
      <c r="AF66" s="79" t="b">
        <v>0</v>
      </c>
      <c r="AG66" s="79" t="s">
        <v>580</v>
      </c>
      <c r="AH66" s="79"/>
      <c r="AI66" s="85" t="s">
        <v>578</v>
      </c>
      <c r="AJ66" s="79" t="b">
        <v>0</v>
      </c>
      <c r="AK66" s="79">
        <v>0</v>
      </c>
      <c r="AL66" s="85" t="s">
        <v>508</v>
      </c>
      <c r="AM66" s="79" t="s">
        <v>588</v>
      </c>
      <c r="AN66" s="79" t="b">
        <v>0</v>
      </c>
      <c r="AO66" s="85" t="s">
        <v>508</v>
      </c>
      <c r="AP66" s="79" t="s">
        <v>176</v>
      </c>
      <c r="AQ66" s="79">
        <v>0</v>
      </c>
      <c r="AR66" s="79">
        <v>0</v>
      </c>
      <c r="AS66" s="79"/>
      <c r="AT66" s="79"/>
      <c r="AU66" s="79"/>
      <c r="AV66" s="79"/>
      <c r="AW66" s="79"/>
      <c r="AX66" s="79"/>
      <c r="AY66" s="79"/>
      <c r="AZ66" s="79"/>
      <c r="BA66">
        <v>2</v>
      </c>
      <c r="BB66" s="78" t="str">
        <f>REPLACE(INDEX(GroupVertices[Group],MATCH(Edges[[#This Row],[Vertex 1]],GroupVertices[Vertex],0)),1,1,"")</f>
        <v>2</v>
      </c>
      <c r="BC66" s="78" t="str">
        <f>REPLACE(INDEX(GroupVertices[Group],MATCH(Edges[[#This Row],[Vertex 2]],GroupVertices[Vertex],0)),1,1,"")</f>
        <v>1</v>
      </c>
      <c r="BD66" s="48"/>
      <c r="BE66" s="49"/>
      <c r="BF66" s="48"/>
      <c r="BG66" s="49"/>
      <c r="BH66" s="48"/>
      <c r="BI66" s="49"/>
      <c r="BJ66" s="48"/>
      <c r="BK66" s="49"/>
      <c r="BL66" s="48"/>
    </row>
    <row r="67" spans="1:64" ht="15">
      <c r="A67" s="64" t="s">
        <v>228</v>
      </c>
      <c r="B67" s="64" t="s">
        <v>235</v>
      </c>
      <c r="C67" s="65" t="s">
        <v>1420</v>
      </c>
      <c r="D67" s="66">
        <v>7.666666666666667</v>
      </c>
      <c r="E67" s="67" t="s">
        <v>136</v>
      </c>
      <c r="F67" s="68">
        <v>19.666666666666664</v>
      </c>
      <c r="G67" s="65"/>
      <c r="H67" s="69"/>
      <c r="I67" s="70"/>
      <c r="J67" s="70"/>
      <c r="K67" s="34" t="s">
        <v>65</v>
      </c>
      <c r="L67" s="77">
        <v>67</v>
      </c>
      <c r="M67" s="77"/>
      <c r="N67" s="72"/>
      <c r="O67" s="79" t="s">
        <v>251</v>
      </c>
      <c r="P67" s="81">
        <v>43507.67894675926</v>
      </c>
      <c r="Q67" s="79" t="s">
        <v>283</v>
      </c>
      <c r="R67" s="79"/>
      <c r="S67" s="79"/>
      <c r="T67" s="79" t="s">
        <v>386</v>
      </c>
      <c r="U67" s="79"/>
      <c r="V67" s="82" t="s">
        <v>429</v>
      </c>
      <c r="W67" s="81">
        <v>43507.67894675926</v>
      </c>
      <c r="X67" s="82" t="s">
        <v>469</v>
      </c>
      <c r="Y67" s="79"/>
      <c r="Z67" s="79"/>
      <c r="AA67" s="85" t="s">
        <v>541</v>
      </c>
      <c r="AB67" s="79"/>
      <c r="AC67" s="79" t="b">
        <v>0</v>
      </c>
      <c r="AD67" s="79">
        <v>0</v>
      </c>
      <c r="AE67" s="85" t="s">
        <v>578</v>
      </c>
      <c r="AF67" s="79" t="b">
        <v>0</v>
      </c>
      <c r="AG67" s="79" t="s">
        <v>580</v>
      </c>
      <c r="AH67" s="79"/>
      <c r="AI67" s="85" t="s">
        <v>578</v>
      </c>
      <c r="AJ67" s="79" t="b">
        <v>0</v>
      </c>
      <c r="AK67" s="79">
        <v>1</v>
      </c>
      <c r="AL67" s="85" t="s">
        <v>546</v>
      </c>
      <c r="AM67" s="79" t="s">
        <v>598</v>
      </c>
      <c r="AN67" s="79" t="b">
        <v>0</v>
      </c>
      <c r="AO67" s="85" t="s">
        <v>546</v>
      </c>
      <c r="AP67" s="79" t="s">
        <v>176</v>
      </c>
      <c r="AQ67" s="79">
        <v>0</v>
      </c>
      <c r="AR67" s="79">
        <v>0</v>
      </c>
      <c r="AS67" s="79"/>
      <c r="AT67" s="79"/>
      <c r="AU67" s="79"/>
      <c r="AV67" s="79"/>
      <c r="AW67" s="79"/>
      <c r="AX67" s="79"/>
      <c r="AY67" s="79"/>
      <c r="AZ67" s="79"/>
      <c r="BA67">
        <v>3</v>
      </c>
      <c r="BB67" s="78" t="str">
        <f>REPLACE(INDEX(GroupVertices[Group],MATCH(Edges[[#This Row],[Vertex 1]],GroupVertices[Vertex],0)),1,1,"")</f>
        <v>2</v>
      </c>
      <c r="BC67" s="78" t="str">
        <f>REPLACE(INDEX(GroupVertices[Group],MATCH(Edges[[#This Row],[Vertex 2]],GroupVertices[Vertex],0)),1,1,"")</f>
        <v>3</v>
      </c>
      <c r="BD67" s="48"/>
      <c r="BE67" s="49"/>
      <c r="BF67" s="48"/>
      <c r="BG67" s="49"/>
      <c r="BH67" s="48"/>
      <c r="BI67" s="49"/>
      <c r="BJ67" s="48"/>
      <c r="BK67" s="49"/>
      <c r="BL67" s="48"/>
    </row>
    <row r="68" spans="1:64" ht="15">
      <c r="A68" s="64" t="s">
        <v>228</v>
      </c>
      <c r="B68" s="64" t="s">
        <v>231</v>
      </c>
      <c r="C68" s="65" t="s">
        <v>1418</v>
      </c>
      <c r="D68" s="66">
        <v>5.333333333333334</v>
      </c>
      <c r="E68" s="67" t="s">
        <v>136</v>
      </c>
      <c r="F68" s="68">
        <v>27.333333333333332</v>
      </c>
      <c r="G68" s="65"/>
      <c r="H68" s="69"/>
      <c r="I68" s="70"/>
      <c r="J68" s="70"/>
      <c r="K68" s="34" t="s">
        <v>66</v>
      </c>
      <c r="L68" s="77">
        <v>68</v>
      </c>
      <c r="M68" s="77"/>
      <c r="N68" s="72"/>
      <c r="O68" s="79" t="s">
        <v>251</v>
      </c>
      <c r="P68" s="81">
        <v>43507.67894675926</v>
      </c>
      <c r="Q68" s="79" t="s">
        <v>283</v>
      </c>
      <c r="R68" s="79"/>
      <c r="S68" s="79"/>
      <c r="T68" s="79" t="s">
        <v>386</v>
      </c>
      <c r="U68" s="79"/>
      <c r="V68" s="82" t="s">
        <v>429</v>
      </c>
      <c r="W68" s="81">
        <v>43507.67894675926</v>
      </c>
      <c r="X68" s="82" t="s">
        <v>469</v>
      </c>
      <c r="Y68" s="79"/>
      <c r="Z68" s="79"/>
      <c r="AA68" s="85" t="s">
        <v>541</v>
      </c>
      <c r="AB68" s="79"/>
      <c r="AC68" s="79" t="b">
        <v>0</v>
      </c>
      <c r="AD68" s="79">
        <v>0</v>
      </c>
      <c r="AE68" s="85" t="s">
        <v>578</v>
      </c>
      <c r="AF68" s="79" t="b">
        <v>0</v>
      </c>
      <c r="AG68" s="79" t="s">
        <v>580</v>
      </c>
      <c r="AH68" s="79"/>
      <c r="AI68" s="85" t="s">
        <v>578</v>
      </c>
      <c r="AJ68" s="79" t="b">
        <v>0</v>
      </c>
      <c r="AK68" s="79">
        <v>1</v>
      </c>
      <c r="AL68" s="85" t="s">
        <v>546</v>
      </c>
      <c r="AM68" s="79" t="s">
        <v>598</v>
      </c>
      <c r="AN68" s="79" t="b">
        <v>0</v>
      </c>
      <c r="AO68" s="85" t="s">
        <v>546</v>
      </c>
      <c r="AP68" s="79" t="s">
        <v>176</v>
      </c>
      <c r="AQ68" s="79">
        <v>0</v>
      </c>
      <c r="AR68" s="79">
        <v>0</v>
      </c>
      <c r="AS68" s="79"/>
      <c r="AT68" s="79"/>
      <c r="AU68" s="79"/>
      <c r="AV68" s="79"/>
      <c r="AW68" s="79"/>
      <c r="AX68" s="79"/>
      <c r="AY68" s="79"/>
      <c r="AZ68" s="79"/>
      <c r="BA68">
        <v>2</v>
      </c>
      <c r="BB68" s="78" t="str">
        <f>REPLACE(INDEX(GroupVertices[Group],MATCH(Edges[[#This Row],[Vertex 1]],GroupVertices[Vertex],0)),1,1,"")</f>
        <v>2</v>
      </c>
      <c r="BC68" s="78" t="str">
        <f>REPLACE(INDEX(GroupVertices[Group],MATCH(Edges[[#This Row],[Vertex 2]],GroupVertices[Vertex],0)),1,1,"")</f>
        <v>3</v>
      </c>
      <c r="BD68" s="48">
        <v>2</v>
      </c>
      <c r="BE68" s="49">
        <v>9.090909090909092</v>
      </c>
      <c r="BF68" s="48">
        <v>0</v>
      </c>
      <c r="BG68" s="49">
        <v>0</v>
      </c>
      <c r="BH68" s="48">
        <v>0</v>
      </c>
      <c r="BI68" s="49">
        <v>0</v>
      </c>
      <c r="BJ68" s="48">
        <v>20</v>
      </c>
      <c r="BK68" s="49">
        <v>90.9090909090909</v>
      </c>
      <c r="BL68" s="48">
        <v>22</v>
      </c>
    </row>
    <row r="69" spans="1:64" ht="15">
      <c r="A69" s="64" t="s">
        <v>228</v>
      </c>
      <c r="B69" s="64" t="s">
        <v>235</v>
      </c>
      <c r="C69" s="65" t="s">
        <v>1420</v>
      </c>
      <c r="D69" s="66">
        <v>7.666666666666667</v>
      </c>
      <c r="E69" s="67" t="s">
        <v>136</v>
      </c>
      <c r="F69" s="68">
        <v>19.666666666666664</v>
      </c>
      <c r="G69" s="65"/>
      <c r="H69" s="69"/>
      <c r="I69" s="70"/>
      <c r="J69" s="70"/>
      <c r="K69" s="34" t="s">
        <v>65</v>
      </c>
      <c r="L69" s="77">
        <v>69</v>
      </c>
      <c r="M69" s="77"/>
      <c r="N69" s="72"/>
      <c r="O69" s="79" t="s">
        <v>251</v>
      </c>
      <c r="P69" s="81">
        <v>43508.509097222224</v>
      </c>
      <c r="Q69" s="79" t="s">
        <v>284</v>
      </c>
      <c r="R69" s="79"/>
      <c r="S69" s="79"/>
      <c r="T69" s="79" t="s">
        <v>386</v>
      </c>
      <c r="U69" s="79"/>
      <c r="V69" s="82" t="s">
        <v>429</v>
      </c>
      <c r="W69" s="81">
        <v>43508.509097222224</v>
      </c>
      <c r="X69" s="82" t="s">
        <v>470</v>
      </c>
      <c r="Y69" s="79"/>
      <c r="Z69" s="79"/>
      <c r="AA69" s="85" t="s">
        <v>542</v>
      </c>
      <c r="AB69" s="79"/>
      <c r="AC69" s="79" t="b">
        <v>0</v>
      </c>
      <c r="AD69" s="79">
        <v>0</v>
      </c>
      <c r="AE69" s="85" t="s">
        <v>578</v>
      </c>
      <c r="AF69" s="79" t="b">
        <v>0</v>
      </c>
      <c r="AG69" s="79" t="s">
        <v>580</v>
      </c>
      <c r="AH69" s="79"/>
      <c r="AI69" s="85" t="s">
        <v>578</v>
      </c>
      <c r="AJ69" s="79" t="b">
        <v>0</v>
      </c>
      <c r="AK69" s="79">
        <v>1</v>
      </c>
      <c r="AL69" s="85" t="s">
        <v>549</v>
      </c>
      <c r="AM69" s="79" t="s">
        <v>596</v>
      </c>
      <c r="AN69" s="79" t="b">
        <v>0</v>
      </c>
      <c r="AO69" s="85" t="s">
        <v>549</v>
      </c>
      <c r="AP69" s="79" t="s">
        <v>176</v>
      </c>
      <c r="AQ69" s="79">
        <v>0</v>
      </c>
      <c r="AR69" s="79">
        <v>0</v>
      </c>
      <c r="AS69" s="79"/>
      <c r="AT69" s="79"/>
      <c r="AU69" s="79"/>
      <c r="AV69" s="79"/>
      <c r="AW69" s="79"/>
      <c r="AX69" s="79"/>
      <c r="AY69" s="79"/>
      <c r="AZ69" s="79"/>
      <c r="BA69">
        <v>3</v>
      </c>
      <c r="BB69" s="78" t="str">
        <f>REPLACE(INDEX(GroupVertices[Group],MATCH(Edges[[#This Row],[Vertex 1]],GroupVertices[Vertex],0)),1,1,"")</f>
        <v>2</v>
      </c>
      <c r="BC69" s="78" t="str">
        <f>REPLACE(INDEX(GroupVertices[Group],MATCH(Edges[[#This Row],[Vertex 2]],GroupVertices[Vertex],0)),1,1,"")</f>
        <v>3</v>
      </c>
      <c r="BD69" s="48"/>
      <c r="BE69" s="49"/>
      <c r="BF69" s="48"/>
      <c r="BG69" s="49"/>
      <c r="BH69" s="48"/>
      <c r="BI69" s="49"/>
      <c r="BJ69" s="48"/>
      <c r="BK69" s="49"/>
      <c r="BL69" s="48"/>
    </row>
    <row r="70" spans="1:64" ht="15">
      <c r="A70" s="64" t="s">
        <v>228</v>
      </c>
      <c r="B70" s="64" t="s">
        <v>232</v>
      </c>
      <c r="C70" s="65" t="s">
        <v>1418</v>
      </c>
      <c r="D70" s="66">
        <v>5.333333333333334</v>
      </c>
      <c r="E70" s="67" t="s">
        <v>136</v>
      </c>
      <c r="F70" s="68">
        <v>27.333333333333332</v>
      </c>
      <c r="G70" s="65"/>
      <c r="H70" s="69"/>
      <c r="I70" s="70"/>
      <c r="J70" s="70"/>
      <c r="K70" s="34" t="s">
        <v>65</v>
      </c>
      <c r="L70" s="77">
        <v>70</v>
      </c>
      <c r="M70" s="77"/>
      <c r="N70" s="72"/>
      <c r="O70" s="79" t="s">
        <v>251</v>
      </c>
      <c r="P70" s="81">
        <v>43508.509097222224</v>
      </c>
      <c r="Q70" s="79" t="s">
        <v>284</v>
      </c>
      <c r="R70" s="79"/>
      <c r="S70" s="79"/>
      <c r="T70" s="79" t="s">
        <v>386</v>
      </c>
      <c r="U70" s="79"/>
      <c r="V70" s="82" t="s">
        <v>429</v>
      </c>
      <c r="W70" s="81">
        <v>43508.509097222224</v>
      </c>
      <c r="X70" s="82" t="s">
        <v>470</v>
      </c>
      <c r="Y70" s="79"/>
      <c r="Z70" s="79"/>
      <c r="AA70" s="85" t="s">
        <v>542</v>
      </c>
      <c r="AB70" s="79"/>
      <c r="AC70" s="79" t="b">
        <v>0</v>
      </c>
      <c r="AD70" s="79">
        <v>0</v>
      </c>
      <c r="AE70" s="85" t="s">
        <v>578</v>
      </c>
      <c r="AF70" s="79" t="b">
        <v>0</v>
      </c>
      <c r="AG70" s="79" t="s">
        <v>580</v>
      </c>
      <c r="AH70" s="79"/>
      <c r="AI70" s="85" t="s">
        <v>578</v>
      </c>
      <c r="AJ70" s="79" t="b">
        <v>0</v>
      </c>
      <c r="AK70" s="79">
        <v>1</v>
      </c>
      <c r="AL70" s="85" t="s">
        <v>549</v>
      </c>
      <c r="AM70" s="79" t="s">
        <v>596</v>
      </c>
      <c r="AN70" s="79" t="b">
        <v>0</v>
      </c>
      <c r="AO70" s="85" t="s">
        <v>549</v>
      </c>
      <c r="AP70" s="79" t="s">
        <v>176</v>
      </c>
      <c r="AQ70" s="79">
        <v>0</v>
      </c>
      <c r="AR70" s="79">
        <v>0</v>
      </c>
      <c r="AS70" s="79"/>
      <c r="AT70" s="79"/>
      <c r="AU70" s="79"/>
      <c r="AV70" s="79"/>
      <c r="AW70" s="79"/>
      <c r="AX70" s="79"/>
      <c r="AY70" s="79"/>
      <c r="AZ70" s="79"/>
      <c r="BA70">
        <v>2</v>
      </c>
      <c r="BB70" s="78" t="str">
        <f>REPLACE(INDEX(GroupVertices[Group],MATCH(Edges[[#This Row],[Vertex 1]],GroupVertices[Vertex],0)),1,1,"")</f>
        <v>2</v>
      </c>
      <c r="BC70" s="78" t="str">
        <f>REPLACE(INDEX(GroupVertices[Group],MATCH(Edges[[#This Row],[Vertex 2]],GroupVertices[Vertex],0)),1,1,"")</f>
        <v>3</v>
      </c>
      <c r="BD70" s="48">
        <v>2</v>
      </c>
      <c r="BE70" s="49">
        <v>9.523809523809524</v>
      </c>
      <c r="BF70" s="48">
        <v>0</v>
      </c>
      <c r="BG70" s="49">
        <v>0</v>
      </c>
      <c r="BH70" s="48">
        <v>0</v>
      </c>
      <c r="BI70" s="49">
        <v>0</v>
      </c>
      <c r="BJ70" s="48">
        <v>19</v>
      </c>
      <c r="BK70" s="49">
        <v>90.47619047619048</v>
      </c>
      <c r="BL70" s="48">
        <v>21</v>
      </c>
    </row>
    <row r="71" spans="1:64" ht="15">
      <c r="A71" s="64" t="s">
        <v>228</v>
      </c>
      <c r="B71" s="64" t="s">
        <v>228</v>
      </c>
      <c r="C71" s="65" t="s">
        <v>1418</v>
      </c>
      <c r="D71" s="66">
        <v>5.333333333333334</v>
      </c>
      <c r="E71" s="67" t="s">
        <v>136</v>
      </c>
      <c r="F71" s="68">
        <v>27.333333333333332</v>
      </c>
      <c r="G71" s="65"/>
      <c r="H71" s="69"/>
      <c r="I71" s="70"/>
      <c r="J71" s="70"/>
      <c r="K71" s="34" t="s">
        <v>65</v>
      </c>
      <c r="L71" s="77">
        <v>71</v>
      </c>
      <c r="M71" s="77"/>
      <c r="N71" s="72"/>
      <c r="O71" s="79" t="s">
        <v>176</v>
      </c>
      <c r="P71" s="81">
        <v>43509.76920138889</v>
      </c>
      <c r="Q71" s="79" t="s">
        <v>285</v>
      </c>
      <c r="R71" s="82" t="s">
        <v>335</v>
      </c>
      <c r="S71" s="79" t="s">
        <v>361</v>
      </c>
      <c r="T71" s="79"/>
      <c r="U71" s="79"/>
      <c r="V71" s="82" t="s">
        <v>429</v>
      </c>
      <c r="W71" s="81">
        <v>43509.76920138889</v>
      </c>
      <c r="X71" s="82" t="s">
        <v>471</v>
      </c>
      <c r="Y71" s="79"/>
      <c r="Z71" s="79"/>
      <c r="AA71" s="85" t="s">
        <v>543</v>
      </c>
      <c r="AB71" s="79"/>
      <c r="AC71" s="79" t="b">
        <v>0</v>
      </c>
      <c r="AD71" s="79">
        <v>0</v>
      </c>
      <c r="AE71" s="85" t="s">
        <v>578</v>
      </c>
      <c r="AF71" s="79" t="b">
        <v>1</v>
      </c>
      <c r="AG71" s="79" t="s">
        <v>580</v>
      </c>
      <c r="AH71" s="79"/>
      <c r="AI71" s="85" t="s">
        <v>560</v>
      </c>
      <c r="AJ71" s="79" t="b">
        <v>0</v>
      </c>
      <c r="AK71" s="79">
        <v>0</v>
      </c>
      <c r="AL71" s="85" t="s">
        <v>578</v>
      </c>
      <c r="AM71" s="79" t="s">
        <v>594</v>
      </c>
      <c r="AN71" s="79" t="b">
        <v>1</v>
      </c>
      <c r="AO71" s="85" t="s">
        <v>543</v>
      </c>
      <c r="AP71" s="79" t="s">
        <v>176</v>
      </c>
      <c r="AQ71" s="79">
        <v>0</v>
      </c>
      <c r="AR71" s="79">
        <v>0</v>
      </c>
      <c r="AS71" s="79"/>
      <c r="AT71" s="79"/>
      <c r="AU71" s="79"/>
      <c r="AV71" s="79"/>
      <c r="AW71" s="79"/>
      <c r="AX71" s="79"/>
      <c r="AY71" s="79"/>
      <c r="AZ71" s="79"/>
      <c r="BA71">
        <v>2</v>
      </c>
      <c r="BB71" s="78" t="str">
        <f>REPLACE(INDEX(GroupVertices[Group],MATCH(Edges[[#This Row],[Vertex 1]],GroupVertices[Vertex],0)),1,1,"")</f>
        <v>2</v>
      </c>
      <c r="BC71" s="78" t="str">
        <f>REPLACE(INDEX(GroupVertices[Group],MATCH(Edges[[#This Row],[Vertex 2]],GroupVertices[Vertex],0)),1,1,"")</f>
        <v>2</v>
      </c>
      <c r="BD71" s="48">
        <v>1</v>
      </c>
      <c r="BE71" s="49">
        <v>5</v>
      </c>
      <c r="BF71" s="48">
        <v>0</v>
      </c>
      <c r="BG71" s="49">
        <v>0</v>
      </c>
      <c r="BH71" s="48">
        <v>0</v>
      </c>
      <c r="BI71" s="49">
        <v>0</v>
      </c>
      <c r="BJ71" s="48">
        <v>19</v>
      </c>
      <c r="BK71" s="49">
        <v>95</v>
      </c>
      <c r="BL71" s="48">
        <v>20</v>
      </c>
    </row>
    <row r="72" spans="1:64" ht="15">
      <c r="A72" s="64" t="s">
        <v>228</v>
      </c>
      <c r="B72" s="64" t="s">
        <v>228</v>
      </c>
      <c r="C72" s="65" t="s">
        <v>1418</v>
      </c>
      <c r="D72" s="66">
        <v>5.333333333333334</v>
      </c>
      <c r="E72" s="67" t="s">
        <v>136</v>
      </c>
      <c r="F72" s="68">
        <v>27.333333333333332</v>
      </c>
      <c r="G72" s="65"/>
      <c r="H72" s="69"/>
      <c r="I72" s="70"/>
      <c r="J72" s="70"/>
      <c r="K72" s="34" t="s">
        <v>65</v>
      </c>
      <c r="L72" s="77">
        <v>72</v>
      </c>
      <c r="M72" s="77"/>
      <c r="N72" s="72"/>
      <c r="O72" s="79" t="s">
        <v>176</v>
      </c>
      <c r="P72" s="81">
        <v>43509.92780092593</v>
      </c>
      <c r="Q72" s="79" t="s">
        <v>286</v>
      </c>
      <c r="R72" s="79" t="s">
        <v>336</v>
      </c>
      <c r="S72" s="79" t="s">
        <v>367</v>
      </c>
      <c r="T72" s="79"/>
      <c r="U72" s="79"/>
      <c r="V72" s="82" t="s">
        <v>429</v>
      </c>
      <c r="W72" s="81">
        <v>43509.92780092593</v>
      </c>
      <c r="X72" s="82" t="s">
        <v>472</v>
      </c>
      <c r="Y72" s="79"/>
      <c r="Z72" s="79"/>
      <c r="AA72" s="85" t="s">
        <v>544</v>
      </c>
      <c r="AB72" s="79"/>
      <c r="AC72" s="79" t="b">
        <v>0</v>
      </c>
      <c r="AD72" s="79">
        <v>0</v>
      </c>
      <c r="AE72" s="85" t="s">
        <v>578</v>
      </c>
      <c r="AF72" s="79" t="b">
        <v>0</v>
      </c>
      <c r="AG72" s="79" t="s">
        <v>580</v>
      </c>
      <c r="AH72" s="79"/>
      <c r="AI72" s="85" t="s">
        <v>578</v>
      </c>
      <c r="AJ72" s="79" t="b">
        <v>0</v>
      </c>
      <c r="AK72" s="79">
        <v>0</v>
      </c>
      <c r="AL72" s="85" t="s">
        <v>578</v>
      </c>
      <c r="AM72" s="79" t="s">
        <v>595</v>
      </c>
      <c r="AN72" s="79" t="b">
        <v>1</v>
      </c>
      <c r="AO72" s="85" t="s">
        <v>544</v>
      </c>
      <c r="AP72" s="79" t="s">
        <v>176</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2</v>
      </c>
      <c r="BD72" s="48">
        <v>2</v>
      </c>
      <c r="BE72" s="49">
        <v>14.285714285714286</v>
      </c>
      <c r="BF72" s="48">
        <v>0</v>
      </c>
      <c r="BG72" s="49">
        <v>0</v>
      </c>
      <c r="BH72" s="48">
        <v>0</v>
      </c>
      <c r="BI72" s="49">
        <v>0</v>
      </c>
      <c r="BJ72" s="48">
        <v>12</v>
      </c>
      <c r="BK72" s="49">
        <v>85.71428571428571</v>
      </c>
      <c r="BL72" s="48">
        <v>14</v>
      </c>
    </row>
    <row r="73" spans="1:64" ht="15">
      <c r="A73" s="64" t="s">
        <v>228</v>
      </c>
      <c r="B73" s="64" t="s">
        <v>235</v>
      </c>
      <c r="C73" s="65" t="s">
        <v>1420</v>
      </c>
      <c r="D73" s="66">
        <v>7.666666666666667</v>
      </c>
      <c r="E73" s="67" t="s">
        <v>136</v>
      </c>
      <c r="F73" s="68">
        <v>19.666666666666664</v>
      </c>
      <c r="G73" s="65"/>
      <c r="H73" s="69"/>
      <c r="I73" s="70"/>
      <c r="J73" s="70"/>
      <c r="K73" s="34" t="s">
        <v>65</v>
      </c>
      <c r="L73" s="77">
        <v>73</v>
      </c>
      <c r="M73" s="77"/>
      <c r="N73" s="72"/>
      <c r="O73" s="79" t="s">
        <v>251</v>
      </c>
      <c r="P73" s="81">
        <v>43511.57818287037</v>
      </c>
      <c r="Q73" s="79" t="s">
        <v>270</v>
      </c>
      <c r="R73" s="79"/>
      <c r="S73" s="79"/>
      <c r="T73" s="79" t="s">
        <v>382</v>
      </c>
      <c r="U73" s="79"/>
      <c r="V73" s="82" t="s">
        <v>429</v>
      </c>
      <c r="W73" s="81">
        <v>43511.57818287037</v>
      </c>
      <c r="X73" s="82" t="s">
        <v>473</v>
      </c>
      <c r="Y73" s="79"/>
      <c r="Z73" s="79"/>
      <c r="AA73" s="85" t="s">
        <v>545</v>
      </c>
      <c r="AB73" s="79"/>
      <c r="AC73" s="79" t="b">
        <v>0</v>
      </c>
      <c r="AD73" s="79">
        <v>0</v>
      </c>
      <c r="AE73" s="85" t="s">
        <v>578</v>
      </c>
      <c r="AF73" s="79" t="b">
        <v>0</v>
      </c>
      <c r="AG73" s="79" t="s">
        <v>580</v>
      </c>
      <c r="AH73" s="79"/>
      <c r="AI73" s="85" t="s">
        <v>578</v>
      </c>
      <c r="AJ73" s="79" t="b">
        <v>0</v>
      </c>
      <c r="AK73" s="79">
        <v>3</v>
      </c>
      <c r="AL73" s="85" t="s">
        <v>550</v>
      </c>
      <c r="AM73" s="79" t="s">
        <v>596</v>
      </c>
      <c r="AN73" s="79" t="b">
        <v>0</v>
      </c>
      <c r="AO73" s="85" t="s">
        <v>550</v>
      </c>
      <c r="AP73" s="79" t="s">
        <v>176</v>
      </c>
      <c r="AQ73" s="79">
        <v>0</v>
      </c>
      <c r="AR73" s="79">
        <v>0</v>
      </c>
      <c r="AS73" s="79"/>
      <c r="AT73" s="79"/>
      <c r="AU73" s="79"/>
      <c r="AV73" s="79"/>
      <c r="AW73" s="79"/>
      <c r="AX73" s="79"/>
      <c r="AY73" s="79"/>
      <c r="AZ73" s="79"/>
      <c r="BA73">
        <v>3</v>
      </c>
      <c r="BB73" s="78" t="str">
        <f>REPLACE(INDEX(GroupVertices[Group],MATCH(Edges[[#This Row],[Vertex 1]],GroupVertices[Vertex],0)),1,1,"")</f>
        <v>2</v>
      </c>
      <c r="BC73" s="78" t="str">
        <f>REPLACE(INDEX(GroupVertices[Group],MATCH(Edges[[#This Row],[Vertex 2]],GroupVertices[Vertex],0)),1,1,"")</f>
        <v>3</v>
      </c>
      <c r="BD73" s="48"/>
      <c r="BE73" s="49"/>
      <c r="BF73" s="48"/>
      <c r="BG73" s="49"/>
      <c r="BH73" s="48"/>
      <c r="BI73" s="49"/>
      <c r="BJ73" s="48"/>
      <c r="BK73" s="49"/>
      <c r="BL73" s="48"/>
    </row>
    <row r="74" spans="1:64" ht="15">
      <c r="A74" s="64" t="s">
        <v>228</v>
      </c>
      <c r="B74" s="64" t="s">
        <v>232</v>
      </c>
      <c r="C74" s="65" t="s">
        <v>1418</v>
      </c>
      <c r="D74" s="66">
        <v>5.333333333333334</v>
      </c>
      <c r="E74" s="67" t="s">
        <v>136</v>
      </c>
      <c r="F74" s="68">
        <v>27.333333333333332</v>
      </c>
      <c r="G74" s="65"/>
      <c r="H74" s="69"/>
      <c r="I74" s="70"/>
      <c r="J74" s="70"/>
      <c r="K74" s="34" t="s">
        <v>65</v>
      </c>
      <c r="L74" s="77">
        <v>74</v>
      </c>
      <c r="M74" s="77"/>
      <c r="N74" s="72"/>
      <c r="O74" s="79" t="s">
        <v>251</v>
      </c>
      <c r="P74" s="81">
        <v>43511.57818287037</v>
      </c>
      <c r="Q74" s="79" t="s">
        <v>270</v>
      </c>
      <c r="R74" s="79"/>
      <c r="S74" s="79"/>
      <c r="T74" s="79" t="s">
        <v>382</v>
      </c>
      <c r="U74" s="79"/>
      <c r="V74" s="82" t="s">
        <v>429</v>
      </c>
      <c r="W74" s="81">
        <v>43511.57818287037</v>
      </c>
      <c r="X74" s="82" t="s">
        <v>473</v>
      </c>
      <c r="Y74" s="79"/>
      <c r="Z74" s="79"/>
      <c r="AA74" s="85" t="s">
        <v>545</v>
      </c>
      <c r="AB74" s="79"/>
      <c r="AC74" s="79" t="b">
        <v>0</v>
      </c>
      <c r="AD74" s="79">
        <v>0</v>
      </c>
      <c r="AE74" s="85" t="s">
        <v>578</v>
      </c>
      <c r="AF74" s="79" t="b">
        <v>0</v>
      </c>
      <c r="AG74" s="79" t="s">
        <v>580</v>
      </c>
      <c r="AH74" s="79"/>
      <c r="AI74" s="85" t="s">
        <v>578</v>
      </c>
      <c r="AJ74" s="79" t="b">
        <v>0</v>
      </c>
      <c r="AK74" s="79">
        <v>3</v>
      </c>
      <c r="AL74" s="85" t="s">
        <v>550</v>
      </c>
      <c r="AM74" s="79" t="s">
        <v>596</v>
      </c>
      <c r="AN74" s="79" t="b">
        <v>0</v>
      </c>
      <c r="AO74" s="85" t="s">
        <v>550</v>
      </c>
      <c r="AP74" s="79" t="s">
        <v>176</v>
      </c>
      <c r="AQ74" s="79">
        <v>0</v>
      </c>
      <c r="AR74" s="79">
        <v>0</v>
      </c>
      <c r="AS74" s="79"/>
      <c r="AT74" s="79"/>
      <c r="AU74" s="79"/>
      <c r="AV74" s="79"/>
      <c r="AW74" s="79"/>
      <c r="AX74" s="79"/>
      <c r="AY74" s="79"/>
      <c r="AZ74" s="79"/>
      <c r="BA74">
        <v>2</v>
      </c>
      <c r="BB74" s="78" t="str">
        <f>REPLACE(INDEX(GroupVertices[Group],MATCH(Edges[[#This Row],[Vertex 1]],GroupVertices[Vertex],0)),1,1,"")</f>
        <v>2</v>
      </c>
      <c r="BC74" s="78" t="str">
        <f>REPLACE(INDEX(GroupVertices[Group],MATCH(Edges[[#This Row],[Vertex 2]],GroupVertices[Vertex],0)),1,1,"")</f>
        <v>3</v>
      </c>
      <c r="BD74" s="48">
        <v>1</v>
      </c>
      <c r="BE74" s="49">
        <v>4.166666666666667</v>
      </c>
      <c r="BF74" s="48">
        <v>0</v>
      </c>
      <c r="BG74" s="49">
        <v>0</v>
      </c>
      <c r="BH74" s="48">
        <v>0</v>
      </c>
      <c r="BI74" s="49">
        <v>0</v>
      </c>
      <c r="BJ74" s="48">
        <v>23</v>
      </c>
      <c r="BK74" s="49">
        <v>95.83333333333333</v>
      </c>
      <c r="BL74" s="48">
        <v>24</v>
      </c>
    </row>
    <row r="75" spans="1:64" ht="15">
      <c r="A75" s="64" t="s">
        <v>231</v>
      </c>
      <c r="B75" s="64" t="s">
        <v>228</v>
      </c>
      <c r="C75" s="65" t="s">
        <v>1417</v>
      </c>
      <c r="D75" s="66">
        <v>3</v>
      </c>
      <c r="E75" s="67" t="s">
        <v>132</v>
      </c>
      <c r="F75" s="68">
        <v>35</v>
      </c>
      <c r="G75" s="65"/>
      <c r="H75" s="69"/>
      <c r="I75" s="70"/>
      <c r="J75" s="70"/>
      <c r="K75" s="34" t="s">
        <v>66</v>
      </c>
      <c r="L75" s="77">
        <v>75</v>
      </c>
      <c r="M75" s="77"/>
      <c r="N75" s="72"/>
      <c r="O75" s="79" t="s">
        <v>251</v>
      </c>
      <c r="P75" s="81">
        <v>43507.677199074074</v>
      </c>
      <c r="Q75" s="79" t="s">
        <v>287</v>
      </c>
      <c r="R75" s="82" t="s">
        <v>334</v>
      </c>
      <c r="S75" s="79" t="s">
        <v>366</v>
      </c>
      <c r="T75" s="79" t="s">
        <v>386</v>
      </c>
      <c r="U75" s="82" t="s">
        <v>405</v>
      </c>
      <c r="V75" s="82" t="s">
        <v>405</v>
      </c>
      <c r="W75" s="81">
        <v>43507.677199074074</v>
      </c>
      <c r="X75" s="82" t="s">
        <v>474</v>
      </c>
      <c r="Y75" s="79"/>
      <c r="Z75" s="79"/>
      <c r="AA75" s="85" t="s">
        <v>546</v>
      </c>
      <c r="AB75" s="79"/>
      <c r="AC75" s="79" t="b">
        <v>0</v>
      </c>
      <c r="AD75" s="79">
        <v>1</v>
      </c>
      <c r="AE75" s="85" t="s">
        <v>578</v>
      </c>
      <c r="AF75" s="79" t="b">
        <v>0</v>
      </c>
      <c r="AG75" s="79" t="s">
        <v>580</v>
      </c>
      <c r="AH75" s="79"/>
      <c r="AI75" s="85" t="s">
        <v>578</v>
      </c>
      <c r="AJ75" s="79" t="b">
        <v>0</v>
      </c>
      <c r="AK75" s="79">
        <v>1</v>
      </c>
      <c r="AL75" s="85" t="s">
        <v>578</v>
      </c>
      <c r="AM75" s="79" t="s">
        <v>595</v>
      </c>
      <c r="AN75" s="79" t="b">
        <v>0</v>
      </c>
      <c r="AO75" s="85" t="s">
        <v>546</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2</v>
      </c>
      <c r="BD75" s="48">
        <v>2</v>
      </c>
      <c r="BE75" s="49">
        <v>6.896551724137931</v>
      </c>
      <c r="BF75" s="48">
        <v>0</v>
      </c>
      <c r="BG75" s="49">
        <v>0</v>
      </c>
      <c r="BH75" s="48">
        <v>0</v>
      </c>
      <c r="BI75" s="49">
        <v>0</v>
      </c>
      <c r="BJ75" s="48">
        <v>27</v>
      </c>
      <c r="BK75" s="49">
        <v>93.10344827586206</v>
      </c>
      <c r="BL75" s="48">
        <v>29</v>
      </c>
    </row>
    <row r="76" spans="1:64" ht="15">
      <c r="A76" s="64" t="s">
        <v>230</v>
      </c>
      <c r="B76" s="64" t="s">
        <v>228</v>
      </c>
      <c r="C76" s="65" t="s">
        <v>1417</v>
      </c>
      <c r="D76" s="66">
        <v>3</v>
      </c>
      <c r="E76" s="67" t="s">
        <v>132</v>
      </c>
      <c r="F76" s="68">
        <v>35</v>
      </c>
      <c r="G76" s="65"/>
      <c r="H76" s="69"/>
      <c r="I76" s="70"/>
      <c r="J76" s="70"/>
      <c r="K76" s="34" t="s">
        <v>66</v>
      </c>
      <c r="L76" s="77">
        <v>76</v>
      </c>
      <c r="M76" s="77"/>
      <c r="N76" s="72"/>
      <c r="O76" s="79" t="s">
        <v>251</v>
      </c>
      <c r="P76" s="81">
        <v>43503.60903935185</v>
      </c>
      <c r="Q76" s="79" t="s">
        <v>288</v>
      </c>
      <c r="R76" s="82" t="s">
        <v>337</v>
      </c>
      <c r="S76" s="79" t="s">
        <v>368</v>
      </c>
      <c r="T76" s="79"/>
      <c r="U76" s="79"/>
      <c r="V76" s="82" t="s">
        <v>431</v>
      </c>
      <c r="W76" s="81">
        <v>43503.60903935185</v>
      </c>
      <c r="X76" s="82" t="s">
        <v>475</v>
      </c>
      <c r="Y76" s="79"/>
      <c r="Z76" s="79"/>
      <c r="AA76" s="85" t="s">
        <v>547</v>
      </c>
      <c r="AB76" s="79"/>
      <c r="AC76" s="79" t="b">
        <v>0</v>
      </c>
      <c r="AD76" s="79">
        <v>1</v>
      </c>
      <c r="AE76" s="85" t="s">
        <v>578</v>
      </c>
      <c r="AF76" s="79" t="b">
        <v>0</v>
      </c>
      <c r="AG76" s="79" t="s">
        <v>580</v>
      </c>
      <c r="AH76" s="79"/>
      <c r="AI76" s="85" t="s">
        <v>578</v>
      </c>
      <c r="AJ76" s="79" t="b">
        <v>0</v>
      </c>
      <c r="AK76" s="79">
        <v>0</v>
      </c>
      <c r="AL76" s="85" t="s">
        <v>578</v>
      </c>
      <c r="AM76" s="79" t="s">
        <v>597</v>
      </c>
      <c r="AN76" s="79" t="b">
        <v>0</v>
      </c>
      <c r="AO76" s="85" t="s">
        <v>547</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2</v>
      </c>
      <c r="BD76" s="48">
        <v>0</v>
      </c>
      <c r="BE76" s="49">
        <v>0</v>
      </c>
      <c r="BF76" s="48">
        <v>0</v>
      </c>
      <c r="BG76" s="49">
        <v>0</v>
      </c>
      <c r="BH76" s="48">
        <v>0</v>
      </c>
      <c r="BI76" s="49">
        <v>0</v>
      </c>
      <c r="BJ76" s="48">
        <v>24</v>
      </c>
      <c r="BK76" s="49">
        <v>100</v>
      </c>
      <c r="BL76" s="48">
        <v>24</v>
      </c>
    </row>
    <row r="77" spans="1:64" ht="15">
      <c r="A77" s="64" t="s">
        <v>232</v>
      </c>
      <c r="B77" s="64" t="s">
        <v>230</v>
      </c>
      <c r="C77" s="65" t="s">
        <v>1417</v>
      </c>
      <c r="D77" s="66">
        <v>3</v>
      </c>
      <c r="E77" s="67" t="s">
        <v>132</v>
      </c>
      <c r="F77" s="68">
        <v>35</v>
      </c>
      <c r="G77" s="65"/>
      <c r="H77" s="69"/>
      <c r="I77" s="70"/>
      <c r="J77" s="70"/>
      <c r="K77" s="34" t="s">
        <v>66</v>
      </c>
      <c r="L77" s="77">
        <v>77</v>
      </c>
      <c r="M77" s="77"/>
      <c r="N77" s="72"/>
      <c r="O77" s="79" t="s">
        <v>251</v>
      </c>
      <c r="P77" s="81">
        <v>43503.43346064815</v>
      </c>
      <c r="Q77" s="79" t="s">
        <v>289</v>
      </c>
      <c r="R77" s="82" t="s">
        <v>338</v>
      </c>
      <c r="S77" s="79" t="s">
        <v>369</v>
      </c>
      <c r="T77" s="79" t="s">
        <v>387</v>
      </c>
      <c r="U77" s="82" t="s">
        <v>406</v>
      </c>
      <c r="V77" s="82" t="s">
        <v>406</v>
      </c>
      <c r="W77" s="81">
        <v>43503.43346064815</v>
      </c>
      <c r="X77" s="82" t="s">
        <v>476</v>
      </c>
      <c r="Y77" s="79"/>
      <c r="Z77" s="79"/>
      <c r="AA77" s="85" t="s">
        <v>548</v>
      </c>
      <c r="AB77" s="79"/>
      <c r="AC77" s="79" t="b">
        <v>0</v>
      </c>
      <c r="AD77" s="79">
        <v>2</v>
      </c>
      <c r="AE77" s="85" t="s">
        <v>578</v>
      </c>
      <c r="AF77" s="79" t="b">
        <v>0</v>
      </c>
      <c r="AG77" s="79" t="s">
        <v>580</v>
      </c>
      <c r="AH77" s="79"/>
      <c r="AI77" s="85" t="s">
        <v>578</v>
      </c>
      <c r="AJ77" s="79" t="b">
        <v>0</v>
      </c>
      <c r="AK77" s="79">
        <v>1</v>
      </c>
      <c r="AL77" s="85" t="s">
        <v>578</v>
      </c>
      <c r="AM77" s="79" t="s">
        <v>589</v>
      </c>
      <c r="AN77" s="79" t="b">
        <v>0</v>
      </c>
      <c r="AO77" s="85" t="s">
        <v>548</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1</v>
      </c>
      <c r="BD77" s="48"/>
      <c r="BE77" s="49"/>
      <c r="BF77" s="48"/>
      <c r="BG77" s="49"/>
      <c r="BH77" s="48"/>
      <c r="BI77" s="49"/>
      <c r="BJ77" s="48"/>
      <c r="BK77" s="49"/>
      <c r="BL77" s="48"/>
    </row>
    <row r="78" spans="1:64" ht="15">
      <c r="A78" s="64" t="s">
        <v>232</v>
      </c>
      <c r="B78" s="64" t="s">
        <v>235</v>
      </c>
      <c r="C78" s="65" t="s">
        <v>1420</v>
      </c>
      <c r="D78" s="66">
        <v>7.666666666666667</v>
      </c>
      <c r="E78" s="67" t="s">
        <v>136</v>
      </c>
      <c r="F78" s="68">
        <v>19.666666666666664</v>
      </c>
      <c r="G78" s="65"/>
      <c r="H78" s="69"/>
      <c r="I78" s="70"/>
      <c r="J78" s="70"/>
      <c r="K78" s="34" t="s">
        <v>65</v>
      </c>
      <c r="L78" s="77">
        <v>78</v>
      </c>
      <c r="M78" s="77"/>
      <c r="N78" s="72"/>
      <c r="O78" s="79" t="s">
        <v>251</v>
      </c>
      <c r="P78" s="81">
        <v>43503.43346064815</v>
      </c>
      <c r="Q78" s="79" t="s">
        <v>289</v>
      </c>
      <c r="R78" s="82" t="s">
        <v>338</v>
      </c>
      <c r="S78" s="79" t="s">
        <v>369</v>
      </c>
      <c r="T78" s="79" t="s">
        <v>387</v>
      </c>
      <c r="U78" s="82" t="s">
        <v>406</v>
      </c>
      <c r="V78" s="82" t="s">
        <v>406</v>
      </c>
      <c r="W78" s="81">
        <v>43503.43346064815</v>
      </c>
      <c r="X78" s="82" t="s">
        <v>476</v>
      </c>
      <c r="Y78" s="79"/>
      <c r="Z78" s="79"/>
      <c r="AA78" s="85" t="s">
        <v>548</v>
      </c>
      <c r="AB78" s="79"/>
      <c r="AC78" s="79" t="b">
        <v>0</v>
      </c>
      <c r="AD78" s="79">
        <v>2</v>
      </c>
      <c r="AE78" s="85" t="s">
        <v>578</v>
      </c>
      <c r="AF78" s="79" t="b">
        <v>0</v>
      </c>
      <c r="AG78" s="79" t="s">
        <v>580</v>
      </c>
      <c r="AH78" s="79"/>
      <c r="AI78" s="85" t="s">
        <v>578</v>
      </c>
      <c r="AJ78" s="79" t="b">
        <v>0</v>
      </c>
      <c r="AK78" s="79">
        <v>1</v>
      </c>
      <c r="AL78" s="85" t="s">
        <v>578</v>
      </c>
      <c r="AM78" s="79" t="s">
        <v>589</v>
      </c>
      <c r="AN78" s="79" t="b">
        <v>0</v>
      </c>
      <c r="AO78" s="85" t="s">
        <v>548</v>
      </c>
      <c r="AP78" s="79" t="s">
        <v>176</v>
      </c>
      <c r="AQ78" s="79">
        <v>0</v>
      </c>
      <c r="AR78" s="79">
        <v>0</v>
      </c>
      <c r="AS78" s="79"/>
      <c r="AT78" s="79"/>
      <c r="AU78" s="79"/>
      <c r="AV78" s="79"/>
      <c r="AW78" s="79"/>
      <c r="AX78" s="79"/>
      <c r="AY78" s="79"/>
      <c r="AZ78" s="79"/>
      <c r="BA78">
        <v>3</v>
      </c>
      <c r="BB78" s="78" t="str">
        <f>REPLACE(INDEX(GroupVertices[Group],MATCH(Edges[[#This Row],[Vertex 1]],GroupVertices[Vertex],0)),1,1,"")</f>
        <v>3</v>
      </c>
      <c r="BC78" s="78" t="str">
        <f>REPLACE(INDEX(GroupVertices[Group],MATCH(Edges[[#This Row],[Vertex 2]],GroupVertices[Vertex],0)),1,1,"")</f>
        <v>3</v>
      </c>
      <c r="BD78" s="48">
        <v>1</v>
      </c>
      <c r="BE78" s="49">
        <v>2.5</v>
      </c>
      <c r="BF78" s="48">
        <v>0</v>
      </c>
      <c r="BG78" s="49">
        <v>0</v>
      </c>
      <c r="BH78" s="48">
        <v>0</v>
      </c>
      <c r="BI78" s="49">
        <v>0</v>
      </c>
      <c r="BJ78" s="48">
        <v>39</v>
      </c>
      <c r="BK78" s="49">
        <v>97.5</v>
      </c>
      <c r="BL78" s="48">
        <v>40</v>
      </c>
    </row>
    <row r="79" spans="1:64" ht="15">
      <c r="A79" s="64" t="s">
        <v>232</v>
      </c>
      <c r="B79" s="64" t="s">
        <v>235</v>
      </c>
      <c r="C79" s="65" t="s">
        <v>1420</v>
      </c>
      <c r="D79" s="66">
        <v>7.666666666666667</v>
      </c>
      <c r="E79" s="67" t="s">
        <v>136</v>
      </c>
      <c r="F79" s="68">
        <v>19.666666666666664</v>
      </c>
      <c r="G79" s="65"/>
      <c r="H79" s="69"/>
      <c r="I79" s="70"/>
      <c r="J79" s="70"/>
      <c r="K79" s="34" t="s">
        <v>65</v>
      </c>
      <c r="L79" s="77">
        <v>79</v>
      </c>
      <c r="M79" s="77"/>
      <c r="N79" s="72"/>
      <c r="O79" s="79" t="s">
        <v>251</v>
      </c>
      <c r="P79" s="81">
        <v>43508.35770833334</v>
      </c>
      <c r="Q79" s="79" t="s">
        <v>290</v>
      </c>
      <c r="R79" s="82" t="s">
        <v>339</v>
      </c>
      <c r="S79" s="79" t="s">
        <v>361</v>
      </c>
      <c r="T79" s="79" t="s">
        <v>386</v>
      </c>
      <c r="U79" s="79"/>
      <c r="V79" s="82" t="s">
        <v>432</v>
      </c>
      <c r="W79" s="81">
        <v>43508.35770833334</v>
      </c>
      <c r="X79" s="82" t="s">
        <v>477</v>
      </c>
      <c r="Y79" s="79"/>
      <c r="Z79" s="79"/>
      <c r="AA79" s="85" t="s">
        <v>549</v>
      </c>
      <c r="AB79" s="79"/>
      <c r="AC79" s="79" t="b">
        <v>0</v>
      </c>
      <c r="AD79" s="79">
        <v>0</v>
      </c>
      <c r="AE79" s="85" t="s">
        <v>578</v>
      </c>
      <c r="AF79" s="79" t="b">
        <v>0</v>
      </c>
      <c r="AG79" s="79" t="s">
        <v>580</v>
      </c>
      <c r="AH79" s="79"/>
      <c r="AI79" s="85" t="s">
        <v>578</v>
      </c>
      <c r="AJ79" s="79" t="b">
        <v>0</v>
      </c>
      <c r="AK79" s="79">
        <v>0</v>
      </c>
      <c r="AL79" s="85" t="s">
        <v>578</v>
      </c>
      <c r="AM79" s="79" t="s">
        <v>589</v>
      </c>
      <c r="AN79" s="79" t="b">
        <v>1</v>
      </c>
      <c r="AO79" s="85" t="s">
        <v>549</v>
      </c>
      <c r="AP79" s="79" t="s">
        <v>176</v>
      </c>
      <c r="AQ79" s="79">
        <v>0</v>
      </c>
      <c r="AR79" s="79">
        <v>0</v>
      </c>
      <c r="AS79" s="79"/>
      <c r="AT79" s="79"/>
      <c r="AU79" s="79"/>
      <c r="AV79" s="79"/>
      <c r="AW79" s="79"/>
      <c r="AX79" s="79"/>
      <c r="AY79" s="79"/>
      <c r="AZ79" s="79"/>
      <c r="BA79">
        <v>3</v>
      </c>
      <c r="BB79" s="78" t="str">
        <f>REPLACE(INDEX(GroupVertices[Group],MATCH(Edges[[#This Row],[Vertex 1]],GroupVertices[Vertex],0)),1,1,"")</f>
        <v>3</v>
      </c>
      <c r="BC79" s="78" t="str">
        <f>REPLACE(INDEX(GroupVertices[Group],MATCH(Edges[[#This Row],[Vertex 2]],GroupVertices[Vertex],0)),1,1,"")</f>
        <v>3</v>
      </c>
      <c r="BD79" s="48">
        <v>2</v>
      </c>
      <c r="BE79" s="49">
        <v>11.764705882352942</v>
      </c>
      <c r="BF79" s="48">
        <v>0</v>
      </c>
      <c r="BG79" s="49">
        <v>0</v>
      </c>
      <c r="BH79" s="48">
        <v>0</v>
      </c>
      <c r="BI79" s="49">
        <v>0</v>
      </c>
      <c r="BJ79" s="48">
        <v>15</v>
      </c>
      <c r="BK79" s="49">
        <v>88.23529411764706</v>
      </c>
      <c r="BL79" s="48">
        <v>17</v>
      </c>
    </row>
    <row r="80" spans="1:64" ht="15">
      <c r="A80" s="64" t="s">
        <v>232</v>
      </c>
      <c r="B80" s="64" t="s">
        <v>235</v>
      </c>
      <c r="C80" s="65" t="s">
        <v>1420</v>
      </c>
      <c r="D80" s="66">
        <v>7.666666666666667</v>
      </c>
      <c r="E80" s="67" t="s">
        <v>136</v>
      </c>
      <c r="F80" s="68">
        <v>19.666666666666664</v>
      </c>
      <c r="G80" s="65"/>
      <c r="H80" s="69"/>
      <c r="I80" s="70"/>
      <c r="J80" s="70"/>
      <c r="K80" s="34" t="s">
        <v>65</v>
      </c>
      <c r="L80" s="77">
        <v>80</v>
      </c>
      <c r="M80" s="77"/>
      <c r="N80" s="72"/>
      <c r="O80" s="79" t="s">
        <v>251</v>
      </c>
      <c r="P80" s="81">
        <v>43511.357719907406</v>
      </c>
      <c r="Q80" s="79" t="s">
        <v>291</v>
      </c>
      <c r="R80" s="82" t="s">
        <v>340</v>
      </c>
      <c r="S80" s="79" t="s">
        <v>361</v>
      </c>
      <c r="T80" s="79" t="s">
        <v>382</v>
      </c>
      <c r="U80" s="79"/>
      <c r="V80" s="82" t="s">
        <v>432</v>
      </c>
      <c r="W80" s="81">
        <v>43511.357719907406</v>
      </c>
      <c r="X80" s="82" t="s">
        <v>478</v>
      </c>
      <c r="Y80" s="79"/>
      <c r="Z80" s="79"/>
      <c r="AA80" s="85" t="s">
        <v>550</v>
      </c>
      <c r="AB80" s="79"/>
      <c r="AC80" s="79" t="b">
        <v>0</v>
      </c>
      <c r="AD80" s="79">
        <v>0</v>
      </c>
      <c r="AE80" s="85" t="s">
        <v>578</v>
      </c>
      <c r="AF80" s="79" t="b">
        <v>0</v>
      </c>
      <c r="AG80" s="79" t="s">
        <v>580</v>
      </c>
      <c r="AH80" s="79"/>
      <c r="AI80" s="85" t="s">
        <v>578</v>
      </c>
      <c r="AJ80" s="79" t="b">
        <v>0</v>
      </c>
      <c r="AK80" s="79">
        <v>0</v>
      </c>
      <c r="AL80" s="85" t="s">
        <v>578</v>
      </c>
      <c r="AM80" s="79" t="s">
        <v>589</v>
      </c>
      <c r="AN80" s="79" t="b">
        <v>1</v>
      </c>
      <c r="AO80" s="85" t="s">
        <v>550</v>
      </c>
      <c r="AP80" s="79" t="s">
        <v>176</v>
      </c>
      <c r="AQ80" s="79">
        <v>0</v>
      </c>
      <c r="AR80" s="79">
        <v>0</v>
      </c>
      <c r="AS80" s="79"/>
      <c r="AT80" s="79"/>
      <c r="AU80" s="79"/>
      <c r="AV80" s="79"/>
      <c r="AW80" s="79"/>
      <c r="AX80" s="79"/>
      <c r="AY80" s="79"/>
      <c r="AZ80" s="79"/>
      <c r="BA80">
        <v>3</v>
      </c>
      <c r="BB80" s="78" t="str">
        <f>REPLACE(INDEX(GroupVertices[Group],MATCH(Edges[[#This Row],[Vertex 1]],GroupVertices[Vertex],0)),1,1,"")</f>
        <v>3</v>
      </c>
      <c r="BC80" s="78" t="str">
        <f>REPLACE(INDEX(GroupVertices[Group],MATCH(Edges[[#This Row],[Vertex 2]],GroupVertices[Vertex],0)),1,1,"")</f>
        <v>3</v>
      </c>
      <c r="BD80" s="48">
        <v>1</v>
      </c>
      <c r="BE80" s="49">
        <v>4.545454545454546</v>
      </c>
      <c r="BF80" s="48">
        <v>0</v>
      </c>
      <c r="BG80" s="49">
        <v>0</v>
      </c>
      <c r="BH80" s="48">
        <v>0</v>
      </c>
      <c r="BI80" s="49">
        <v>0</v>
      </c>
      <c r="BJ80" s="48">
        <v>21</v>
      </c>
      <c r="BK80" s="49">
        <v>95.45454545454545</v>
      </c>
      <c r="BL80" s="48">
        <v>22</v>
      </c>
    </row>
    <row r="81" spans="1:64" ht="15">
      <c r="A81" s="64" t="s">
        <v>230</v>
      </c>
      <c r="B81" s="64" t="s">
        <v>232</v>
      </c>
      <c r="C81" s="65" t="s">
        <v>1417</v>
      </c>
      <c r="D81" s="66">
        <v>3</v>
      </c>
      <c r="E81" s="67" t="s">
        <v>132</v>
      </c>
      <c r="F81" s="68">
        <v>35</v>
      </c>
      <c r="G81" s="65"/>
      <c r="H81" s="69"/>
      <c r="I81" s="70"/>
      <c r="J81" s="70"/>
      <c r="K81" s="34" t="s">
        <v>66</v>
      </c>
      <c r="L81" s="77">
        <v>81</v>
      </c>
      <c r="M81" s="77"/>
      <c r="N81" s="72"/>
      <c r="O81" s="79" t="s">
        <v>251</v>
      </c>
      <c r="P81" s="81">
        <v>43503.837592592594</v>
      </c>
      <c r="Q81" s="79" t="s">
        <v>269</v>
      </c>
      <c r="R81" s="79"/>
      <c r="S81" s="79"/>
      <c r="T81" s="79" t="s">
        <v>375</v>
      </c>
      <c r="U81" s="79"/>
      <c r="V81" s="82" t="s">
        <v>431</v>
      </c>
      <c r="W81" s="81">
        <v>43503.837592592594</v>
      </c>
      <c r="X81" s="82" t="s">
        <v>479</v>
      </c>
      <c r="Y81" s="79"/>
      <c r="Z81" s="79"/>
      <c r="AA81" s="85" t="s">
        <v>551</v>
      </c>
      <c r="AB81" s="79"/>
      <c r="AC81" s="79" t="b">
        <v>0</v>
      </c>
      <c r="AD81" s="79">
        <v>0</v>
      </c>
      <c r="AE81" s="85" t="s">
        <v>578</v>
      </c>
      <c r="AF81" s="79" t="b">
        <v>0</v>
      </c>
      <c r="AG81" s="79" t="s">
        <v>580</v>
      </c>
      <c r="AH81" s="79"/>
      <c r="AI81" s="85" t="s">
        <v>578</v>
      </c>
      <c r="AJ81" s="79" t="b">
        <v>0</v>
      </c>
      <c r="AK81" s="79">
        <v>1</v>
      </c>
      <c r="AL81" s="85" t="s">
        <v>548</v>
      </c>
      <c r="AM81" s="79" t="s">
        <v>597</v>
      </c>
      <c r="AN81" s="79" t="b">
        <v>0</v>
      </c>
      <c r="AO81" s="85" t="s">
        <v>548</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3</v>
      </c>
      <c r="BD81" s="48">
        <v>0</v>
      </c>
      <c r="BE81" s="49">
        <v>0</v>
      </c>
      <c r="BF81" s="48">
        <v>0</v>
      </c>
      <c r="BG81" s="49">
        <v>0</v>
      </c>
      <c r="BH81" s="48">
        <v>0</v>
      </c>
      <c r="BI81" s="49">
        <v>0</v>
      </c>
      <c r="BJ81" s="48">
        <v>25</v>
      </c>
      <c r="BK81" s="49">
        <v>100</v>
      </c>
      <c r="BL81" s="48">
        <v>25</v>
      </c>
    </row>
    <row r="82" spans="1:64" ht="15">
      <c r="A82" s="64" t="s">
        <v>230</v>
      </c>
      <c r="B82" s="64" t="s">
        <v>244</v>
      </c>
      <c r="C82" s="65" t="s">
        <v>1417</v>
      </c>
      <c r="D82" s="66">
        <v>3</v>
      </c>
      <c r="E82" s="67" t="s">
        <v>132</v>
      </c>
      <c r="F82" s="68">
        <v>35</v>
      </c>
      <c r="G82" s="65"/>
      <c r="H82" s="69"/>
      <c r="I82" s="70"/>
      <c r="J82" s="70"/>
      <c r="K82" s="34" t="s">
        <v>65</v>
      </c>
      <c r="L82" s="77">
        <v>82</v>
      </c>
      <c r="M82" s="77"/>
      <c r="N82" s="72"/>
      <c r="O82" s="79" t="s">
        <v>251</v>
      </c>
      <c r="P82" s="81">
        <v>43504.74306712963</v>
      </c>
      <c r="Q82" s="79" t="s">
        <v>292</v>
      </c>
      <c r="R82" s="82" t="s">
        <v>341</v>
      </c>
      <c r="S82" s="79" t="s">
        <v>370</v>
      </c>
      <c r="T82" s="79" t="s">
        <v>388</v>
      </c>
      <c r="U82" s="79"/>
      <c r="V82" s="82" t="s">
        <v>431</v>
      </c>
      <c r="W82" s="81">
        <v>43504.74306712963</v>
      </c>
      <c r="X82" s="82" t="s">
        <v>480</v>
      </c>
      <c r="Y82" s="79"/>
      <c r="Z82" s="79"/>
      <c r="AA82" s="85" t="s">
        <v>552</v>
      </c>
      <c r="AB82" s="79"/>
      <c r="AC82" s="79" t="b">
        <v>0</v>
      </c>
      <c r="AD82" s="79">
        <v>0</v>
      </c>
      <c r="AE82" s="85" t="s">
        <v>578</v>
      </c>
      <c r="AF82" s="79" t="b">
        <v>0</v>
      </c>
      <c r="AG82" s="79" t="s">
        <v>580</v>
      </c>
      <c r="AH82" s="79"/>
      <c r="AI82" s="85" t="s">
        <v>578</v>
      </c>
      <c r="AJ82" s="79" t="b">
        <v>0</v>
      </c>
      <c r="AK82" s="79">
        <v>0</v>
      </c>
      <c r="AL82" s="85" t="s">
        <v>578</v>
      </c>
      <c r="AM82" s="79" t="s">
        <v>597</v>
      </c>
      <c r="AN82" s="79" t="b">
        <v>0</v>
      </c>
      <c r="AO82" s="85" t="s">
        <v>552</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1</v>
      </c>
      <c r="BG82" s="49">
        <v>3.8461538461538463</v>
      </c>
      <c r="BH82" s="48">
        <v>0</v>
      </c>
      <c r="BI82" s="49">
        <v>0</v>
      </c>
      <c r="BJ82" s="48">
        <v>25</v>
      </c>
      <c r="BK82" s="49">
        <v>96.15384615384616</v>
      </c>
      <c r="BL82" s="48">
        <v>26</v>
      </c>
    </row>
    <row r="83" spans="1:64" ht="15">
      <c r="A83" s="64" t="s">
        <v>230</v>
      </c>
      <c r="B83" s="64" t="s">
        <v>245</v>
      </c>
      <c r="C83" s="65" t="s">
        <v>1417</v>
      </c>
      <c r="D83" s="66">
        <v>3</v>
      </c>
      <c r="E83" s="67" t="s">
        <v>132</v>
      </c>
      <c r="F83" s="68">
        <v>35</v>
      </c>
      <c r="G83" s="65"/>
      <c r="H83" s="69"/>
      <c r="I83" s="70"/>
      <c r="J83" s="70"/>
      <c r="K83" s="34" t="s">
        <v>65</v>
      </c>
      <c r="L83" s="77">
        <v>83</v>
      </c>
      <c r="M83" s="77"/>
      <c r="N83" s="72"/>
      <c r="O83" s="79" t="s">
        <v>251</v>
      </c>
      <c r="P83" s="81">
        <v>43507.87641203704</v>
      </c>
      <c r="Q83" s="79" t="s">
        <v>293</v>
      </c>
      <c r="R83" s="82" t="s">
        <v>342</v>
      </c>
      <c r="S83" s="79" t="s">
        <v>371</v>
      </c>
      <c r="T83" s="79" t="s">
        <v>389</v>
      </c>
      <c r="U83" s="82" t="s">
        <v>407</v>
      </c>
      <c r="V83" s="82" t="s">
        <v>407</v>
      </c>
      <c r="W83" s="81">
        <v>43507.87641203704</v>
      </c>
      <c r="X83" s="82" t="s">
        <v>481</v>
      </c>
      <c r="Y83" s="79"/>
      <c r="Z83" s="79"/>
      <c r="AA83" s="85" t="s">
        <v>553</v>
      </c>
      <c r="AB83" s="79"/>
      <c r="AC83" s="79" t="b">
        <v>0</v>
      </c>
      <c r="AD83" s="79">
        <v>0</v>
      </c>
      <c r="AE83" s="85" t="s">
        <v>578</v>
      </c>
      <c r="AF83" s="79" t="b">
        <v>0</v>
      </c>
      <c r="AG83" s="79" t="s">
        <v>580</v>
      </c>
      <c r="AH83" s="79"/>
      <c r="AI83" s="85" t="s">
        <v>578</v>
      </c>
      <c r="AJ83" s="79" t="b">
        <v>0</v>
      </c>
      <c r="AK83" s="79">
        <v>0</v>
      </c>
      <c r="AL83" s="85" t="s">
        <v>578</v>
      </c>
      <c r="AM83" s="79" t="s">
        <v>597</v>
      </c>
      <c r="AN83" s="79" t="b">
        <v>0</v>
      </c>
      <c r="AO83" s="85" t="s">
        <v>553</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2</v>
      </c>
      <c r="BE83" s="49">
        <v>10</v>
      </c>
      <c r="BF83" s="48">
        <v>0</v>
      </c>
      <c r="BG83" s="49">
        <v>0</v>
      </c>
      <c r="BH83" s="48">
        <v>0</v>
      </c>
      <c r="BI83" s="49">
        <v>0</v>
      </c>
      <c r="BJ83" s="48">
        <v>18</v>
      </c>
      <c r="BK83" s="49">
        <v>90</v>
      </c>
      <c r="BL83" s="48">
        <v>20</v>
      </c>
    </row>
    <row r="84" spans="1:64" ht="15">
      <c r="A84" s="64" t="s">
        <v>233</v>
      </c>
      <c r="B84" s="64" t="s">
        <v>233</v>
      </c>
      <c r="C84" s="65" t="s">
        <v>1417</v>
      </c>
      <c r="D84" s="66">
        <v>3</v>
      </c>
      <c r="E84" s="67" t="s">
        <v>132</v>
      </c>
      <c r="F84" s="68">
        <v>35</v>
      </c>
      <c r="G84" s="65"/>
      <c r="H84" s="69"/>
      <c r="I84" s="70"/>
      <c r="J84" s="70"/>
      <c r="K84" s="34" t="s">
        <v>65</v>
      </c>
      <c r="L84" s="77">
        <v>84</v>
      </c>
      <c r="M84" s="77"/>
      <c r="N84" s="72"/>
      <c r="O84" s="79" t="s">
        <v>176</v>
      </c>
      <c r="P84" s="81">
        <v>43501.5221875</v>
      </c>
      <c r="Q84" s="79" t="s">
        <v>294</v>
      </c>
      <c r="R84" s="82" t="s">
        <v>343</v>
      </c>
      <c r="S84" s="79" t="s">
        <v>372</v>
      </c>
      <c r="T84" s="79"/>
      <c r="U84" s="82" t="s">
        <v>408</v>
      </c>
      <c r="V84" s="82" t="s">
        <v>408</v>
      </c>
      <c r="W84" s="81">
        <v>43501.5221875</v>
      </c>
      <c r="X84" s="82" t="s">
        <v>482</v>
      </c>
      <c r="Y84" s="79"/>
      <c r="Z84" s="79"/>
      <c r="AA84" s="85" t="s">
        <v>554</v>
      </c>
      <c r="AB84" s="79"/>
      <c r="AC84" s="79" t="b">
        <v>0</v>
      </c>
      <c r="AD84" s="79">
        <v>0</v>
      </c>
      <c r="AE84" s="85" t="s">
        <v>578</v>
      </c>
      <c r="AF84" s="79" t="b">
        <v>0</v>
      </c>
      <c r="AG84" s="79" t="s">
        <v>580</v>
      </c>
      <c r="AH84" s="79"/>
      <c r="AI84" s="85" t="s">
        <v>578</v>
      </c>
      <c r="AJ84" s="79" t="b">
        <v>0</v>
      </c>
      <c r="AK84" s="79">
        <v>1</v>
      </c>
      <c r="AL84" s="85" t="s">
        <v>578</v>
      </c>
      <c r="AM84" s="79" t="s">
        <v>599</v>
      </c>
      <c r="AN84" s="79" t="b">
        <v>0</v>
      </c>
      <c r="AO84" s="85" t="s">
        <v>554</v>
      </c>
      <c r="AP84" s="79" t="s">
        <v>600</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10</v>
      </c>
      <c r="BK84" s="49">
        <v>100</v>
      </c>
      <c r="BL84" s="48">
        <v>10</v>
      </c>
    </row>
    <row r="85" spans="1:64" ht="15">
      <c r="A85" s="64" t="s">
        <v>230</v>
      </c>
      <c r="B85" s="64" t="s">
        <v>233</v>
      </c>
      <c r="C85" s="65" t="s">
        <v>1417</v>
      </c>
      <c r="D85" s="66">
        <v>3</v>
      </c>
      <c r="E85" s="67" t="s">
        <v>132</v>
      </c>
      <c r="F85" s="68">
        <v>35</v>
      </c>
      <c r="G85" s="65"/>
      <c r="H85" s="69"/>
      <c r="I85" s="70"/>
      <c r="J85" s="70"/>
      <c r="K85" s="34" t="s">
        <v>65</v>
      </c>
      <c r="L85" s="77">
        <v>85</v>
      </c>
      <c r="M85" s="77"/>
      <c r="N85" s="72"/>
      <c r="O85" s="79" t="s">
        <v>251</v>
      </c>
      <c r="P85" s="81">
        <v>43508.04262731481</v>
      </c>
      <c r="Q85" s="79" t="s">
        <v>295</v>
      </c>
      <c r="R85" s="82" t="s">
        <v>343</v>
      </c>
      <c r="S85" s="79" t="s">
        <v>372</v>
      </c>
      <c r="T85" s="79"/>
      <c r="U85" s="82" t="s">
        <v>408</v>
      </c>
      <c r="V85" s="82" t="s">
        <v>408</v>
      </c>
      <c r="W85" s="81">
        <v>43508.04262731481</v>
      </c>
      <c r="X85" s="82" t="s">
        <v>483</v>
      </c>
      <c r="Y85" s="79"/>
      <c r="Z85" s="79"/>
      <c r="AA85" s="85" t="s">
        <v>555</v>
      </c>
      <c r="AB85" s="79"/>
      <c r="AC85" s="79" t="b">
        <v>0</v>
      </c>
      <c r="AD85" s="79">
        <v>0</v>
      </c>
      <c r="AE85" s="85" t="s">
        <v>578</v>
      </c>
      <c r="AF85" s="79" t="b">
        <v>0</v>
      </c>
      <c r="AG85" s="79" t="s">
        <v>580</v>
      </c>
      <c r="AH85" s="79"/>
      <c r="AI85" s="85" t="s">
        <v>578</v>
      </c>
      <c r="AJ85" s="79" t="b">
        <v>0</v>
      </c>
      <c r="AK85" s="79">
        <v>1</v>
      </c>
      <c r="AL85" s="85" t="s">
        <v>554</v>
      </c>
      <c r="AM85" s="79" t="s">
        <v>597</v>
      </c>
      <c r="AN85" s="79" t="b">
        <v>0</v>
      </c>
      <c r="AO85" s="85" t="s">
        <v>554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12</v>
      </c>
      <c r="BK85" s="49">
        <v>100</v>
      </c>
      <c r="BL85" s="48">
        <v>12</v>
      </c>
    </row>
    <row r="86" spans="1:64" ht="15">
      <c r="A86" s="64" t="s">
        <v>230</v>
      </c>
      <c r="B86" s="64" t="s">
        <v>238</v>
      </c>
      <c r="C86" s="65" t="s">
        <v>1420</v>
      </c>
      <c r="D86" s="66">
        <v>7.666666666666667</v>
      </c>
      <c r="E86" s="67" t="s">
        <v>136</v>
      </c>
      <c r="F86" s="68">
        <v>19.666666666666664</v>
      </c>
      <c r="G86" s="65"/>
      <c r="H86" s="69"/>
      <c r="I86" s="70"/>
      <c r="J86" s="70"/>
      <c r="K86" s="34" t="s">
        <v>65</v>
      </c>
      <c r="L86" s="77">
        <v>86</v>
      </c>
      <c r="M86" s="77"/>
      <c r="N86" s="72"/>
      <c r="O86" s="79" t="s">
        <v>251</v>
      </c>
      <c r="P86" s="81">
        <v>43503.77916666667</v>
      </c>
      <c r="Q86" s="79" t="s">
        <v>296</v>
      </c>
      <c r="R86" s="82" t="s">
        <v>344</v>
      </c>
      <c r="S86" s="79" t="s">
        <v>361</v>
      </c>
      <c r="T86" s="79" t="s">
        <v>230</v>
      </c>
      <c r="U86" s="79"/>
      <c r="V86" s="82" t="s">
        <v>431</v>
      </c>
      <c r="W86" s="81">
        <v>43503.77916666667</v>
      </c>
      <c r="X86" s="82" t="s">
        <v>484</v>
      </c>
      <c r="Y86" s="79"/>
      <c r="Z86" s="79"/>
      <c r="AA86" s="85" t="s">
        <v>556</v>
      </c>
      <c r="AB86" s="79"/>
      <c r="AC86" s="79" t="b">
        <v>0</v>
      </c>
      <c r="AD86" s="79">
        <v>0</v>
      </c>
      <c r="AE86" s="85" t="s">
        <v>578</v>
      </c>
      <c r="AF86" s="79" t="b">
        <v>0</v>
      </c>
      <c r="AG86" s="79" t="s">
        <v>580</v>
      </c>
      <c r="AH86" s="79"/>
      <c r="AI86" s="85" t="s">
        <v>578</v>
      </c>
      <c r="AJ86" s="79" t="b">
        <v>0</v>
      </c>
      <c r="AK86" s="79">
        <v>0</v>
      </c>
      <c r="AL86" s="85" t="s">
        <v>578</v>
      </c>
      <c r="AM86" s="79" t="s">
        <v>597</v>
      </c>
      <c r="AN86" s="79" t="b">
        <v>1</v>
      </c>
      <c r="AO86" s="85" t="s">
        <v>556</v>
      </c>
      <c r="AP86" s="79" t="s">
        <v>176</v>
      </c>
      <c r="AQ86" s="79">
        <v>0</v>
      </c>
      <c r="AR86" s="79">
        <v>0</v>
      </c>
      <c r="AS86" s="79"/>
      <c r="AT86" s="79"/>
      <c r="AU86" s="79"/>
      <c r="AV86" s="79"/>
      <c r="AW86" s="79"/>
      <c r="AX86" s="79"/>
      <c r="AY86" s="79"/>
      <c r="AZ86" s="79"/>
      <c r="BA86">
        <v>3</v>
      </c>
      <c r="BB86" s="78" t="str">
        <f>REPLACE(INDEX(GroupVertices[Group],MATCH(Edges[[#This Row],[Vertex 1]],GroupVertices[Vertex],0)),1,1,"")</f>
        <v>1</v>
      </c>
      <c r="BC86" s="78" t="str">
        <f>REPLACE(INDEX(GroupVertices[Group],MATCH(Edges[[#This Row],[Vertex 2]],GroupVertices[Vertex],0)),1,1,"")</f>
        <v>1</v>
      </c>
      <c r="BD86" s="48">
        <v>3</v>
      </c>
      <c r="BE86" s="49">
        <v>21.428571428571427</v>
      </c>
      <c r="BF86" s="48">
        <v>0</v>
      </c>
      <c r="BG86" s="49">
        <v>0</v>
      </c>
      <c r="BH86" s="48">
        <v>0</v>
      </c>
      <c r="BI86" s="49">
        <v>0</v>
      </c>
      <c r="BJ86" s="48">
        <v>11</v>
      </c>
      <c r="BK86" s="49">
        <v>78.57142857142857</v>
      </c>
      <c r="BL86" s="48">
        <v>14</v>
      </c>
    </row>
    <row r="87" spans="1:64" ht="15">
      <c r="A87" s="64" t="s">
        <v>230</v>
      </c>
      <c r="B87" s="64" t="s">
        <v>238</v>
      </c>
      <c r="C87" s="65" t="s">
        <v>1420</v>
      </c>
      <c r="D87" s="66">
        <v>7.666666666666667</v>
      </c>
      <c r="E87" s="67" t="s">
        <v>136</v>
      </c>
      <c r="F87" s="68">
        <v>19.666666666666664</v>
      </c>
      <c r="G87" s="65"/>
      <c r="H87" s="69"/>
      <c r="I87" s="70"/>
      <c r="J87" s="70"/>
      <c r="K87" s="34" t="s">
        <v>65</v>
      </c>
      <c r="L87" s="77">
        <v>87</v>
      </c>
      <c r="M87" s="77"/>
      <c r="N87" s="72"/>
      <c r="O87" s="79" t="s">
        <v>251</v>
      </c>
      <c r="P87" s="81">
        <v>43504.92361111111</v>
      </c>
      <c r="Q87" s="79" t="s">
        <v>297</v>
      </c>
      <c r="R87" s="82" t="s">
        <v>345</v>
      </c>
      <c r="S87" s="79" t="s">
        <v>361</v>
      </c>
      <c r="T87" s="79" t="s">
        <v>230</v>
      </c>
      <c r="U87" s="79"/>
      <c r="V87" s="82" t="s">
        <v>431</v>
      </c>
      <c r="W87" s="81">
        <v>43504.92361111111</v>
      </c>
      <c r="X87" s="82" t="s">
        <v>485</v>
      </c>
      <c r="Y87" s="79"/>
      <c r="Z87" s="79"/>
      <c r="AA87" s="85" t="s">
        <v>557</v>
      </c>
      <c r="AB87" s="79"/>
      <c r="AC87" s="79" t="b">
        <v>0</v>
      </c>
      <c r="AD87" s="79">
        <v>0</v>
      </c>
      <c r="AE87" s="85" t="s">
        <v>578</v>
      </c>
      <c r="AF87" s="79" t="b">
        <v>0</v>
      </c>
      <c r="AG87" s="79" t="s">
        <v>580</v>
      </c>
      <c r="AH87" s="79"/>
      <c r="AI87" s="85" t="s">
        <v>578</v>
      </c>
      <c r="AJ87" s="79" t="b">
        <v>0</v>
      </c>
      <c r="AK87" s="79">
        <v>0</v>
      </c>
      <c r="AL87" s="85" t="s">
        <v>578</v>
      </c>
      <c r="AM87" s="79" t="s">
        <v>597</v>
      </c>
      <c r="AN87" s="79" t="b">
        <v>1</v>
      </c>
      <c r="AO87" s="85" t="s">
        <v>557</v>
      </c>
      <c r="AP87" s="79" t="s">
        <v>176</v>
      </c>
      <c r="AQ87" s="79">
        <v>0</v>
      </c>
      <c r="AR87" s="79">
        <v>0</v>
      </c>
      <c r="AS87" s="79"/>
      <c r="AT87" s="79"/>
      <c r="AU87" s="79"/>
      <c r="AV87" s="79"/>
      <c r="AW87" s="79"/>
      <c r="AX87" s="79"/>
      <c r="AY87" s="79"/>
      <c r="AZ87" s="79"/>
      <c r="BA87">
        <v>3</v>
      </c>
      <c r="BB87" s="78" t="str">
        <f>REPLACE(INDEX(GroupVertices[Group],MATCH(Edges[[#This Row],[Vertex 1]],GroupVertices[Vertex],0)),1,1,"")</f>
        <v>1</v>
      </c>
      <c r="BC87" s="78" t="str">
        <f>REPLACE(INDEX(GroupVertices[Group],MATCH(Edges[[#This Row],[Vertex 2]],GroupVertices[Vertex],0)),1,1,"")</f>
        <v>1</v>
      </c>
      <c r="BD87" s="48">
        <v>3</v>
      </c>
      <c r="BE87" s="49">
        <v>21.428571428571427</v>
      </c>
      <c r="BF87" s="48">
        <v>0</v>
      </c>
      <c r="BG87" s="49">
        <v>0</v>
      </c>
      <c r="BH87" s="48">
        <v>0</v>
      </c>
      <c r="BI87" s="49">
        <v>0</v>
      </c>
      <c r="BJ87" s="48">
        <v>11</v>
      </c>
      <c r="BK87" s="49">
        <v>78.57142857142857</v>
      </c>
      <c r="BL87" s="48">
        <v>14</v>
      </c>
    </row>
    <row r="88" spans="1:64" ht="15">
      <c r="A88" s="64" t="s">
        <v>230</v>
      </c>
      <c r="B88" s="64" t="s">
        <v>238</v>
      </c>
      <c r="C88" s="65" t="s">
        <v>1420</v>
      </c>
      <c r="D88" s="66">
        <v>7.666666666666667</v>
      </c>
      <c r="E88" s="67" t="s">
        <v>136</v>
      </c>
      <c r="F88" s="68">
        <v>19.666666666666664</v>
      </c>
      <c r="G88" s="65"/>
      <c r="H88" s="69"/>
      <c r="I88" s="70"/>
      <c r="J88" s="70"/>
      <c r="K88" s="34" t="s">
        <v>65</v>
      </c>
      <c r="L88" s="77">
        <v>88</v>
      </c>
      <c r="M88" s="77"/>
      <c r="N88" s="72"/>
      <c r="O88" s="79" t="s">
        <v>251</v>
      </c>
      <c r="P88" s="81">
        <v>43508.07848379629</v>
      </c>
      <c r="Q88" s="79" t="s">
        <v>298</v>
      </c>
      <c r="R88" s="82" t="s">
        <v>346</v>
      </c>
      <c r="S88" s="79" t="s">
        <v>361</v>
      </c>
      <c r="T88" s="79" t="s">
        <v>384</v>
      </c>
      <c r="U88" s="79"/>
      <c r="V88" s="82" t="s">
        <v>431</v>
      </c>
      <c r="W88" s="81">
        <v>43508.07848379629</v>
      </c>
      <c r="X88" s="82" t="s">
        <v>486</v>
      </c>
      <c r="Y88" s="79"/>
      <c r="Z88" s="79"/>
      <c r="AA88" s="85" t="s">
        <v>558</v>
      </c>
      <c r="AB88" s="79"/>
      <c r="AC88" s="79" t="b">
        <v>0</v>
      </c>
      <c r="AD88" s="79">
        <v>0</v>
      </c>
      <c r="AE88" s="85" t="s">
        <v>578</v>
      </c>
      <c r="AF88" s="79" t="b">
        <v>0</v>
      </c>
      <c r="AG88" s="79" t="s">
        <v>580</v>
      </c>
      <c r="AH88" s="79"/>
      <c r="AI88" s="85" t="s">
        <v>578</v>
      </c>
      <c r="AJ88" s="79" t="b">
        <v>0</v>
      </c>
      <c r="AK88" s="79">
        <v>0</v>
      </c>
      <c r="AL88" s="85" t="s">
        <v>578</v>
      </c>
      <c r="AM88" s="79" t="s">
        <v>597</v>
      </c>
      <c r="AN88" s="79" t="b">
        <v>1</v>
      </c>
      <c r="AO88" s="85" t="s">
        <v>558</v>
      </c>
      <c r="AP88" s="79" t="s">
        <v>176</v>
      </c>
      <c r="AQ88" s="79">
        <v>0</v>
      </c>
      <c r="AR88" s="79">
        <v>0</v>
      </c>
      <c r="AS88" s="79"/>
      <c r="AT88" s="79"/>
      <c r="AU88" s="79"/>
      <c r="AV88" s="79"/>
      <c r="AW88" s="79"/>
      <c r="AX88" s="79"/>
      <c r="AY88" s="79"/>
      <c r="AZ88" s="79"/>
      <c r="BA88">
        <v>3</v>
      </c>
      <c r="BB88" s="78" t="str">
        <f>REPLACE(INDEX(GroupVertices[Group],MATCH(Edges[[#This Row],[Vertex 1]],GroupVertices[Vertex],0)),1,1,"")</f>
        <v>1</v>
      </c>
      <c r="BC88" s="78" t="str">
        <f>REPLACE(INDEX(GroupVertices[Group],MATCH(Edges[[#This Row],[Vertex 2]],GroupVertices[Vertex],0)),1,1,"")</f>
        <v>1</v>
      </c>
      <c r="BD88" s="48">
        <v>3</v>
      </c>
      <c r="BE88" s="49">
        <v>16.666666666666668</v>
      </c>
      <c r="BF88" s="48">
        <v>0</v>
      </c>
      <c r="BG88" s="49">
        <v>0</v>
      </c>
      <c r="BH88" s="48">
        <v>0</v>
      </c>
      <c r="BI88" s="49">
        <v>0</v>
      </c>
      <c r="BJ88" s="48">
        <v>15</v>
      </c>
      <c r="BK88" s="49">
        <v>83.33333333333333</v>
      </c>
      <c r="BL88" s="48">
        <v>18</v>
      </c>
    </row>
    <row r="89" spans="1:64" ht="15">
      <c r="A89" s="64" t="s">
        <v>230</v>
      </c>
      <c r="B89" s="64" t="s">
        <v>246</v>
      </c>
      <c r="C89" s="65" t="s">
        <v>1417</v>
      </c>
      <c r="D89" s="66">
        <v>3</v>
      </c>
      <c r="E89" s="67" t="s">
        <v>132</v>
      </c>
      <c r="F89" s="68">
        <v>35</v>
      </c>
      <c r="G89" s="65"/>
      <c r="H89" s="69"/>
      <c r="I89" s="70"/>
      <c r="J89" s="70"/>
      <c r="K89" s="34" t="s">
        <v>65</v>
      </c>
      <c r="L89" s="77">
        <v>89</v>
      </c>
      <c r="M89" s="77"/>
      <c r="N89" s="72"/>
      <c r="O89" s="79" t="s">
        <v>251</v>
      </c>
      <c r="P89" s="81">
        <v>43508.94513888889</v>
      </c>
      <c r="Q89" s="79" t="s">
        <v>299</v>
      </c>
      <c r="R89" s="82" t="s">
        <v>347</v>
      </c>
      <c r="S89" s="79" t="s">
        <v>361</v>
      </c>
      <c r="T89" s="79" t="s">
        <v>390</v>
      </c>
      <c r="U89" s="79"/>
      <c r="V89" s="82" t="s">
        <v>431</v>
      </c>
      <c r="W89" s="81">
        <v>43508.94513888889</v>
      </c>
      <c r="X89" s="82" t="s">
        <v>487</v>
      </c>
      <c r="Y89" s="79"/>
      <c r="Z89" s="79"/>
      <c r="AA89" s="85" t="s">
        <v>559</v>
      </c>
      <c r="AB89" s="79"/>
      <c r="AC89" s="79" t="b">
        <v>0</v>
      </c>
      <c r="AD89" s="79">
        <v>0</v>
      </c>
      <c r="AE89" s="85" t="s">
        <v>578</v>
      </c>
      <c r="AF89" s="79" t="b">
        <v>1</v>
      </c>
      <c r="AG89" s="79" t="s">
        <v>580</v>
      </c>
      <c r="AH89" s="79"/>
      <c r="AI89" s="85" t="s">
        <v>587</v>
      </c>
      <c r="AJ89" s="79" t="b">
        <v>0</v>
      </c>
      <c r="AK89" s="79">
        <v>0</v>
      </c>
      <c r="AL89" s="85" t="s">
        <v>578</v>
      </c>
      <c r="AM89" s="79" t="s">
        <v>597</v>
      </c>
      <c r="AN89" s="79" t="b">
        <v>0</v>
      </c>
      <c r="AO89" s="85" t="s">
        <v>559</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2</v>
      </c>
      <c r="BE89" s="49">
        <v>5.714285714285714</v>
      </c>
      <c r="BF89" s="48">
        <v>2</v>
      </c>
      <c r="BG89" s="49">
        <v>5.714285714285714</v>
      </c>
      <c r="BH89" s="48">
        <v>0</v>
      </c>
      <c r="BI89" s="49">
        <v>0</v>
      </c>
      <c r="BJ89" s="48">
        <v>31</v>
      </c>
      <c r="BK89" s="49">
        <v>88.57142857142857</v>
      </c>
      <c r="BL89" s="48">
        <v>35</v>
      </c>
    </row>
    <row r="90" spans="1:64" ht="15">
      <c r="A90" s="64" t="s">
        <v>234</v>
      </c>
      <c r="B90" s="64" t="s">
        <v>230</v>
      </c>
      <c r="C90" s="65" t="s">
        <v>1417</v>
      </c>
      <c r="D90" s="66">
        <v>3</v>
      </c>
      <c r="E90" s="67" t="s">
        <v>132</v>
      </c>
      <c r="F90" s="68">
        <v>35</v>
      </c>
      <c r="G90" s="65"/>
      <c r="H90" s="69"/>
      <c r="I90" s="70"/>
      <c r="J90" s="70"/>
      <c r="K90" s="34" t="s">
        <v>66</v>
      </c>
      <c r="L90" s="77">
        <v>90</v>
      </c>
      <c r="M90" s="77"/>
      <c r="N90" s="72"/>
      <c r="O90" s="79" t="s">
        <v>251</v>
      </c>
      <c r="P90" s="81">
        <v>43508.908368055556</v>
      </c>
      <c r="Q90" s="79" t="s">
        <v>300</v>
      </c>
      <c r="R90" s="82" t="s">
        <v>348</v>
      </c>
      <c r="S90" s="79" t="s">
        <v>373</v>
      </c>
      <c r="T90" s="79" t="s">
        <v>391</v>
      </c>
      <c r="U90" s="82" t="s">
        <v>409</v>
      </c>
      <c r="V90" s="82" t="s">
        <v>409</v>
      </c>
      <c r="W90" s="81">
        <v>43508.908368055556</v>
      </c>
      <c r="X90" s="82" t="s">
        <v>488</v>
      </c>
      <c r="Y90" s="79"/>
      <c r="Z90" s="79"/>
      <c r="AA90" s="85" t="s">
        <v>560</v>
      </c>
      <c r="AB90" s="79"/>
      <c r="AC90" s="79" t="b">
        <v>0</v>
      </c>
      <c r="AD90" s="79">
        <v>0</v>
      </c>
      <c r="AE90" s="85" t="s">
        <v>578</v>
      </c>
      <c r="AF90" s="79" t="b">
        <v>0</v>
      </c>
      <c r="AG90" s="79" t="s">
        <v>580</v>
      </c>
      <c r="AH90" s="79"/>
      <c r="AI90" s="85" t="s">
        <v>578</v>
      </c>
      <c r="AJ90" s="79" t="b">
        <v>0</v>
      </c>
      <c r="AK90" s="79">
        <v>0</v>
      </c>
      <c r="AL90" s="85" t="s">
        <v>578</v>
      </c>
      <c r="AM90" s="79" t="s">
        <v>597</v>
      </c>
      <c r="AN90" s="79" t="b">
        <v>0</v>
      </c>
      <c r="AO90" s="85" t="s">
        <v>560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4.166666666666667</v>
      </c>
      <c r="BF90" s="48">
        <v>1</v>
      </c>
      <c r="BG90" s="49">
        <v>4.166666666666667</v>
      </c>
      <c r="BH90" s="48">
        <v>0</v>
      </c>
      <c r="BI90" s="49">
        <v>0</v>
      </c>
      <c r="BJ90" s="48">
        <v>22</v>
      </c>
      <c r="BK90" s="49">
        <v>91.66666666666667</v>
      </c>
      <c r="BL90" s="48">
        <v>24</v>
      </c>
    </row>
    <row r="91" spans="1:64" ht="15">
      <c r="A91" s="64" t="s">
        <v>230</v>
      </c>
      <c r="B91" s="64" t="s">
        <v>234</v>
      </c>
      <c r="C91" s="65" t="s">
        <v>1417</v>
      </c>
      <c r="D91" s="66">
        <v>3</v>
      </c>
      <c r="E91" s="67" t="s">
        <v>132</v>
      </c>
      <c r="F91" s="68">
        <v>35</v>
      </c>
      <c r="G91" s="65"/>
      <c r="H91" s="69"/>
      <c r="I91" s="70"/>
      <c r="J91" s="70"/>
      <c r="K91" s="34" t="s">
        <v>66</v>
      </c>
      <c r="L91" s="77">
        <v>91</v>
      </c>
      <c r="M91" s="77"/>
      <c r="N91" s="72"/>
      <c r="O91" s="79" t="s">
        <v>251</v>
      </c>
      <c r="P91" s="81">
        <v>43509.651666666665</v>
      </c>
      <c r="Q91" s="79" t="s">
        <v>301</v>
      </c>
      <c r="R91" s="82" t="s">
        <v>348</v>
      </c>
      <c r="S91" s="79" t="s">
        <v>373</v>
      </c>
      <c r="T91" s="79" t="s">
        <v>392</v>
      </c>
      <c r="U91" s="79"/>
      <c r="V91" s="82" t="s">
        <v>431</v>
      </c>
      <c r="W91" s="81">
        <v>43509.651666666665</v>
      </c>
      <c r="X91" s="82" t="s">
        <v>489</v>
      </c>
      <c r="Y91" s="79"/>
      <c r="Z91" s="79"/>
      <c r="AA91" s="85" t="s">
        <v>561</v>
      </c>
      <c r="AB91" s="79"/>
      <c r="AC91" s="79" t="b">
        <v>0</v>
      </c>
      <c r="AD91" s="79">
        <v>0</v>
      </c>
      <c r="AE91" s="85" t="s">
        <v>578</v>
      </c>
      <c r="AF91" s="79" t="b">
        <v>0</v>
      </c>
      <c r="AG91" s="79" t="s">
        <v>580</v>
      </c>
      <c r="AH91" s="79"/>
      <c r="AI91" s="85" t="s">
        <v>578</v>
      </c>
      <c r="AJ91" s="79" t="b">
        <v>0</v>
      </c>
      <c r="AK91" s="79">
        <v>1</v>
      </c>
      <c r="AL91" s="85" t="s">
        <v>560</v>
      </c>
      <c r="AM91" s="79" t="s">
        <v>597</v>
      </c>
      <c r="AN91" s="79" t="b">
        <v>0</v>
      </c>
      <c r="AO91" s="85" t="s">
        <v>560</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5.2631578947368425</v>
      </c>
      <c r="BF91" s="48">
        <v>1</v>
      </c>
      <c r="BG91" s="49">
        <v>5.2631578947368425</v>
      </c>
      <c r="BH91" s="48">
        <v>0</v>
      </c>
      <c r="BI91" s="49">
        <v>0</v>
      </c>
      <c r="BJ91" s="48">
        <v>17</v>
      </c>
      <c r="BK91" s="49">
        <v>89.47368421052632</v>
      </c>
      <c r="BL91" s="48">
        <v>19</v>
      </c>
    </row>
    <row r="92" spans="1:64" ht="15">
      <c r="A92" s="64" t="s">
        <v>230</v>
      </c>
      <c r="B92" s="64" t="s">
        <v>247</v>
      </c>
      <c r="C92" s="65" t="s">
        <v>1417</v>
      </c>
      <c r="D92" s="66">
        <v>3</v>
      </c>
      <c r="E92" s="67" t="s">
        <v>132</v>
      </c>
      <c r="F92" s="68">
        <v>35</v>
      </c>
      <c r="G92" s="65"/>
      <c r="H92" s="69"/>
      <c r="I92" s="70"/>
      <c r="J92" s="70"/>
      <c r="K92" s="34" t="s">
        <v>65</v>
      </c>
      <c r="L92" s="77">
        <v>92</v>
      </c>
      <c r="M92" s="77"/>
      <c r="N92" s="72"/>
      <c r="O92" s="79" t="s">
        <v>251</v>
      </c>
      <c r="P92" s="81">
        <v>43509.727106481485</v>
      </c>
      <c r="Q92" s="79" t="s">
        <v>302</v>
      </c>
      <c r="R92" s="82" t="s">
        <v>349</v>
      </c>
      <c r="S92" s="79" t="s">
        <v>372</v>
      </c>
      <c r="T92" s="79" t="s">
        <v>390</v>
      </c>
      <c r="U92" s="79"/>
      <c r="V92" s="82" t="s">
        <v>431</v>
      </c>
      <c r="W92" s="81">
        <v>43509.727106481485</v>
      </c>
      <c r="X92" s="82" t="s">
        <v>490</v>
      </c>
      <c r="Y92" s="79"/>
      <c r="Z92" s="79"/>
      <c r="AA92" s="85" t="s">
        <v>562</v>
      </c>
      <c r="AB92" s="79"/>
      <c r="AC92" s="79" t="b">
        <v>0</v>
      </c>
      <c r="AD92" s="79">
        <v>1</v>
      </c>
      <c r="AE92" s="85" t="s">
        <v>578</v>
      </c>
      <c r="AF92" s="79" t="b">
        <v>0</v>
      </c>
      <c r="AG92" s="79" t="s">
        <v>580</v>
      </c>
      <c r="AH92" s="79"/>
      <c r="AI92" s="85" t="s">
        <v>578</v>
      </c>
      <c r="AJ92" s="79" t="b">
        <v>0</v>
      </c>
      <c r="AK92" s="79">
        <v>0</v>
      </c>
      <c r="AL92" s="85" t="s">
        <v>578</v>
      </c>
      <c r="AM92" s="79" t="s">
        <v>597</v>
      </c>
      <c r="AN92" s="79" t="b">
        <v>0</v>
      </c>
      <c r="AO92" s="85" t="s">
        <v>562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230</v>
      </c>
      <c r="B93" s="64" t="s">
        <v>248</v>
      </c>
      <c r="C93" s="65" t="s">
        <v>1417</v>
      </c>
      <c r="D93" s="66">
        <v>3</v>
      </c>
      <c r="E93" s="67" t="s">
        <v>132</v>
      </c>
      <c r="F93" s="68">
        <v>35</v>
      </c>
      <c r="G93" s="65"/>
      <c r="H93" s="69"/>
      <c r="I93" s="70"/>
      <c r="J93" s="70"/>
      <c r="K93" s="34" t="s">
        <v>65</v>
      </c>
      <c r="L93" s="77">
        <v>93</v>
      </c>
      <c r="M93" s="77"/>
      <c r="N93" s="72"/>
      <c r="O93" s="79" t="s">
        <v>251</v>
      </c>
      <c r="P93" s="81">
        <v>43510.713912037034</v>
      </c>
      <c r="Q93" s="79" t="s">
        <v>303</v>
      </c>
      <c r="R93" s="82" t="s">
        <v>350</v>
      </c>
      <c r="S93" s="79" t="s">
        <v>374</v>
      </c>
      <c r="T93" s="79" t="s">
        <v>384</v>
      </c>
      <c r="U93" s="79"/>
      <c r="V93" s="82" t="s">
        <v>431</v>
      </c>
      <c r="W93" s="81">
        <v>43510.713912037034</v>
      </c>
      <c r="X93" s="82" t="s">
        <v>491</v>
      </c>
      <c r="Y93" s="79"/>
      <c r="Z93" s="79"/>
      <c r="AA93" s="85" t="s">
        <v>563</v>
      </c>
      <c r="AB93" s="79"/>
      <c r="AC93" s="79" t="b">
        <v>0</v>
      </c>
      <c r="AD93" s="79">
        <v>0</v>
      </c>
      <c r="AE93" s="85" t="s">
        <v>578</v>
      </c>
      <c r="AF93" s="79" t="b">
        <v>0</v>
      </c>
      <c r="AG93" s="79" t="s">
        <v>580</v>
      </c>
      <c r="AH93" s="79"/>
      <c r="AI93" s="85" t="s">
        <v>578</v>
      </c>
      <c r="AJ93" s="79" t="b">
        <v>0</v>
      </c>
      <c r="AK93" s="79">
        <v>0</v>
      </c>
      <c r="AL93" s="85" t="s">
        <v>578</v>
      </c>
      <c r="AM93" s="79" t="s">
        <v>597</v>
      </c>
      <c r="AN93" s="79" t="b">
        <v>0</v>
      </c>
      <c r="AO93" s="85" t="s">
        <v>563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230</v>
      </c>
      <c r="B94" s="64" t="s">
        <v>249</v>
      </c>
      <c r="C94" s="65" t="s">
        <v>1417</v>
      </c>
      <c r="D94" s="66">
        <v>3</v>
      </c>
      <c r="E94" s="67" t="s">
        <v>132</v>
      </c>
      <c r="F94" s="68">
        <v>35</v>
      </c>
      <c r="G94" s="65"/>
      <c r="H94" s="69"/>
      <c r="I94" s="70"/>
      <c r="J94" s="70"/>
      <c r="K94" s="34" t="s">
        <v>65</v>
      </c>
      <c r="L94" s="77">
        <v>94</v>
      </c>
      <c r="M94" s="77"/>
      <c r="N94" s="72"/>
      <c r="O94" s="79" t="s">
        <v>251</v>
      </c>
      <c r="P94" s="81">
        <v>43510.713912037034</v>
      </c>
      <c r="Q94" s="79" t="s">
        <v>303</v>
      </c>
      <c r="R94" s="82" t="s">
        <v>350</v>
      </c>
      <c r="S94" s="79" t="s">
        <v>374</v>
      </c>
      <c r="T94" s="79" t="s">
        <v>384</v>
      </c>
      <c r="U94" s="79"/>
      <c r="V94" s="82" t="s">
        <v>431</v>
      </c>
      <c r="W94" s="81">
        <v>43510.713912037034</v>
      </c>
      <c r="X94" s="82" t="s">
        <v>491</v>
      </c>
      <c r="Y94" s="79"/>
      <c r="Z94" s="79"/>
      <c r="AA94" s="85" t="s">
        <v>563</v>
      </c>
      <c r="AB94" s="79"/>
      <c r="AC94" s="79" t="b">
        <v>0</v>
      </c>
      <c r="AD94" s="79">
        <v>0</v>
      </c>
      <c r="AE94" s="85" t="s">
        <v>578</v>
      </c>
      <c r="AF94" s="79" t="b">
        <v>0</v>
      </c>
      <c r="AG94" s="79" t="s">
        <v>580</v>
      </c>
      <c r="AH94" s="79"/>
      <c r="AI94" s="85" t="s">
        <v>578</v>
      </c>
      <c r="AJ94" s="79" t="b">
        <v>0</v>
      </c>
      <c r="AK94" s="79">
        <v>0</v>
      </c>
      <c r="AL94" s="85" t="s">
        <v>578</v>
      </c>
      <c r="AM94" s="79" t="s">
        <v>597</v>
      </c>
      <c r="AN94" s="79" t="b">
        <v>0</v>
      </c>
      <c r="AO94" s="85" t="s">
        <v>563</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3.7037037037037037</v>
      </c>
      <c r="BF94" s="48">
        <v>0</v>
      </c>
      <c r="BG94" s="49">
        <v>0</v>
      </c>
      <c r="BH94" s="48">
        <v>0</v>
      </c>
      <c r="BI94" s="49">
        <v>0</v>
      </c>
      <c r="BJ94" s="48">
        <v>26</v>
      </c>
      <c r="BK94" s="49">
        <v>96.29629629629629</v>
      </c>
      <c r="BL94" s="48">
        <v>27</v>
      </c>
    </row>
    <row r="95" spans="1:64" ht="15">
      <c r="A95" s="64" t="s">
        <v>231</v>
      </c>
      <c r="B95" s="64" t="s">
        <v>235</v>
      </c>
      <c r="C95" s="65" t="s">
        <v>1418</v>
      </c>
      <c r="D95" s="66">
        <v>5.333333333333334</v>
      </c>
      <c r="E95" s="67" t="s">
        <v>136</v>
      </c>
      <c r="F95" s="68">
        <v>27.333333333333332</v>
      </c>
      <c r="G95" s="65"/>
      <c r="H95" s="69"/>
      <c r="I95" s="70"/>
      <c r="J95" s="70"/>
      <c r="K95" s="34" t="s">
        <v>65</v>
      </c>
      <c r="L95" s="77">
        <v>95</v>
      </c>
      <c r="M95" s="77"/>
      <c r="N95" s="72"/>
      <c r="O95" s="79" t="s">
        <v>251</v>
      </c>
      <c r="P95" s="81">
        <v>43500.646157407406</v>
      </c>
      <c r="Q95" s="79" t="s">
        <v>304</v>
      </c>
      <c r="R95" s="82" t="s">
        <v>334</v>
      </c>
      <c r="S95" s="79" t="s">
        <v>366</v>
      </c>
      <c r="T95" s="79" t="s">
        <v>387</v>
      </c>
      <c r="U95" s="82" t="s">
        <v>410</v>
      </c>
      <c r="V95" s="82" t="s">
        <v>410</v>
      </c>
      <c r="W95" s="81">
        <v>43500.646157407406</v>
      </c>
      <c r="X95" s="82" t="s">
        <v>492</v>
      </c>
      <c r="Y95" s="79"/>
      <c r="Z95" s="79"/>
      <c r="AA95" s="85" t="s">
        <v>564</v>
      </c>
      <c r="AB95" s="79"/>
      <c r="AC95" s="79" t="b">
        <v>0</v>
      </c>
      <c r="AD95" s="79">
        <v>0</v>
      </c>
      <c r="AE95" s="85" t="s">
        <v>578</v>
      </c>
      <c r="AF95" s="79" t="b">
        <v>0</v>
      </c>
      <c r="AG95" s="79" t="s">
        <v>580</v>
      </c>
      <c r="AH95" s="79"/>
      <c r="AI95" s="85" t="s">
        <v>578</v>
      </c>
      <c r="AJ95" s="79" t="b">
        <v>0</v>
      </c>
      <c r="AK95" s="79">
        <v>0</v>
      </c>
      <c r="AL95" s="85" t="s">
        <v>578</v>
      </c>
      <c r="AM95" s="79" t="s">
        <v>595</v>
      </c>
      <c r="AN95" s="79" t="b">
        <v>0</v>
      </c>
      <c r="AO95" s="85" t="s">
        <v>564</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231</v>
      </c>
      <c r="B96" s="64" t="s">
        <v>235</v>
      </c>
      <c r="C96" s="65" t="s">
        <v>1418</v>
      </c>
      <c r="D96" s="66">
        <v>5.333333333333334</v>
      </c>
      <c r="E96" s="67" t="s">
        <v>136</v>
      </c>
      <c r="F96" s="68">
        <v>27.333333333333332</v>
      </c>
      <c r="G96" s="65"/>
      <c r="H96" s="69"/>
      <c r="I96" s="70"/>
      <c r="J96" s="70"/>
      <c r="K96" s="34" t="s">
        <v>65</v>
      </c>
      <c r="L96" s="77">
        <v>96</v>
      </c>
      <c r="M96" s="77"/>
      <c r="N96" s="72"/>
      <c r="O96" s="79" t="s">
        <v>251</v>
      </c>
      <c r="P96" s="81">
        <v>43507.677199074074</v>
      </c>
      <c r="Q96" s="79" t="s">
        <v>287</v>
      </c>
      <c r="R96" s="82" t="s">
        <v>334</v>
      </c>
      <c r="S96" s="79" t="s">
        <v>366</v>
      </c>
      <c r="T96" s="79" t="s">
        <v>386</v>
      </c>
      <c r="U96" s="82" t="s">
        <v>405</v>
      </c>
      <c r="V96" s="82" t="s">
        <v>405</v>
      </c>
      <c r="W96" s="81">
        <v>43507.677199074074</v>
      </c>
      <c r="X96" s="82" t="s">
        <v>474</v>
      </c>
      <c r="Y96" s="79"/>
      <c r="Z96" s="79"/>
      <c r="AA96" s="85" t="s">
        <v>546</v>
      </c>
      <c r="AB96" s="79"/>
      <c r="AC96" s="79" t="b">
        <v>0</v>
      </c>
      <c r="AD96" s="79">
        <v>1</v>
      </c>
      <c r="AE96" s="85" t="s">
        <v>578</v>
      </c>
      <c r="AF96" s="79" t="b">
        <v>0</v>
      </c>
      <c r="AG96" s="79" t="s">
        <v>580</v>
      </c>
      <c r="AH96" s="79"/>
      <c r="AI96" s="85" t="s">
        <v>578</v>
      </c>
      <c r="AJ96" s="79" t="b">
        <v>0</v>
      </c>
      <c r="AK96" s="79">
        <v>1</v>
      </c>
      <c r="AL96" s="85" t="s">
        <v>578</v>
      </c>
      <c r="AM96" s="79" t="s">
        <v>595</v>
      </c>
      <c r="AN96" s="79" t="b">
        <v>0</v>
      </c>
      <c r="AO96" s="85" t="s">
        <v>546</v>
      </c>
      <c r="AP96" s="79" t="s">
        <v>176</v>
      </c>
      <c r="AQ96" s="79">
        <v>0</v>
      </c>
      <c r="AR96" s="79">
        <v>0</v>
      </c>
      <c r="AS96" s="79"/>
      <c r="AT96" s="79"/>
      <c r="AU96" s="79"/>
      <c r="AV96" s="79"/>
      <c r="AW96" s="79"/>
      <c r="AX96" s="79"/>
      <c r="AY96" s="79"/>
      <c r="AZ96" s="79"/>
      <c r="BA96">
        <v>2</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230</v>
      </c>
      <c r="B97" s="64" t="s">
        <v>235</v>
      </c>
      <c r="C97" s="65" t="s">
        <v>1420</v>
      </c>
      <c r="D97" s="66">
        <v>7.666666666666667</v>
      </c>
      <c r="E97" s="67" t="s">
        <v>136</v>
      </c>
      <c r="F97" s="68">
        <v>19.666666666666664</v>
      </c>
      <c r="G97" s="65"/>
      <c r="H97" s="69"/>
      <c r="I97" s="70"/>
      <c r="J97" s="70"/>
      <c r="K97" s="34" t="s">
        <v>65</v>
      </c>
      <c r="L97" s="77">
        <v>97</v>
      </c>
      <c r="M97" s="77"/>
      <c r="N97" s="72"/>
      <c r="O97" s="79" t="s">
        <v>251</v>
      </c>
      <c r="P97" s="81">
        <v>43503.837592592594</v>
      </c>
      <c r="Q97" s="79" t="s">
        <v>269</v>
      </c>
      <c r="R97" s="79"/>
      <c r="S97" s="79"/>
      <c r="T97" s="79" t="s">
        <v>375</v>
      </c>
      <c r="U97" s="79"/>
      <c r="V97" s="82" t="s">
        <v>431</v>
      </c>
      <c r="W97" s="81">
        <v>43503.837592592594</v>
      </c>
      <c r="X97" s="82" t="s">
        <v>479</v>
      </c>
      <c r="Y97" s="79"/>
      <c r="Z97" s="79"/>
      <c r="AA97" s="85" t="s">
        <v>551</v>
      </c>
      <c r="AB97" s="79"/>
      <c r="AC97" s="79" t="b">
        <v>0</v>
      </c>
      <c r="AD97" s="79">
        <v>0</v>
      </c>
      <c r="AE97" s="85" t="s">
        <v>578</v>
      </c>
      <c r="AF97" s="79" t="b">
        <v>0</v>
      </c>
      <c r="AG97" s="79" t="s">
        <v>580</v>
      </c>
      <c r="AH97" s="79"/>
      <c r="AI97" s="85" t="s">
        <v>578</v>
      </c>
      <c r="AJ97" s="79" t="b">
        <v>0</v>
      </c>
      <c r="AK97" s="79">
        <v>1</v>
      </c>
      <c r="AL97" s="85" t="s">
        <v>548</v>
      </c>
      <c r="AM97" s="79" t="s">
        <v>597</v>
      </c>
      <c r="AN97" s="79" t="b">
        <v>0</v>
      </c>
      <c r="AO97" s="85" t="s">
        <v>548</v>
      </c>
      <c r="AP97" s="79" t="s">
        <v>176</v>
      </c>
      <c r="AQ97" s="79">
        <v>0</v>
      </c>
      <c r="AR97" s="79">
        <v>0</v>
      </c>
      <c r="AS97" s="79"/>
      <c r="AT97" s="79"/>
      <c r="AU97" s="79"/>
      <c r="AV97" s="79"/>
      <c r="AW97" s="79"/>
      <c r="AX97" s="79"/>
      <c r="AY97" s="79"/>
      <c r="AZ97" s="79"/>
      <c r="BA97">
        <v>3</v>
      </c>
      <c r="BB97" s="78" t="str">
        <f>REPLACE(INDEX(GroupVertices[Group],MATCH(Edges[[#This Row],[Vertex 1]],GroupVertices[Vertex],0)),1,1,"")</f>
        <v>1</v>
      </c>
      <c r="BC97" s="78" t="str">
        <f>REPLACE(INDEX(GroupVertices[Group],MATCH(Edges[[#This Row],[Vertex 2]],GroupVertices[Vertex],0)),1,1,"")</f>
        <v>3</v>
      </c>
      <c r="BD97" s="48"/>
      <c r="BE97" s="49"/>
      <c r="BF97" s="48"/>
      <c r="BG97" s="49"/>
      <c r="BH97" s="48"/>
      <c r="BI97" s="49"/>
      <c r="BJ97" s="48"/>
      <c r="BK97" s="49"/>
      <c r="BL97" s="48"/>
    </row>
    <row r="98" spans="1:64" ht="15">
      <c r="A98" s="64" t="s">
        <v>230</v>
      </c>
      <c r="B98" s="64" t="s">
        <v>235</v>
      </c>
      <c r="C98" s="65" t="s">
        <v>1420</v>
      </c>
      <c r="D98" s="66">
        <v>7.666666666666667</v>
      </c>
      <c r="E98" s="67" t="s">
        <v>136</v>
      </c>
      <c r="F98" s="68">
        <v>19.666666666666664</v>
      </c>
      <c r="G98" s="65"/>
      <c r="H98" s="69"/>
      <c r="I98" s="70"/>
      <c r="J98" s="70"/>
      <c r="K98" s="34" t="s">
        <v>65</v>
      </c>
      <c r="L98" s="77">
        <v>98</v>
      </c>
      <c r="M98" s="77"/>
      <c r="N98" s="72"/>
      <c r="O98" s="79" t="s">
        <v>251</v>
      </c>
      <c r="P98" s="81">
        <v>43509.82219907407</v>
      </c>
      <c r="Q98" s="79" t="s">
        <v>283</v>
      </c>
      <c r="R98" s="79"/>
      <c r="S98" s="79"/>
      <c r="T98" s="79" t="s">
        <v>386</v>
      </c>
      <c r="U98" s="79"/>
      <c r="V98" s="82" t="s">
        <v>431</v>
      </c>
      <c r="W98" s="81">
        <v>43509.82219907407</v>
      </c>
      <c r="X98" s="82" t="s">
        <v>493</v>
      </c>
      <c r="Y98" s="79"/>
      <c r="Z98" s="79"/>
      <c r="AA98" s="85" t="s">
        <v>565</v>
      </c>
      <c r="AB98" s="79"/>
      <c r="AC98" s="79" t="b">
        <v>0</v>
      </c>
      <c r="AD98" s="79">
        <v>0</v>
      </c>
      <c r="AE98" s="85" t="s">
        <v>578</v>
      </c>
      <c r="AF98" s="79" t="b">
        <v>0</v>
      </c>
      <c r="AG98" s="79" t="s">
        <v>580</v>
      </c>
      <c r="AH98" s="79"/>
      <c r="AI98" s="85" t="s">
        <v>578</v>
      </c>
      <c r="AJ98" s="79" t="b">
        <v>0</v>
      </c>
      <c r="AK98" s="79">
        <v>2</v>
      </c>
      <c r="AL98" s="85" t="s">
        <v>546</v>
      </c>
      <c r="AM98" s="79" t="s">
        <v>597</v>
      </c>
      <c r="AN98" s="79" t="b">
        <v>0</v>
      </c>
      <c r="AO98" s="85" t="s">
        <v>546</v>
      </c>
      <c r="AP98" s="79" t="s">
        <v>176</v>
      </c>
      <c r="AQ98" s="79">
        <v>0</v>
      </c>
      <c r="AR98" s="79">
        <v>0</v>
      </c>
      <c r="AS98" s="79"/>
      <c r="AT98" s="79"/>
      <c r="AU98" s="79"/>
      <c r="AV98" s="79"/>
      <c r="AW98" s="79"/>
      <c r="AX98" s="79"/>
      <c r="AY98" s="79"/>
      <c r="AZ98" s="79"/>
      <c r="BA98">
        <v>3</v>
      </c>
      <c r="BB98" s="78" t="str">
        <f>REPLACE(INDEX(GroupVertices[Group],MATCH(Edges[[#This Row],[Vertex 1]],GroupVertices[Vertex],0)),1,1,"")</f>
        <v>1</v>
      </c>
      <c r="BC98" s="78" t="str">
        <f>REPLACE(INDEX(GroupVertices[Group],MATCH(Edges[[#This Row],[Vertex 2]],GroupVertices[Vertex],0)),1,1,"")</f>
        <v>3</v>
      </c>
      <c r="BD98" s="48"/>
      <c r="BE98" s="49"/>
      <c r="BF98" s="48"/>
      <c r="BG98" s="49"/>
      <c r="BH98" s="48"/>
      <c r="BI98" s="49"/>
      <c r="BJ98" s="48"/>
      <c r="BK98" s="49"/>
      <c r="BL98" s="48"/>
    </row>
    <row r="99" spans="1:64" ht="15">
      <c r="A99" s="64" t="s">
        <v>230</v>
      </c>
      <c r="B99" s="64" t="s">
        <v>235</v>
      </c>
      <c r="C99" s="65" t="s">
        <v>1420</v>
      </c>
      <c r="D99" s="66">
        <v>7.666666666666667</v>
      </c>
      <c r="E99" s="67" t="s">
        <v>136</v>
      </c>
      <c r="F99" s="68">
        <v>19.666666666666664</v>
      </c>
      <c r="G99" s="65"/>
      <c r="H99" s="69"/>
      <c r="I99" s="70"/>
      <c r="J99" s="70"/>
      <c r="K99" s="34" t="s">
        <v>65</v>
      </c>
      <c r="L99" s="77">
        <v>99</v>
      </c>
      <c r="M99" s="77"/>
      <c r="N99" s="72"/>
      <c r="O99" s="79" t="s">
        <v>251</v>
      </c>
      <c r="P99" s="81">
        <v>43510.961805555555</v>
      </c>
      <c r="Q99" s="79" t="s">
        <v>305</v>
      </c>
      <c r="R99" s="82" t="s">
        <v>334</v>
      </c>
      <c r="S99" s="79" t="s">
        <v>366</v>
      </c>
      <c r="T99" s="79" t="s">
        <v>393</v>
      </c>
      <c r="U99" s="79"/>
      <c r="V99" s="82" t="s">
        <v>431</v>
      </c>
      <c r="W99" s="81">
        <v>43510.961805555555</v>
      </c>
      <c r="X99" s="82" t="s">
        <v>494</v>
      </c>
      <c r="Y99" s="79"/>
      <c r="Z99" s="79"/>
      <c r="AA99" s="85" t="s">
        <v>566</v>
      </c>
      <c r="AB99" s="79"/>
      <c r="AC99" s="79" t="b">
        <v>0</v>
      </c>
      <c r="AD99" s="79">
        <v>0</v>
      </c>
      <c r="AE99" s="85" t="s">
        <v>578</v>
      </c>
      <c r="AF99" s="79" t="b">
        <v>0</v>
      </c>
      <c r="AG99" s="79" t="s">
        <v>580</v>
      </c>
      <c r="AH99" s="79"/>
      <c r="AI99" s="85" t="s">
        <v>578</v>
      </c>
      <c r="AJ99" s="79" t="b">
        <v>0</v>
      </c>
      <c r="AK99" s="79">
        <v>0</v>
      </c>
      <c r="AL99" s="85" t="s">
        <v>578</v>
      </c>
      <c r="AM99" s="79" t="s">
        <v>597</v>
      </c>
      <c r="AN99" s="79" t="b">
        <v>0</v>
      </c>
      <c r="AO99" s="85" t="s">
        <v>566</v>
      </c>
      <c r="AP99" s="79" t="s">
        <v>176</v>
      </c>
      <c r="AQ99" s="79">
        <v>0</v>
      </c>
      <c r="AR99" s="79">
        <v>0</v>
      </c>
      <c r="AS99" s="79"/>
      <c r="AT99" s="79"/>
      <c r="AU99" s="79"/>
      <c r="AV99" s="79"/>
      <c r="AW99" s="79"/>
      <c r="AX99" s="79"/>
      <c r="AY99" s="79"/>
      <c r="AZ99" s="79"/>
      <c r="BA99">
        <v>3</v>
      </c>
      <c r="BB99" s="78" t="str">
        <f>REPLACE(INDEX(GroupVertices[Group],MATCH(Edges[[#This Row],[Vertex 1]],GroupVertices[Vertex],0)),1,1,"")</f>
        <v>1</v>
      </c>
      <c r="BC99" s="78" t="str">
        <f>REPLACE(INDEX(GroupVertices[Group],MATCH(Edges[[#This Row],[Vertex 2]],GroupVertices[Vertex],0)),1,1,"")</f>
        <v>3</v>
      </c>
      <c r="BD99" s="48"/>
      <c r="BE99" s="49"/>
      <c r="BF99" s="48"/>
      <c r="BG99" s="49"/>
      <c r="BH99" s="48"/>
      <c r="BI99" s="49"/>
      <c r="BJ99" s="48"/>
      <c r="BK99" s="49"/>
      <c r="BL99" s="48"/>
    </row>
    <row r="100" spans="1:64" ht="15">
      <c r="A100" s="64" t="s">
        <v>231</v>
      </c>
      <c r="B100" s="64" t="s">
        <v>230</v>
      </c>
      <c r="C100" s="65" t="s">
        <v>1420</v>
      </c>
      <c r="D100" s="66">
        <v>7.666666666666667</v>
      </c>
      <c r="E100" s="67" t="s">
        <v>136</v>
      </c>
      <c r="F100" s="68">
        <v>19.666666666666664</v>
      </c>
      <c r="G100" s="65"/>
      <c r="H100" s="69"/>
      <c r="I100" s="70"/>
      <c r="J100" s="70"/>
      <c r="K100" s="34" t="s">
        <v>66</v>
      </c>
      <c r="L100" s="77">
        <v>100</v>
      </c>
      <c r="M100" s="77"/>
      <c r="N100" s="72"/>
      <c r="O100" s="79" t="s">
        <v>251</v>
      </c>
      <c r="P100" s="81">
        <v>43500.646157407406</v>
      </c>
      <c r="Q100" s="79" t="s">
        <v>304</v>
      </c>
      <c r="R100" s="82" t="s">
        <v>334</v>
      </c>
      <c r="S100" s="79" t="s">
        <v>366</v>
      </c>
      <c r="T100" s="79" t="s">
        <v>387</v>
      </c>
      <c r="U100" s="82" t="s">
        <v>410</v>
      </c>
      <c r="V100" s="82" t="s">
        <v>410</v>
      </c>
      <c r="W100" s="81">
        <v>43500.646157407406</v>
      </c>
      <c r="X100" s="82" t="s">
        <v>492</v>
      </c>
      <c r="Y100" s="79"/>
      <c r="Z100" s="79"/>
      <c r="AA100" s="85" t="s">
        <v>564</v>
      </c>
      <c r="AB100" s="79"/>
      <c r="AC100" s="79" t="b">
        <v>0</v>
      </c>
      <c r="AD100" s="79">
        <v>0</v>
      </c>
      <c r="AE100" s="85" t="s">
        <v>578</v>
      </c>
      <c r="AF100" s="79" t="b">
        <v>0</v>
      </c>
      <c r="AG100" s="79" t="s">
        <v>580</v>
      </c>
      <c r="AH100" s="79"/>
      <c r="AI100" s="85" t="s">
        <v>578</v>
      </c>
      <c r="AJ100" s="79" t="b">
        <v>0</v>
      </c>
      <c r="AK100" s="79">
        <v>0</v>
      </c>
      <c r="AL100" s="85" t="s">
        <v>578</v>
      </c>
      <c r="AM100" s="79" t="s">
        <v>595</v>
      </c>
      <c r="AN100" s="79" t="b">
        <v>0</v>
      </c>
      <c r="AO100" s="85" t="s">
        <v>564</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3</v>
      </c>
      <c r="BC100" s="78" t="str">
        <f>REPLACE(INDEX(GroupVertices[Group],MATCH(Edges[[#This Row],[Vertex 2]],GroupVertices[Vertex],0)),1,1,"")</f>
        <v>1</v>
      </c>
      <c r="BD100" s="48">
        <v>1</v>
      </c>
      <c r="BE100" s="49">
        <v>2.5</v>
      </c>
      <c r="BF100" s="48">
        <v>0</v>
      </c>
      <c r="BG100" s="49">
        <v>0</v>
      </c>
      <c r="BH100" s="48">
        <v>0</v>
      </c>
      <c r="BI100" s="49">
        <v>0</v>
      </c>
      <c r="BJ100" s="48">
        <v>39</v>
      </c>
      <c r="BK100" s="49">
        <v>97.5</v>
      </c>
      <c r="BL100" s="48">
        <v>40</v>
      </c>
    </row>
    <row r="101" spans="1:64" ht="15">
      <c r="A101" s="64" t="s">
        <v>231</v>
      </c>
      <c r="B101" s="64" t="s">
        <v>230</v>
      </c>
      <c r="C101" s="65" t="s">
        <v>1420</v>
      </c>
      <c r="D101" s="66">
        <v>7.666666666666667</v>
      </c>
      <c r="E101" s="67" t="s">
        <v>136</v>
      </c>
      <c r="F101" s="68">
        <v>19.666666666666664</v>
      </c>
      <c r="G101" s="65"/>
      <c r="H101" s="69"/>
      <c r="I101" s="70"/>
      <c r="J101" s="70"/>
      <c r="K101" s="34" t="s">
        <v>66</v>
      </c>
      <c r="L101" s="77">
        <v>101</v>
      </c>
      <c r="M101" s="77"/>
      <c r="N101" s="72"/>
      <c r="O101" s="79" t="s">
        <v>251</v>
      </c>
      <c r="P101" s="81">
        <v>43507.677199074074</v>
      </c>
      <c r="Q101" s="79" t="s">
        <v>287</v>
      </c>
      <c r="R101" s="82" t="s">
        <v>334</v>
      </c>
      <c r="S101" s="79" t="s">
        <v>366</v>
      </c>
      <c r="T101" s="79" t="s">
        <v>386</v>
      </c>
      <c r="U101" s="82" t="s">
        <v>405</v>
      </c>
      <c r="V101" s="82" t="s">
        <v>405</v>
      </c>
      <c r="W101" s="81">
        <v>43507.677199074074</v>
      </c>
      <c r="X101" s="82" t="s">
        <v>474</v>
      </c>
      <c r="Y101" s="79"/>
      <c r="Z101" s="79"/>
      <c r="AA101" s="85" t="s">
        <v>546</v>
      </c>
      <c r="AB101" s="79"/>
      <c r="AC101" s="79" t="b">
        <v>0</v>
      </c>
      <c r="AD101" s="79">
        <v>1</v>
      </c>
      <c r="AE101" s="85" t="s">
        <v>578</v>
      </c>
      <c r="AF101" s="79" t="b">
        <v>0</v>
      </c>
      <c r="AG101" s="79" t="s">
        <v>580</v>
      </c>
      <c r="AH101" s="79"/>
      <c r="AI101" s="85" t="s">
        <v>578</v>
      </c>
      <c r="AJ101" s="79" t="b">
        <v>0</v>
      </c>
      <c r="AK101" s="79">
        <v>1</v>
      </c>
      <c r="AL101" s="85" t="s">
        <v>578</v>
      </c>
      <c r="AM101" s="79" t="s">
        <v>595</v>
      </c>
      <c r="AN101" s="79" t="b">
        <v>0</v>
      </c>
      <c r="AO101" s="85" t="s">
        <v>546</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3</v>
      </c>
      <c r="BC101" s="78" t="str">
        <f>REPLACE(INDEX(GroupVertices[Group],MATCH(Edges[[#This Row],[Vertex 2]],GroupVertices[Vertex],0)),1,1,"")</f>
        <v>1</v>
      </c>
      <c r="BD101" s="48"/>
      <c r="BE101" s="49"/>
      <c r="BF101" s="48"/>
      <c r="BG101" s="49"/>
      <c r="BH101" s="48"/>
      <c r="BI101" s="49"/>
      <c r="BJ101" s="48"/>
      <c r="BK101" s="49"/>
      <c r="BL101" s="48"/>
    </row>
    <row r="102" spans="1:64" ht="15">
      <c r="A102" s="64" t="s">
        <v>231</v>
      </c>
      <c r="B102" s="64" t="s">
        <v>230</v>
      </c>
      <c r="C102" s="65" t="s">
        <v>1420</v>
      </c>
      <c r="D102" s="66">
        <v>7.666666666666667</v>
      </c>
      <c r="E102" s="67" t="s">
        <v>136</v>
      </c>
      <c r="F102" s="68">
        <v>19.666666666666664</v>
      </c>
      <c r="G102" s="65"/>
      <c r="H102" s="69"/>
      <c r="I102" s="70"/>
      <c r="J102" s="70"/>
      <c r="K102" s="34" t="s">
        <v>66</v>
      </c>
      <c r="L102" s="77">
        <v>102</v>
      </c>
      <c r="M102" s="77"/>
      <c r="N102" s="72"/>
      <c r="O102" s="79" t="s">
        <v>251</v>
      </c>
      <c r="P102" s="81">
        <v>43511.61766203704</v>
      </c>
      <c r="Q102" s="79" t="s">
        <v>306</v>
      </c>
      <c r="R102" s="79"/>
      <c r="S102" s="79"/>
      <c r="T102" s="79" t="s">
        <v>394</v>
      </c>
      <c r="U102" s="79"/>
      <c r="V102" s="82" t="s">
        <v>433</v>
      </c>
      <c r="W102" s="81">
        <v>43511.61766203704</v>
      </c>
      <c r="X102" s="82" t="s">
        <v>495</v>
      </c>
      <c r="Y102" s="79"/>
      <c r="Z102" s="79"/>
      <c r="AA102" s="85" t="s">
        <v>567</v>
      </c>
      <c r="AB102" s="79"/>
      <c r="AC102" s="79" t="b">
        <v>0</v>
      </c>
      <c r="AD102" s="79">
        <v>0</v>
      </c>
      <c r="AE102" s="85" t="s">
        <v>578</v>
      </c>
      <c r="AF102" s="79" t="b">
        <v>0</v>
      </c>
      <c r="AG102" s="79" t="s">
        <v>580</v>
      </c>
      <c r="AH102" s="79"/>
      <c r="AI102" s="85" t="s">
        <v>578</v>
      </c>
      <c r="AJ102" s="79" t="b">
        <v>0</v>
      </c>
      <c r="AK102" s="79">
        <v>1</v>
      </c>
      <c r="AL102" s="85" t="s">
        <v>566</v>
      </c>
      <c r="AM102" s="79" t="s">
        <v>588</v>
      </c>
      <c r="AN102" s="79" t="b">
        <v>0</v>
      </c>
      <c r="AO102" s="85" t="s">
        <v>566</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3</v>
      </c>
      <c r="BC102" s="78" t="str">
        <f>REPLACE(INDEX(GroupVertices[Group],MATCH(Edges[[#This Row],[Vertex 2]],GroupVertices[Vertex],0)),1,1,"")</f>
        <v>1</v>
      </c>
      <c r="BD102" s="48">
        <v>0</v>
      </c>
      <c r="BE102" s="49">
        <v>0</v>
      </c>
      <c r="BF102" s="48">
        <v>0</v>
      </c>
      <c r="BG102" s="49">
        <v>0</v>
      </c>
      <c r="BH102" s="48">
        <v>0</v>
      </c>
      <c r="BI102" s="49">
        <v>0</v>
      </c>
      <c r="BJ102" s="48">
        <v>23</v>
      </c>
      <c r="BK102" s="49">
        <v>100</v>
      </c>
      <c r="BL102" s="48">
        <v>23</v>
      </c>
    </row>
    <row r="103" spans="1:64" ht="15">
      <c r="A103" s="64" t="s">
        <v>230</v>
      </c>
      <c r="B103" s="64" t="s">
        <v>231</v>
      </c>
      <c r="C103" s="65" t="s">
        <v>1418</v>
      </c>
      <c r="D103" s="66">
        <v>5.333333333333334</v>
      </c>
      <c r="E103" s="67" t="s">
        <v>136</v>
      </c>
      <c r="F103" s="68">
        <v>27.333333333333332</v>
      </c>
      <c r="G103" s="65"/>
      <c r="H103" s="69"/>
      <c r="I103" s="70"/>
      <c r="J103" s="70"/>
      <c r="K103" s="34" t="s">
        <v>66</v>
      </c>
      <c r="L103" s="77">
        <v>103</v>
      </c>
      <c r="M103" s="77"/>
      <c r="N103" s="72"/>
      <c r="O103" s="79" t="s">
        <v>251</v>
      </c>
      <c r="P103" s="81">
        <v>43509.82219907407</v>
      </c>
      <c r="Q103" s="79" t="s">
        <v>283</v>
      </c>
      <c r="R103" s="79"/>
      <c r="S103" s="79"/>
      <c r="T103" s="79" t="s">
        <v>386</v>
      </c>
      <c r="U103" s="79"/>
      <c r="V103" s="82" t="s">
        <v>431</v>
      </c>
      <c r="W103" s="81">
        <v>43509.82219907407</v>
      </c>
      <c r="X103" s="82" t="s">
        <v>493</v>
      </c>
      <c r="Y103" s="79"/>
      <c r="Z103" s="79"/>
      <c r="AA103" s="85" t="s">
        <v>565</v>
      </c>
      <c r="AB103" s="79"/>
      <c r="AC103" s="79" t="b">
        <v>0</v>
      </c>
      <c r="AD103" s="79">
        <v>0</v>
      </c>
      <c r="AE103" s="85" t="s">
        <v>578</v>
      </c>
      <c r="AF103" s="79" t="b">
        <v>0</v>
      </c>
      <c r="AG103" s="79" t="s">
        <v>580</v>
      </c>
      <c r="AH103" s="79"/>
      <c r="AI103" s="85" t="s">
        <v>578</v>
      </c>
      <c r="AJ103" s="79" t="b">
        <v>0</v>
      </c>
      <c r="AK103" s="79">
        <v>2</v>
      </c>
      <c r="AL103" s="85" t="s">
        <v>546</v>
      </c>
      <c r="AM103" s="79" t="s">
        <v>597</v>
      </c>
      <c r="AN103" s="79" t="b">
        <v>0</v>
      </c>
      <c r="AO103" s="85" t="s">
        <v>546</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3</v>
      </c>
      <c r="BD103" s="48">
        <v>2</v>
      </c>
      <c r="BE103" s="49">
        <v>9.090909090909092</v>
      </c>
      <c r="BF103" s="48">
        <v>0</v>
      </c>
      <c r="BG103" s="49">
        <v>0</v>
      </c>
      <c r="BH103" s="48">
        <v>0</v>
      </c>
      <c r="BI103" s="49">
        <v>0</v>
      </c>
      <c r="BJ103" s="48">
        <v>20</v>
      </c>
      <c r="BK103" s="49">
        <v>90.9090909090909</v>
      </c>
      <c r="BL103" s="48">
        <v>22</v>
      </c>
    </row>
    <row r="104" spans="1:64" ht="15">
      <c r="A104" s="64" t="s">
        <v>230</v>
      </c>
      <c r="B104" s="64" t="s">
        <v>231</v>
      </c>
      <c r="C104" s="65" t="s">
        <v>1418</v>
      </c>
      <c r="D104" s="66">
        <v>5.333333333333334</v>
      </c>
      <c r="E104" s="67" t="s">
        <v>136</v>
      </c>
      <c r="F104" s="68">
        <v>27.333333333333332</v>
      </c>
      <c r="G104" s="65"/>
      <c r="H104" s="69"/>
      <c r="I104" s="70"/>
      <c r="J104" s="70"/>
      <c r="K104" s="34" t="s">
        <v>66</v>
      </c>
      <c r="L104" s="77">
        <v>104</v>
      </c>
      <c r="M104" s="77"/>
      <c r="N104" s="72"/>
      <c r="O104" s="79" t="s">
        <v>251</v>
      </c>
      <c r="P104" s="81">
        <v>43510.961805555555</v>
      </c>
      <c r="Q104" s="79" t="s">
        <v>305</v>
      </c>
      <c r="R104" s="82" t="s">
        <v>334</v>
      </c>
      <c r="S104" s="79" t="s">
        <v>366</v>
      </c>
      <c r="T104" s="79" t="s">
        <v>393</v>
      </c>
      <c r="U104" s="79"/>
      <c r="V104" s="82" t="s">
        <v>431</v>
      </c>
      <c r="W104" s="81">
        <v>43510.961805555555</v>
      </c>
      <c r="X104" s="82" t="s">
        <v>494</v>
      </c>
      <c r="Y104" s="79"/>
      <c r="Z104" s="79"/>
      <c r="AA104" s="85" t="s">
        <v>566</v>
      </c>
      <c r="AB104" s="79"/>
      <c r="AC104" s="79" t="b">
        <v>0</v>
      </c>
      <c r="AD104" s="79">
        <v>0</v>
      </c>
      <c r="AE104" s="85" t="s">
        <v>578</v>
      </c>
      <c r="AF104" s="79" t="b">
        <v>0</v>
      </c>
      <c r="AG104" s="79" t="s">
        <v>580</v>
      </c>
      <c r="AH104" s="79"/>
      <c r="AI104" s="85" t="s">
        <v>578</v>
      </c>
      <c r="AJ104" s="79" t="b">
        <v>0</v>
      </c>
      <c r="AK104" s="79">
        <v>0</v>
      </c>
      <c r="AL104" s="85" t="s">
        <v>578</v>
      </c>
      <c r="AM104" s="79" t="s">
        <v>597</v>
      </c>
      <c r="AN104" s="79" t="b">
        <v>0</v>
      </c>
      <c r="AO104" s="85" t="s">
        <v>566</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3</v>
      </c>
      <c r="BD104" s="48">
        <v>0</v>
      </c>
      <c r="BE104" s="49">
        <v>0</v>
      </c>
      <c r="BF104" s="48">
        <v>0</v>
      </c>
      <c r="BG104" s="49">
        <v>0</v>
      </c>
      <c r="BH104" s="48">
        <v>0</v>
      </c>
      <c r="BI104" s="49">
        <v>0</v>
      </c>
      <c r="BJ104" s="48">
        <v>28</v>
      </c>
      <c r="BK104" s="49">
        <v>100</v>
      </c>
      <c r="BL104" s="48">
        <v>28</v>
      </c>
    </row>
    <row r="105" spans="1:64" ht="15">
      <c r="A105" s="64" t="s">
        <v>230</v>
      </c>
      <c r="B105" s="64" t="s">
        <v>250</v>
      </c>
      <c r="C105" s="65" t="s">
        <v>1418</v>
      </c>
      <c r="D105" s="66">
        <v>5.333333333333334</v>
      </c>
      <c r="E105" s="67" t="s">
        <v>136</v>
      </c>
      <c r="F105" s="68">
        <v>27.333333333333332</v>
      </c>
      <c r="G105" s="65"/>
      <c r="H105" s="69"/>
      <c r="I105" s="70"/>
      <c r="J105" s="70"/>
      <c r="K105" s="34" t="s">
        <v>65</v>
      </c>
      <c r="L105" s="77">
        <v>105</v>
      </c>
      <c r="M105" s="77"/>
      <c r="N105" s="72"/>
      <c r="O105" s="79" t="s">
        <v>251</v>
      </c>
      <c r="P105" s="81">
        <v>43509.727106481485</v>
      </c>
      <c r="Q105" s="79" t="s">
        <v>302</v>
      </c>
      <c r="R105" s="82" t="s">
        <v>349</v>
      </c>
      <c r="S105" s="79" t="s">
        <v>372</v>
      </c>
      <c r="T105" s="79" t="s">
        <v>390</v>
      </c>
      <c r="U105" s="79"/>
      <c r="V105" s="82" t="s">
        <v>431</v>
      </c>
      <c r="W105" s="81">
        <v>43509.727106481485</v>
      </c>
      <c r="X105" s="82" t="s">
        <v>490</v>
      </c>
      <c r="Y105" s="79"/>
      <c r="Z105" s="79"/>
      <c r="AA105" s="85" t="s">
        <v>562</v>
      </c>
      <c r="AB105" s="79"/>
      <c r="AC105" s="79" t="b">
        <v>0</v>
      </c>
      <c r="AD105" s="79">
        <v>1</v>
      </c>
      <c r="AE105" s="85" t="s">
        <v>578</v>
      </c>
      <c r="AF105" s="79" t="b">
        <v>0</v>
      </c>
      <c r="AG105" s="79" t="s">
        <v>580</v>
      </c>
      <c r="AH105" s="79"/>
      <c r="AI105" s="85" t="s">
        <v>578</v>
      </c>
      <c r="AJ105" s="79" t="b">
        <v>0</v>
      </c>
      <c r="AK105" s="79">
        <v>0</v>
      </c>
      <c r="AL105" s="85" t="s">
        <v>578</v>
      </c>
      <c r="AM105" s="79" t="s">
        <v>597</v>
      </c>
      <c r="AN105" s="79" t="b">
        <v>0</v>
      </c>
      <c r="AO105" s="85" t="s">
        <v>562</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17</v>
      </c>
      <c r="BK105" s="49">
        <v>100</v>
      </c>
      <c r="BL105" s="48">
        <v>17</v>
      </c>
    </row>
    <row r="106" spans="1:64" ht="15">
      <c r="A106" s="64" t="s">
        <v>230</v>
      </c>
      <c r="B106" s="64" t="s">
        <v>250</v>
      </c>
      <c r="C106" s="65" t="s">
        <v>1418</v>
      </c>
      <c r="D106" s="66">
        <v>5.333333333333334</v>
      </c>
      <c r="E106" s="67" t="s">
        <v>136</v>
      </c>
      <c r="F106" s="68">
        <v>27.333333333333332</v>
      </c>
      <c r="G106" s="65"/>
      <c r="H106" s="69"/>
      <c r="I106" s="70"/>
      <c r="J106" s="70"/>
      <c r="K106" s="34" t="s">
        <v>65</v>
      </c>
      <c r="L106" s="77">
        <v>106</v>
      </c>
      <c r="M106" s="77"/>
      <c r="N106" s="72"/>
      <c r="O106" s="79" t="s">
        <v>251</v>
      </c>
      <c r="P106" s="81">
        <v>43511.73542824074</v>
      </c>
      <c r="Q106" s="79" t="s">
        <v>307</v>
      </c>
      <c r="R106" s="82" t="s">
        <v>351</v>
      </c>
      <c r="S106" s="79" t="s">
        <v>372</v>
      </c>
      <c r="T106" s="79" t="s">
        <v>395</v>
      </c>
      <c r="U106" s="79"/>
      <c r="V106" s="82" t="s">
        <v>431</v>
      </c>
      <c r="W106" s="81">
        <v>43511.73542824074</v>
      </c>
      <c r="X106" s="82" t="s">
        <v>496</v>
      </c>
      <c r="Y106" s="79"/>
      <c r="Z106" s="79"/>
      <c r="AA106" s="85" t="s">
        <v>568</v>
      </c>
      <c r="AB106" s="79"/>
      <c r="AC106" s="79" t="b">
        <v>0</v>
      </c>
      <c r="AD106" s="79">
        <v>1</v>
      </c>
      <c r="AE106" s="85" t="s">
        <v>578</v>
      </c>
      <c r="AF106" s="79" t="b">
        <v>0</v>
      </c>
      <c r="AG106" s="79" t="s">
        <v>580</v>
      </c>
      <c r="AH106" s="79"/>
      <c r="AI106" s="85" t="s">
        <v>578</v>
      </c>
      <c r="AJ106" s="79" t="b">
        <v>0</v>
      </c>
      <c r="AK106" s="79">
        <v>1</v>
      </c>
      <c r="AL106" s="85" t="s">
        <v>578</v>
      </c>
      <c r="AM106" s="79" t="s">
        <v>597</v>
      </c>
      <c r="AN106" s="79" t="b">
        <v>0</v>
      </c>
      <c r="AO106" s="85" t="s">
        <v>568</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1</v>
      </c>
      <c r="BE106" s="49">
        <v>9.090909090909092</v>
      </c>
      <c r="BF106" s="48">
        <v>0</v>
      </c>
      <c r="BG106" s="49">
        <v>0</v>
      </c>
      <c r="BH106" s="48">
        <v>0</v>
      </c>
      <c r="BI106" s="49">
        <v>0</v>
      </c>
      <c r="BJ106" s="48">
        <v>10</v>
      </c>
      <c r="BK106" s="49">
        <v>90.9090909090909</v>
      </c>
      <c r="BL106" s="48">
        <v>11</v>
      </c>
    </row>
    <row r="107" spans="1:64" ht="15">
      <c r="A107" s="64" t="s">
        <v>230</v>
      </c>
      <c r="B107" s="64" t="s">
        <v>230</v>
      </c>
      <c r="C107" s="65" t="s">
        <v>1419</v>
      </c>
      <c r="D107" s="66">
        <v>10</v>
      </c>
      <c r="E107" s="67" t="s">
        <v>136</v>
      </c>
      <c r="F107" s="68">
        <v>12</v>
      </c>
      <c r="G107" s="65"/>
      <c r="H107" s="69"/>
      <c r="I107" s="70"/>
      <c r="J107" s="70"/>
      <c r="K107" s="34" t="s">
        <v>65</v>
      </c>
      <c r="L107" s="77">
        <v>107</v>
      </c>
      <c r="M107" s="77"/>
      <c r="N107" s="72"/>
      <c r="O107" s="79" t="s">
        <v>176</v>
      </c>
      <c r="P107" s="81">
        <v>43498.927094907405</v>
      </c>
      <c r="Q107" s="79" t="s">
        <v>308</v>
      </c>
      <c r="R107" s="79"/>
      <c r="S107" s="79"/>
      <c r="T107" s="79" t="s">
        <v>396</v>
      </c>
      <c r="U107" s="82" t="s">
        <v>411</v>
      </c>
      <c r="V107" s="82" t="s">
        <v>411</v>
      </c>
      <c r="W107" s="81">
        <v>43498.927094907405</v>
      </c>
      <c r="X107" s="82" t="s">
        <v>497</v>
      </c>
      <c r="Y107" s="79"/>
      <c r="Z107" s="79"/>
      <c r="AA107" s="85" t="s">
        <v>569</v>
      </c>
      <c r="AB107" s="79"/>
      <c r="AC107" s="79" t="b">
        <v>0</v>
      </c>
      <c r="AD107" s="79">
        <v>0</v>
      </c>
      <c r="AE107" s="85" t="s">
        <v>578</v>
      </c>
      <c r="AF107" s="79" t="b">
        <v>0</v>
      </c>
      <c r="AG107" s="79" t="s">
        <v>580</v>
      </c>
      <c r="AH107" s="79"/>
      <c r="AI107" s="85" t="s">
        <v>578</v>
      </c>
      <c r="AJ107" s="79" t="b">
        <v>0</v>
      </c>
      <c r="AK107" s="79">
        <v>0</v>
      </c>
      <c r="AL107" s="85" t="s">
        <v>578</v>
      </c>
      <c r="AM107" s="79" t="s">
        <v>597</v>
      </c>
      <c r="AN107" s="79" t="b">
        <v>0</v>
      </c>
      <c r="AO107" s="85" t="s">
        <v>569</v>
      </c>
      <c r="AP107" s="79" t="s">
        <v>176</v>
      </c>
      <c r="AQ107" s="79">
        <v>0</v>
      </c>
      <c r="AR107" s="79">
        <v>0</v>
      </c>
      <c r="AS107" s="79"/>
      <c r="AT107" s="79"/>
      <c r="AU107" s="79"/>
      <c r="AV107" s="79"/>
      <c r="AW107" s="79"/>
      <c r="AX107" s="79"/>
      <c r="AY107" s="79"/>
      <c r="AZ107" s="79"/>
      <c r="BA107">
        <v>9</v>
      </c>
      <c r="BB107" s="78" t="str">
        <f>REPLACE(INDEX(GroupVertices[Group],MATCH(Edges[[#This Row],[Vertex 1]],GroupVertices[Vertex],0)),1,1,"")</f>
        <v>1</v>
      </c>
      <c r="BC107" s="78" t="str">
        <f>REPLACE(INDEX(GroupVertices[Group],MATCH(Edges[[#This Row],[Vertex 2]],GroupVertices[Vertex],0)),1,1,"")</f>
        <v>1</v>
      </c>
      <c r="BD107" s="48">
        <v>1</v>
      </c>
      <c r="BE107" s="49">
        <v>5</v>
      </c>
      <c r="BF107" s="48">
        <v>0</v>
      </c>
      <c r="BG107" s="49">
        <v>0</v>
      </c>
      <c r="BH107" s="48">
        <v>0</v>
      </c>
      <c r="BI107" s="49">
        <v>0</v>
      </c>
      <c r="BJ107" s="48">
        <v>19</v>
      </c>
      <c r="BK107" s="49">
        <v>95</v>
      </c>
      <c r="BL107" s="48">
        <v>20</v>
      </c>
    </row>
    <row r="108" spans="1:64" ht="15">
      <c r="A108" s="64" t="s">
        <v>230</v>
      </c>
      <c r="B108" s="64" t="s">
        <v>230</v>
      </c>
      <c r="C108" s="65" t="s">
        <v>1419</v>
      </c>
      <c r="D108" s="66">
        <v>10</v>
      </c>
      <c r="E108" s="67" t="s">
        <v>136</v>
      </c>
      <c r="F108" s="68">
        <v>12</v>
      </c>
      <c r="G108" s="65"/>
      <c r="H108" s="69"/>
      <c r="I108" s="70"/>
      <c r="J108" s="70"/>
      <c r="K108" s="34" t="s">
        <v>65</v>
      </c>
      <c r="L108" s="77">
        <v>108</v>
      </c>
      <c r="M108" s="77"/>
      <c r="N108" s="72"/>
      <c r="O108" s="79" t="s">
        <v>176</v>
      </c>
      <c r="P108" s="81">
        <v>43500.66390046296</v>
      </c>
      <c r="Q108" s="79" t="s">
        <v>309</v>
      </c>
      <c r="R108" s="82" t="s">
        <v>352</v>
      </c>
      <c r="S108" s="79" t="s">
        <v>365</v>
      </c>
      <c r="T108" s="79" t="s">
        <v>384</v>
      </c>
      <c r="U108" s="82" t="s">
        <v>412</v>
      </c>
      <c r="V108" s="82" t="s">
        <v>412</v>
      </c>
      <c r="W108" s="81">
        <v>43500.66390046296</v>
      </c>
      <c r="X108" s="82" t="s">
        <v>498</v>
      </c>
      <c r="Y108" s="79"/>
      <c r="Z108" s="79"/>
      <c r="AA108" s="85" t="s">
        <v>570</v>
      </c>
      <c r="AB108" s="79"/>
      <c r="AC108" s="79" t="b">
        <v>0</v>
      </c>
      <c r="AD108" s="79">
        <v>0</v>
      </c>
      <c r="AE108" s="85" t="s">
        <v>578</v>
      </c>
      <c r="AF108" s="79" t="b">
        <v>0</v>
      </c>
      <c r="AG108" s="79" t="s">
        <v>580</v>
      </c>
      <c r="AH108" s="79"/>
      <c r="AI108" s="85" t="s">
        <v>578</v>
      </c>
      <c r="AJ108" s="79" t="b">
        <v>0</v>
      </c>
      <c r="AK108" s="79">
        <v>0</v>
      </c>
      <c r="AL108" s="85" t="s">
        <v>578</v>
      </c>
      <c r="AM108" s="79" t="s">
        <v>597</v>
      </c>
      <c r="AN108" s="79" t="b">
        <v>0</v>
      </c>
      <c r="AO108" s="85" t="s">
        <v>570</v>
      </c>
      <c r="AP108" s="79" t="s">
        <v>176</v>
      </c>
      <c r="AQ108" s="79">
        <v>0</v>
      </c>
      <c r="AR108" s="79">
        <v>0</v>
      </c>
      <c r="AS108" s="79"/>
      <c r="AT108" s="79"/>
      <c r="AU108" s="79"/>
      <c r="AV108" s="79"/>
      <c r="AW108" s="79"/>
      <c r="AX108" s="79"/>
      <c r="AY108" s="79"/>
      <c r="AZ108" s="79"/>
      <c r="BA108">
        <v>9</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15</v>
      </c>
      <c r="BK108" s="49">
        <v>100</v>
      </c>
      <c r="BL108" s="48">
        <v>15</v>
      </c>
    </row>
    <row r="109" spans="1:64" ht="15">
      <c r="A109" s="64" t="s">
        <v>230</v>
      </c>
      <c r="B109" s="64" t="s">
        <v>230</v>
      </c>
      <c r="C109" s="65" t="s">
        <v>1419</v>
      </c>
      <c r="D109" s="66">
        <v>10</v>
      </c>
      <c r="E109" s="67" t="s">
        <v>136</v>
      </c>
      <c r="F109" s="68">
        <v>12</v>
      </c>
      <c r="G109" s="65"/>
      <c r="H109" s="69"/>
      <c r="I109" s="70"/>
      <c r="J109" s="70"/>
      <c r="K109" s="34" t="s">
        <v>65</v>
      </c>
      <c r="L109" s="77">
        <v>109</v>
      </c>
      <c r="M109" s="77"/>
      <c r="N109" s="72"/>
      <c r="O109" s="79" t="s">
        <v>176</v>
      </c>
      <c r="P109" s="81">
        <v>43500.88821759259</v>
      </c>
      <c r="Q109" s="79" t="s">
        <v>310</v>
      </c>
      <c r="R109" s="82" t="s">
        <v>326</v>
      </c>
      <c r="S109" s="79" t="s">
        <v>365</v>
      </c>
      <c r="T109" s="79"/>
      <c r="U109" s="82" t="s">
        <v>413</v>
      </c>
      <c r="V109" s="82" t="s">
        <v>413</v>
      </c>
      <c r="W109" s="81">
        <v>43500.88821759259</v>
      </c>
      <c r="X109" s="82" t="s">
        <v>499</v>
      </c>
      <c r="Y109" s="79"/>
      <c r="Z109" s="79"/>
      <c r="AA109" s="85" t="s">
        <v>571</v>
      </c>
      <c r="AB109" s="79"/>
      <c r="AC109" s="79" t="b">
        <v>0</v>
      </c>
      <c r="AD109" s="79">
        <v>0</v>
      </c>
      <c r="AE109" s="85" t="s">
        <v>578</v>
      </c>
      <c r="AF109" s="79" t="b">
        <v>0</v>
      </c>
      <c r="AG109" s="79" t="s">
        <v>580</v>
      </c>
      <c r="AH109" s="79"/>
      <c r="AI109" s="85" t="s">
        <v>578</v>
      </c>
      <c r="AJ109" s="79" t="b">
        <v>0</v>
      </c>
      <c r="AK109" s="79">
        <v>0</v>
      </c>
      <c r="AL109" s="85" t="s">
        <v>578</v>
      </c>
      <c r="AM109" s="79" t="s">
        <v>597</v>
      </c>
      <c r="AN109" s="79" t="b">
        <v>0</v>
      </c>
      <c r="AO109" s="85" t="s">
        <v>571</v>
      </c>
      <c r="AP109" s="79" t="s">
        <v>176</v>
      </c>
      <c r="AQ109" s="79">
        <v>0</v>
      </c>
      <c r="AR109" s="79">
        <v>0</v>
      </c>
      <c r="AS109" s="79"/>
      <c r="AT109" s="79"/>
      <c r="AU109" s="79"/>
      <c r="AV109" s="79"/>
      <c r="AW109" s="79"/>
      <c r="AX109" s="79"/>
      <c r="AY109" s="79"/>
      <c r="AZ109" s="79"/>
      <c r="BA109">
        <v>9</v>
      </c>
      <c r="BB109" s="78" t="str">
        <f>REPLACE(INDEX(GroupVertices[Group],MATCH(Edges[[#This Row],[Vertex 1]],GroupVertices[Vertex],0)),1,1,"")</f>
        <v>1</v>
      </c>
      <c r="BC109" s="78" t="str">
        <f>REPLACE(INDEX(GroupVertices[Group],MATCH(Edges[[#This Row],[Vertex 2]],GroupVertices[Vertex],0)),1,1,"")</f>
        <v>1</v>
      </c>
      <c r="BD109" s="48">
        <v>0</v>
      </c>
      <c r="BE109" s="49">
        <v>0</v>
      </c>
      <c r="BF109" s="48">
        <v>1</v>
      </c>
      <c r="BG109" s="49">
        <v>6.666666666666667</v>
      </c>
      <c r="BH109" s="48">
        <v>0</v>
      </c>
      <c r="BI109" s="49">
        <v>0</v>
      </c>
      <c r="BJ109" s="48">
        <v>14</v>
      </c>
      <c r="BK109" s="49">
        <v>93.33333333333333</v>
      </c>
      <c r="BL109" s="48">
        <v>15</v>
      </c>
    </row>
    <row r="110" spans="1:64" ht="15">
      <c r="A110" s="64" t="s">
        <v>230</v>
      </c>
      <c r="B110" s="64" t="s">
        <v>230</v>
      </c>
      <c r="C110" s="65" t="s">
        <v>1419</v>
      </c>
      <c r="D110" s="66">
        <v>10</v>
      </c>
      <c r="E110" s="67" t="s">
        <v>136</v>
      </c>
      <c r="F110" s="68">
        <v>12</v>
      </c>
      <c r="G110" s="65"/>
      <c r="H110" s="69"/>
      <c r="I110" s="70"/>
      <c r="J110" s="70"/>
      <c r="K110" s="34" t="s">
        <v>65</v>
      </c>
      <c r="L110" s="77">
        <v>110</v>
      </c>
      <c r="M110" s="77"/>
      <c r="N110" s="72"/>
      <c r="O110" s="79" t="s">
        <v>176</v>
      </c>
      <c r="P110" s="81">
        <v>43501.60905092592</v>
      </c>
      <c r="Q110" s="79" t="s">
        <v>311</v>
      </c>
      <c r="R110" s="82" t="s">
        <v>353</v>
      </c>
      <c r="S110" s="79" t="s">
        <v>357</v>
      </c>
      <c r="T110" s="79" t="s">
        <v>397</v>
      </c>
      <c r="U110" s="79"/>
      <c r="V110" s="82" t="s">
        <v>431</v>
      </c>
      <c r="W110" s="81">
        <v>43501.60905092592</v>
      </c>
      <c r="X110" s="82" t="s">
        <v>500</v>
      </c>
      <c r="Y110" s="79"/>
      <c r="Z110" s="79"/>
      <c r="AA110" s="85" t="s">
        <v>572</v>
      </c>
      <c r="AB110" s="79"/>
      <c r="AC110" s="79" t="b">
        <v>0</v>
      </c>
      <c r="AD110" s="79">
        <v>0</v>
      </c>
      <c r="AE110" s="85" t="s">
        <v>578</v>
      </c>
      <c r="AF110" s="79" t="b">
        <v>0</v>
      </c>
      <c r="AG110" s="79" t="s">
        <v>580</v>
      </c>
      <c r="AH110" s="79"/>
      <c r="AI110" s="85" t="s">
        <v>578</v>
      </c>
      <c r="AJ110" s="79" t="b">
        <v>0</v>
      </c>
      <c r="AK110" s="79">
        <v>0</v>
      </c>
      <c r="AL110" s="85" t="s">
        <v>578</v>
      </c>
      <c r="AM110" s="79" t="s">
        <v>597</v>
      </c>
      <c r="AN110" s="79" t="b">
        <v>0</v>
      </c>
      <c r="AO110" s="85" t="s">
        <v>572</v>
      </c>
      <c r="AP110" s="79" t="s">
        <v>176</v>
      </c>
      <c r="AQ110" s="79">
        <v>0</v>
      </c>
      <c r="AR110" s="79">
        <v>0</v>
      </c>
      <c r="AS110" s="79"/>
      <c r="AT110" s="79"/>
      <c r="AU110" s="79"/>
      <c r="AV110" s="79"/>
      <c r="AW110" s="79"/>
      <c r="AX110" s="79"/>
      <c r="AY110" s="79"/>
      <c r="AZ110" s="79"/>
      <c r="BA110">
        <v>9</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9</v>
      </c>
      <c r="BK110" s="49">
        <v>100</v>
      </c>
      <c r="BL110" s="48">
        <v>9</v>
      </c>
    </row>
    <row r="111" spans="1:64" ht="15">
      <c r="A111" s="64" t="s">
        <v>230</v>
      </c>
      <c r="B111" s="64" t="s">
        <v>230</v>
      </c>
      <c r="C111" s="65" t="s">
        <v>1419</v>
      </c>
      <c r="D111" s="66">
        <v>10</v>
      </c>
      <c r="E111" s="67" t="s">
        <v>136</v>
      </c>
      <c r="F111" s="68">
        <v>12</v>
      </c>
      <c r="G111" s="65"/>
      <c r="H111" s="69"/>
      <c r="I111" s="70"/>
      <c r="J111" s="70"/>
      <c r="K111" s="34" t="s">
        <v>65</v>
      </c>
      <c r="L111" s="77">
        <v>111</v>
      </c>
      <c r="M111" s="77"/>
      <c r="N111" s="72"/>
      <c r="O111" s="79" t="s">
        <v>176</v>
      </c>
      <c r="P111" s="81">
        <v>43501.897939814815</v>
      </c>
      <c r="Q111" s="79" t="s">
        <v>312</v>
      </c>
      <c r="R111" s="79"/>
      <c r="S111" s="79"/>
      <c r="T111" s="79" t="s">
        <v>398</v>
      </c>
      <c r="U111" s="82" t="s">
        <v>414</v>
      </c>
      <c r="V111" s="82" t="s">
        <v>414</v>
      </c>
      <c r="W111" s="81">
        <v>43501.897939814815</v>
      </c>
      <c r="X111" s="82" t="s">
        <v>501</v>
      </c>
      <c r="Y111" s="79"/>
      <c r="Z111" s="79"/>
      <c r="AA111" s="85" t="s">
        <v>573</v>
      </c>
      <c r="AB111" s="79"/>
      <c r="AC111" s="79" t="b">
        <v>0</v>
      </c>
      <c r="AD111" s="79">
        <v>1</v>
      </c>
      <c r="AE111" s="85" t="s">
        <v>578</v>
      </c>
      <c r="AF111" s="79" t="b">
        <v>0</v>
      </c>
      <c r="AG111" s="79" t="s">
        <v>580</v>
      </c>
      <c r="AH111" s="79"/>
      <c r="AI111" s="85" t="s">
        <v>578</v>
      </c>
      <c r="AJ111" s="79" t="b">
        <v>0</v>
      </c>
      <c r="AK111" s="79">
        <v>0</v>
      </c>
      <c r="AL111" s="85" t="s">
        <v>578</v>
      </c>
      <c r="AM111" s="79" t="s">
        <v>597</v>
      </c>
      <c r="AN111" s="79" t="b">
        <v>0</v>
      </c>
      <c r="AO111" s="85" t="s">
        <v>573</v>
      </c>
      <c r="AP111" s="79" t="s">
        <v>176</v>
      </c>
      <c r="AQ111" s="79">
        <v>0</v>
      </c>
      <c r="AR111" s="79">
        <v>0</v>
      </c>
      <c r="AS111" s="79"/>
      <c r="AT111" s="79"/>
      <c r="AU111" s="79"/>
      <c r="AV111" s="79"/>
      <c r="AW111" s="79"/>
      <c r="AX111" s="79"/>
      <c r="AY111" s="79"/>
      <c r="AZ111" s="79"/>
      <c r="BA111">
        <v>9</v>
      </c>
      <c r="BB111" s="78" t="str">
        <f>REPLACE(INDEX(GroupVertices[Group],MATCH(Edges[[#This Row],[Vertex 1]],GroupVertices[Vertex],0)),1,1,"")</f>
        <v>1</v>
      </c>
      <c r="BC111" s="78" t="str">
        <f>REPLACE(INDEX(GroupVertices[Group],MATCH(Edges[[#This Row],[Vertex 2]],GroupVertices[Vertex],0)),1,1,"")</f>
        <v>1</v>
      </c>
      <c r="BD111" s="48">
        <v>4</v>
      </c>
      <c r="BE111" s="49">
        <v>26.666666666666668</v>
      </c>
      <c r="BF111" s="48">
        <v>0</v>
      </c>
      <c r="BG111" s="49">
        <v>0</v>
      </c>
      <c r="BH111" s="48">
        <v>0</v>
      </c>
      <c r="BI111" s="49">
        <v>0</v>
      </c>
      <c r="BJ111" s="48">
        <v>11</v>
      </c>
      <c r="BK111" s="49">
        <v>73.33333333333333</v>
      </c>
      <c r="BL111" s="48">
        <v>15</v>
      </c>
    </row>
    <row r="112" spans="1:64" ht="15">
      <c r="A112" s="64" t="s">
        <v>230</v>
      </c>
      <c r="B112" s="64" t="s">
        <v>230</v>
      </c>
      <c r="C112" s="65" t="s">
        <v>1419</v>
      </c>
      <c r="D112" s="66">
        <v>10</v>
      </c>
      <c r="E112" s="67" t="s">
        <v>136</v>
      </c>
      <c r="F112" s="68">
        <v>12</v>
      </c>
      <c r="G112" s="65"/>
      <c r="H112" s="69"/>
      <c r="I112" s="70"/>
      <c r="J112" s="70"/>
      <c r="K112" s="34" t="s">
        <v>65</v>
      </c>
      <c r="L112" s="77">
        <v>112</v>
      </c>
      <c r="M112" s="77"/>
      <c r="N112" s="72"/>
      <c r="O112" s="79" t="s">
        <v>176</v>
      </c>
      <c r="P112" s="81">
        <v>43508.715995370374</v>
      </c>
      <c r="Q112" s="79" t="s">
        <v>313</v>
      </c>
      <c r="R112" s="82" t="s">
        <v>354</v>
      </c>
      <c r="S112" s="79" t="s">
        <v>357</v>
      </c>
      <c r="T112" s="79" t="s">
        <v>397</v>
      </c>
      <c r="U112" s="79"/>
      <c r="V112" s="82" t="s">
        <v>431</v>
      </c>
      <c r="W112" s="81">
        <v>43508.715995370374</v>
      </c>
      <c r="X112" s="82" t="s">
        <v>502</v>
      </c>
      <c r="Y112" s="79"/>
      <c r="Z112" s="79"/>
      <c r="AA112" s="85" t="s">
        <v>574</v>
      </c>
      <c r="AB112" s="79"/>
      <c r="AC112" s="79" t="b">
        <v>0</v>
      </c>
      <c r="AD112" s="79">
        <v>1</v>
      </c>
      <c r="AE112" s="85" t="s">
        <v>578</v>
      </c>
      <c r="AF112" s="79" t="b">
        <v>0</v>
      </c>
      <c r="AG112" s="79" t="s">
        <v>580</v>
      </c>
      <c r="AH112" s="79"/>
      <c r="AI112" s="85" t="s">
        <v>578</v>
      </c>
      <c r="AJ112" s="79" t="b">
        <v>0</v>
      </c>
      <c r="AK112" s="79">
        <v>1</v>
      </c>
      <c r="AL112" s="85" t="s">
        <v>578</v>
      </c>
      <c r="AM112" s="79" t="s">
        <v>597</v>
      </c>
      <c r="AN112" s="79" t="b">
        <v>0</v>
      </c>
      <c r="AO112" s="85" t="s">
        <v>574</v>
      </c>
      <c r="AP112" s="79" t="s">
        <v>176</v>
      </c>
      <c r="AQ112" s="79">
        <v>0</v>
      </c>
      <c r="AR112" s="79">
        <v>0</v>
      </c>
      <c r="AS112" s="79"/>
      <c r="AT112" s="79"/>
      <c r="AU112" s="79"/>
      <c r="AV112" s="79"/>
      <c r="AW112" s="79"/>
      <c r="AX112" s="79"/>
      <c r="AY112" s="79"/>
      <c r="AZ112" s="79"/>
      <c r="BA112">
        <v>9</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10</v>
      </c>
      <c r="BK112" s="49">
        <v>100</v>
      </c>
      <c r="BL112" s="48">
        <v>10</v>
      </c>
    </row>
    <row r="113" spans="1:64" ht="15">
      <c r="A113" s="64" t="s">
        <v>230</v>
      </c>
      <c r="B113" s="64" t="s">
        <v>230</v>
      </c>
      <c r="C113" s="65" t="s">
        <v>1419</v>
      </c>
      <c r="D113" s="66">
        <v>10</v>
      </c>
      <c r="E113" s="67" t="s">
        <v>136</v>
      </c>
      <c r="F113" s="68">
        <v>12</v>
      </c>
      <c r="G113" s="65"/>
      <c r="H113" s="69"/>
      <c r="I113" s="70"/>
      <c r="J113" s="70"/>
      <c r="K113" s="34" t="s">
        <v>65</v>
      </c>
      <c r="L113" s="77">
        <v>113</v>
      </c>
      <c r="M113" s="77"/>
      <c r="N113" s="72"/>
      <c r="O113" s="79" t="s">
        <v>176</v>
      </c>
      <c r="P113" s="81">
        <v>43510.071539351855</v>
      </c>
      <c r="Q113" s="79" t="s">
        <v>314</v>
      </c>
      <c r="R113" s="82" t="s">
        <v>355</v>
      </c>
      <c r="S113" s="79" t="s">
        <v>361</v>
      </c>
      <c r="T113" s="79" t="s">
        <v>399</v>
      </c>
      <c r="U113" s="79"/>
      <c r="V113" s="82" t="s">
        <v>431</v>
      </c>
      <c r="W113" s="81">
        <v>43510.071539351855</v>
      </c>
      <c r="X113" s="82" t="s">
        <v>503</v>
      </c>
      <c r="Y113" s="79"/>
      <c r="Z113" s="79"/>
      <c r="AA113" s="85" t="s">
        <v>575</v>
      </c>
      <c r="AB113" s="79"/>
      <c r="AC113" s="79" t="b">
        <v>0</v>
      </c>
      <c r="AD113" s="79">
        <v>0</v>
      </c>
      <c r="AE113" s="85" t="s">
        <v>578</v>
      </c>
      <c r="AF113" s="79" t="b">
        <v>0</v>
      </c>
      <c r="AG113" s="79" t="s">
        <v>580</v>
      </c>
      <c r="AH113" s="79"/>
      <c r="AI113" s="85" t="s">
        <v>578</v>
      </c>
      <c r="AJ113" s="79" t="b">
        <v>0</v>
      </c>
      <c r="AK113" s="79">
        <v>0</v>
      </c>
      <c r="AL113" s="85" t="s">
        <v>578</v>
      </c>
      <c r="AM113" s="79" t="s">
        <v>597</v>
      </c>
      <c r="AN113" s="79" t="b">
        <v>1</v>
      </c>
      <c r="AO113" s="85" t="s">
        <v>575</v>
      </c>
      <c r="AP113" s="79" t="s">
        <v>176</v>
      </c>
      <c r="AQ113" s="79">
        <v>0</v>
      </c>
      <c r="AR113" s="79">
        <v>0</v>
      </c>
      <c r="AS113" s="79"/>
      <c r="AT113" s="79"/>
      <c r="AU113" s="79"/>
      <c r="AV113" s="79"/>
      <c r="AW113" s="79"/>
      <c r="AX113" s="79"/>
      <c r="AY113" s="79"/>
      <c r="AZ113" s="79"/>
      <c r="BA113">
        <v>9</v>
      </c>
      <c r="BB113" s="78" t="str">
        <f>REPLACE(INDEX(GroupVertices[Group],MATCH(Edges[[#This Row],[Vertex 1]],GroupVertices[Vertex],0)),1,1,"")</f>
        <v>1</v>
      </c>
      <c r="BC113" s="78" t="str">
        <f>REPLACE(INDEX(GroupVertices[Group],MATCH(Edges[[#This Row],[Vertex 2]],GroupVertices[Vertex],0)),1,1,"")</f>
        <v>1</v>
      </c>
      <c r="BD113" s="48">
        <v>0</v>
      </c>
      <c r="BE113" s="49">
        <v>0</v>
      </c>
      <c r="BF113" s="48">
        <v>1</v>
      </c>
      <c r="BG113" s="49">
        <v>5</v>
      </c>
      <c r="BH113" s="48">
        <v>0</v>
      </c>
      <c r="BI113" s="49">
        <v>0</v>
      </c>
      <c r="BJ113" s="48">
        <v>19</v>
      </c>
      <c r="BK113" s="49">
        <v>95</v>
      </c>
      <c r="BL113" s="48">
        <v>20</v>
      </c>
    </row>
    <row r="114" spans="1:64" ht="15">
      <c r="A114" s="64" t="s">
        <v>230</v>
      </c>
      <c r="B114" s="64" t="s">
        <v>230</v>
      </c>
      <c r="C114" s="65" t="s">
        <v>1419</v>
      </c>
      <c r="D114" s="66">
        <v>10</v>
      </c>
      <c r="E114" s="67" t="s">
        <v>136</v>
      </c>
      <c r="F114" s="68">
        <v>12</v>
      </c>
      <c r="G114" s="65"/>
      <c r="H114" s="69"/>
      <c r="I114" s="70"/>
      <c r="J114" s="70"/>
      <c r="K114" s="34" t="s">
        <v>65</v>
      </c>
      <c r="L114" s="77">
        <v>114</v>
      </c>
      <c r="M114" s="77"/>
      <c r="N114" s="72"/>
      <c r="O114" s="79" t="s">
        <v>176</v>
      </c>
      <c r="P114" s="81">
        <v>43510.75560185185</v>
      </c>
      <c r="Q114" s="79" t="s">
        <v>315</v>
      </c>
      <c r="R114" s="79"/>
      <c r="S114" s="79"/>
      <c r="T114" s="79" t="s">
        <v>381</v>
      </c>
      <c r="U114" s="82" t="s">
        <v>402</v>
      </c>
      <c r="V114" s="82" t="s">
        <v>402</v>
      </c>
      <c r="W114" s="81">
        <v>43510.75560185185</v>
      </c>
      <c r="X114" s="82" t="s">
        <v>504</v>
      </c>
      <c r="Y114" s="79"/>
      <c r="Z114" s="79"/>
      <c r="AA114" s="85" t="s">
        <v>576</v>
      </c>
      <c r="AB114" s="79"/>
      <c r="AC114" s="79" t="b">
        <v>0</v>
      </c>
      <c r="AD114" s="79">
        <v>2</v>
      </c>
      <c r="AE114" s="85" t="s">
        <v>578</v>
      </c>
      <c r="AF114" s="79" t="b">
        <v>0</v>
      </c>
      <c r="AG114" s="79" t="s">
        <v>580</v>
      </c>
      <c r="AH114" s="79"/>
      <c r="AI114" s="85" t="s">
        <v>578</v>
      </c>
      <c r="AJ114" s="79" t="b">
        <v>0</v>
      </c>
      <c r="AK114" s="79">
        <v>1</v>
      </c>
      <c r="AL114" s="85" t="s">
        <v>578</v>
      </c>
      <c r="AM114" s="79" t="s">
        <v>597</v>
      </c>
      <c r="AN114" s="79" t="b">
        <v>0</v>
      </c>
      <c r="AO114" s="85" t="s">
        <v>576</v>
      </c>
      <c r="AP114" s="79" t="s">
        <v>176</v>
      </c>
      <c r="AQ114" s="79">
        <v>0</v>
      </c>
      <c r="AR114" s="79">
        <v>0</v>
      </c>
      <c r="AS114" s="79"/>
      <c r="AT114" s="79"/>
      <c r="AU114" s="79"/>
      <c r="AV114" s="79"/>
      <c r="AW114" s="79"/>
      <c r="AX114" s="79"/>
      <c r="AY114" s="79"/>
      <c r="AZ114" s="79"/>
      <c r="BA114">
        <v>9</v>
      </c>
      <c r="BB114" s="78" t="str">
        <f>REPLACE(INDEX(GroupVertices[Group],MATCH(Edges[[#This Row],[Vertex 1]],GroupVertices[Vertex],0)),1,1,"")</f>
        <v>1</v>
      </c>
      <c r="BC114" s="78" t="str">
        <f>REPLACE(INDEX(GroupVertices[Group],MATCH(Edges[[#This Row],[Vertex 2]],GroupVertices[Vertex],0)),1,1,"")</f>
        <v>1</v>
      </c>
      <c r="BD114" s="48">
        <v>2</v>
      </c>
      <c r="BE114" s="49">
        <v>20</v>
      </c>
      <c r="BF114" s="48">
        <v>0</v>
      </c>
      <c r="BG114" s="49">
        <v>0</v>
      </c>
      <c r="BH114" s="48">
        <v>0</v>
      </c>
      <c r="BI114" s="49">
        <v>0</v>
      </c>
      <c r="BJ114" s="48">
        <v>8</v>
      </c>
      <c r="BK114" s="49">
        <v>80</v>
      </c>
      <c r="BL114" s="48">
        <v>10</v>
      </c>
    </row>
    <row r="115" spans="1:64" ht="15">
      <c r="A115" s="64" t="s">
        <v>230</v>
      </c>
      <c r="B115" s="64" t="s">
        <v>230</v>
      </c>
      <c r="C115" s="65" t="s">
        <v>1419</v>
      </c>
      <c r="D115" s="66">
        <v>10</v>
      </c>
      <c r="E115" s="67" t="s">
        <v>136</v>
      </c>
      <c r="F115" s="68">
        <v>12</v>
      </c>
      <c r="G115" s="65"/>
      <c r="H115" s="69"/>
      <c r="I115" s="70"/>
      <c r="J115" s="70"/>
      <c r="K115" s="34" t="s">
        <v>65</v>
      </c>
      <c r="L115" s="77">
        <v>115</v>
      </c>
      <c r="M115" s="77"/>
      <c r="N115" s="72"/>
      <c r="O115" s="79" t="s">
        <v>176</v>
      </c>
      <c r="P115" s="81">
        <v>43511.935428240744</v>
      </c>
      <c r="Q115" s="79" t="s">
        <v>316</v>
      </c>
      <c r="R115" s="82" t="s">
        <v>356</v>
      </c>
      <c r="S115" s="79" t="s">
        <v>361</v>
      </c>
      <c r="T115" s="79" t="s">
        <v>375</v>
      </c>
      <c r="U115" s="79"/>
      <c r="V115" s="82" t="s">
        <v>431</v>
      </c>
      <c r="W115" s="81">
        <v>43511.935428240744</v>
      </c>
      <c r="X115" s="82" t="s">
        <v>505</v>
      </c>
      <c r="Y115" s="79"/>
      <c r="Z115" s="79"/>
      <c r="AA115" s="85" t="s">
        <v>577</v>
      </c>
      <c r="AB115" s="79"/>
      <c r="AC115" s="79" t="b">
        <v>0</v>
      </c>
      <c r="AD115" s="79">
        <v>0</v>
      </c>
      <c r="AE115" s="85" t="s">
        <v>578</v>
      </c>
      <c r="AF115" s="79" t="b">
        <v>0</v>
      </c>
      <c r="AG115" s="79" t="s">
        <v>580</v>
      </c>
      <c r="AH115" s="79"/>
      <c r="AI115" s="85" t="s">
        <v>578</v>
      </c>
      <c r="AJ115" s="79" t="b">
        <v>0</v>
      </c>
      <c r="AK115" s="79">
        <v>0</v>
      </c>
      <c r="AL115" s="85" t="s">
        <v>578</v>
      </c>
      <c r="AM115" s="79" t="s">
        <v>597</v>
      </c>
      <c r="AN115" s="79" t="b">
        <v>1</v>
      </c>
      <c r="AO115" s="85" t="s">
        <v>577</v>
      </c>
      <c r="AP115" s="79" t="s">
        <v>176</v>
      </c>
      <c r="AQ115" s="79">
        <v>0</v>
      </c>
      <c r="AR115" s="79">
        <v>0</v>
      </c>
      <c r="AS115" s="79"/>
      <c r="AT115" s="79"/>
      <c r="AU115" s="79"/>
      <c r="AV115" s="79"/>
      <c r="AW115" s="79"/>
      <c r="AX115" s="79"/>
      <c r="AY115" s="79"/>
      <c r="AZ115" s="79"/>
      <c r="BA115">
        <v>9</v>
      </c>
      <c r="BB115" s="78" t="str">
        <f>REPLACE(INDEX(GroupVertices[Group],MATCH(Edges[[#This Row],[Vertex 1]],GroupVertices[Vertex],0)),1,1,"")</f>
        <v>1</v>
      </c>
      <c r="BC115" s="78" t="str">
        <f>REPLACE(INDEX(GroupVertices[Group],MATCH(Edges[[#This Row],[Vertex 2]],GroupVertices[Vertex],0)),1,1,"")</f>
        <v>1</v>
      </c>
      <c r="BD115" s="48">
        <v>1</v>
      </c>
      <c r="BE115" s="49">
        <v>6.25</v>
      </c>
      <c r="BF115" s="48">
        <v>0</v>
      </c>
      <c r="BG115" s="49">
        <v>0</v>
      </c>
      <c r="BH115" s="48">
        <v>0</v>
      </c>
      <c r="BI115" s="49">
        <v>0</v>
      </c>
      <c r="BJ115" s="48">
        <v>15</v>
      </c>
      <c r="BK115" s="49">
        <v>93.75</v>
      </c>
      <c r="BL115"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ErrorMessage="1" sqref="N2:N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Color" prompt="To select an optional edge color, right-click and select Select Color on the right-click menu." sqref="C3:C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Opacity" prompt="Enter an optional edge opacity between 0 (transparent) and 100 (opaque)." errorTitle="Invalid Edge Opacity" error="The optional edge opacity must be a whole number between 0 and 10." sqref="F3:F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showErrorMessage="1" promptTitle="Vertex 1 Name" prompt="Enter the name of the edge's first vertex." sqref="A3:A115"/>
    <dataValidation allowBlank="1" showInputMessage="1" showErrorMessage="1" promptTitle="Vertex 2 Name" prompt="Enter the name of the edge's second vertex." sqref="B3:B115"/>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5"/>
  </dataValidations>
  <hyperlinks>
    <hyperlink ref="R9" r:id="rId1" display="https://www.youtube.com/watch?v=gKriGdZMKq4&amp;feature=youtu.be"/>
    <hyperlink ref="R10" r:id="rId2" display="https://www.youtube.com/watch?v=gKriGdZMKq4&amp;feature=youtu.be"/>
    <hyperlink ref="R11" r:id="rId3" display="https://www.prnewswire.com/news-releases/infovista-applauded-by-frost--sullivan-for-its-aiding-the-rollout-of-5g-enabled-features-with-its-holistic-network-optimization-solution-300790477.html?tc=eml_cleartime"/>
    <hyperlink ref="R12" r:id="rId4" display="https://www.newswiretoday.com/news/16933/"/>
    <hyperlink ref="R13" r:id="rId5" display="http://www.koreaittimes.com/news/articleView.html?idxno=89122"/>
    <hyperlink ref="R14" r:id="rId6" display="http://www.koreaittimes.com/news/articleView.html?idxno=89122"/>
    <hyperlink ref="R15" r:id="rId7" display="https://twitter.com/i/web/status/1094902633284931585"/>
    <hyperlink ref="R16" r:id="rId8" display="https://twitter.com/i/web/status/1094902633284931585"/>
    <hyperlink ref="R17" r:id="rId9" display="https://paper.li/Naturiffic/1433002527?edition_id=9783cc40-2e96-11e9-b8af-0cc47a0d1605"/>
    <hyperlink ref="R18" r:id="rId10" display="https://paper.li/Naturiffic/1433002527?edition_id=9783cc40-2e96-11e9-b8af-0cc47a0d1605"/>
    <hyperlink ref="R19" r:id="rId11" display="https://paper.li/Naturiffic/1433002527?edition_id=9783cc40-2e96-11e9-b8af-0cc47a0d1605"/>
    <hyperlink ref="R30" r:id="rId12" display="http://globalplacementfirm.catsone.com/careers/index.php?m=portal&amp;a=details&amp;jobOrderID=912939"/>
    <hyperlink ref="R31" r:id="rId13" display="http://globalplacementfirm.catsone.com/careers/index.php?m=portal&amp;a=details&amp;jobOrderID=912939"/>
    <hyperlink ref="R32" r:id="rId14" display="http://globalplacementfirm.catsone.com/careers/index.php?m=portal&amp;a=details&amp;jobOrderID=912939"/>
    <hyperlink ref="R33" r:id="rId15" display="http://globalplacementfirm.catsone.com/careers/index.php?m=portal&amp;a=details&amp;jobOrderID=912939"/>
    <hyperlink ref="R34" r:id="rId16" display="http://globalplacementfirm.catsone.com/careers/index.php?m=portal&amp;a=details&amp;jobOrderID=912939"/>
    <hyperlink ref="R35" r:id="rId17" display="https://view6.workcast.net/register?cpak=4987858094231305&amp;referrer=InfovistaTwitter5"/>
    <hyperlink ref="R37" r:id="rId18" display="https://twitter.com/FrostBPAwards/status/1093526393353371649"/>
    <hyperlink ref="R46" r:id="rId19" display="https://twitter.com/i/web/status/1093505914236219392"/>
    <hyperlink ref="R47" r:id="rId20" display="https://twitter.com/i/web/status/1096344620953493504"/>
    <hyperlink ref="R50" r:id="rId21" display="https://twitter.com/ImrKil/status/1093199550880366598"/>
    <hyperlink ref="R52" r:id="rId22" display="https://twitter.com/Infovista/status/1093519000724799488"/>
    <hyperlink ref="R53" r:id="rId23" display="https://twitter.com/Infovista/status/1093519000724799488"/>
    <hyperlink ref="R54" r:id="rId24" display="https://twitter.com/Infovista/status/1093519000724799488"/>
    <hyperlink ref="R55" r:id="rId25" display="https://twitter.com/Infovista/status/1093519000724799488"/>
    <hyperlink ref="R57" r:id="rId26" display="https://www.youtube.com/watch?v=gKriGdZMKq4&amp;feature=youtu.be"/>
    <hyperlink ref="R58" r:id="rId27" display="https://www.youtube.com/watch?v=gKriGdZMKq4&amp;feature=youtu.be"/>
    <hyperlink ref="R61" r:id="rId28" display="https://view6.workcast.net/register?cpak=4987858094231305&amp;referrer=InfovistaTwitter6"/>
    <hyperlink ref="R62" r:id="rId29" display="https://twitter.com/i/web/status/1091456662446264320"/>
    <hyperlink ref="R63" r:id="rId30" display="https://view6.workcast.net/register?cpak=4987858094231305&amp;referrer=InfovistaTwitter6"/>
    <hyperlink ref="R64" r:id="rId31" display="https://www.globalservices.bt.com/en/aboutus/events/how-to-make-your-network-smarter-with-application-intelligence"/>
    <hyperlink ref="R65" r:id="rId32" display="https://www.globalservices.bt.com/en/aboutus/events/how-to-make-your-network-smarter-with-application-intelligence"/>
    <hyperlink ref="R71" r:id="rId33" display="https://twitter.com/i/web/status/1095751369271713794"/>
    <hyperlink ref="R75" r:id="rId34" display="https://www.globalservices.bt.com/en/aboutus/events/how-to-make-your-network-smarter-with-application-intelligence"/>
    <hyperlink ref="R76" r:id="rId35" display="https://www.retailcustomerexperience.com/blogs/personalization-reforms-the-retail-industry-maximizing-in-store-digital-experiences/"/>
    <hyperlink ref="R77" r:id="rId36" display="https://www.brighttalk.com/webcast/16843/348575?utm_source=BT_Ireland&amp;utm_medium=brighttalk&amp;utm_campaign=348575&amp;elqTrackId=64f72ce6c5534477b44de3c373856fb6&amp;elq=c98ce742ce7f4d0da8c513f6fe7f46e6&amp;elqaid=654&amp;elqat=1&amp;elqCampaignId="/>
    <hyperlink ref="R78" r:id="rId37" display="https://www.brighttalk.com/webcast/16843/348575?utm_source=BT_Ireland&amp;utm_medium=brighttalk&amp;utm_campaign=348575&amp;elqTrackId=64f72ce6c5534477b44de3c373856fb6&amp;elq=c98ce742ce7f4d0da8c513f6fe7f46e6&amp;elqaid=654&amp;elqat=1&amp;elqCampaignId="/>
    <hyperlink ref="R79" r:id="rId38" display="https://twitter.com/i/web/status/1095239862586953729"/>
    <hyperlink ref="R80" r:id="rId39" display="https://twitter.com/i/web/status/1096327030449295363"/>
    <hyperlink ref="R82" r:id="rId40" display="https://www.channelmarketingjournal.com/helping-partners-deliver-value/"/>
    <hyperlink ref="R83" r:id="rId41" display="https://www.crn.com/channel-chiefs/cc2019-details.htm?c=185"/>
    <hyperlink ref="R84" r:id="rId42" display="https://www.networkworld.com/article/3331844/wide-area-networking/survey-enterprises-want-end-to-end-management-of-sd-wan.html?upd=1547224726889?es_sh=38bdf052e0e3d34c055ac4ac9a97fe22&amp;es_ad=116753"/>
    <hyperlink ref="R85" r:id="rId43" display="https://www.networkworld.com/article/3331844/wide-area-networking/survey-enterprises-want-end-to-end-management-of-sd-wan.html?upd=1547224726889?es_sh=38bdf052e0e3d34c055ac4ac9a97fe22&amp;es_ad=116753"/>
    <hyperlink ref="R86" r:id="rId44" display="https://twitter.com/i/web/status/1093580656683220992"/>
    <hyperlink ref="R87" r:id="rId45" display="https://twitter.com/i/web/status/1093995389269798912"/>
    <hyperlink ref="R88" r:id="rId46" display="https://twitter.com/i/web/status/1095138673723609088"/>
    <hyperlink ref="R89" r:id="rId47" display="https://twitter.com/zkerravala/status/1092471605748469760"/>
    <hyperlink ref="R90" r:id="rId48" display="https://www.onug.net/blog/digital-business-requires-an-end-to-end-intelligence-for-wan-edge/?utm_source=twitter&amp;utm_medium=social&amp;utm_campaign=onug+blog&amp;utm_term=creation&amp;utm_content=digital+business+requires+an+end-to-end+intelligence+for+wan+edge"/>
    <hyperlink ref="R91" r:id="rId49" display="https://www.onug.net/blog/digital-business-requires-an-end-to-end-intelligence-for-wan-edge/?utm_source=twitter&amp;utm_medium=social&amp;utm_campaign=onug+blog&amp;utm_term=creation&amp;utm_content=digital+business+requires+an+end-to-end+intelligence+for+wan+edge"/>
    <hyperlink ref="R92" r:id="rId50" display="https://www.networkworld.com/article/3323407/sd-wan/how-to-buy-sd-wan-technology-key-questions-to-consider-when-selecting-a-supplier.html"/>
    <hyperlink ref="R93" r:id="rId51" display="https://www.zdnet.com/article/5g-initial-use-cases-are-going-to-be-all-about-business/"/>
    <hyperlink ref="R94" r:id="rId52" display="https://www.zdnet.com/article/5g-initial-use-cases-are-going-to-be-all-about-business/"/>
    <hyperlink ref="R95" r:id="rId53" display="https://www.globalservices.bt.com/en/aboutus/events/how-to-make-your-network-smarter-with-application-intelligence"/>
    <hyperlink ref="R96" r:id="rId54" display="https://www.globalservices.bt.com/en/aboutus/events/how-to-make-your-network-smarter-with-application-intelligence"/>
    <hyperlink ref="R99" r:id="rId55" display="https://www.globalservices.bt.com/en/aboutus/events/how-to-make-your-network-smarter-with-application-intelligence"/>
    <hyperlink ref="R100" r:id="rId56" display="https://www.globalservices.bt.com/en/aboutus/events/how-to-make-your-network-smarter-with-application-intelligence"/>
    <hyperlink ref="R101" r:id="rId57" display="https://www.globalservices.bt.com/en/aboutus/events/how-to-make-your-network-smarter-with-application-intelligence"/>
    <hyperlink ref="R104" r:id="rId58" display="https://www.globalservices.bt.com/en/aboutus/events/how-to-make-your-network-smarter-with-application-intelligence"/>
    <hyperlink ref="R105" r:id="rId59" display="https://www.networkworld.com/article/3323407/sd-wan/how-to-buy-sd-wan-technology-key-questions-to-consider-when-selecting-a-supplier.html"/>
    <hyperlink ref="R106" r:id="rId60" display="https://www.networkworld.com/article/3339622/cloud-computing/sd-wan-can-help-solve-challenges-of-multi-cloud.html"/>
    <hyperlink ref="R108" r:id="rId61" display="https://view6.workcast.net/register?cpak=4987858094231305&amp;referrer=InfovistaTwitter4"/>
    <hyperlink ref="R109" r:id="rId62" display="https://view6.workcast.net/register?cpak=4987858094231305&amp;referrer=InfovistaTwitter5"/>
    <hyperlink ref="R110" r:id="rId63" display="https://www.youtube.com/watch?v=xsKM_xjS3_g&amp;feature=youtu.be"/>
    <hyperlink ref="R112" r:id="rId64" display="https://www.youtube.com/watch?v=SF2Lv9Xhs7M&amp;feature=youtu.be"/>
    <hyperlink ref="R113" r:id="rId65" display="https://twitter.com/i/web/status/1095860936345354240"/>
    <hyperlink ref="R115" r:id="rId66" display="https://twitter.com/i/web/status/1096536385044004866"/>
    <hyperlink ref="U9" r:id="rId67" display="https://pbs.twimg.com/media/Dyvwed9VsAAdUk9.jpg"/>
    <hyperlink ref="U10" r:id="rId68" display="https://pbs.twimg.com/media/Dyvwed9VsAAdUk9.jpg"/>
    <hyperlink ref="U11" r:id="rId69" display="https://pbs.twimg.com/media/Dyz8dayXQAA7dSY.jpg"/>
    <hyperlink ref="U40" r:id="rId70" display="https://pbs.twimg.com/media/DzYpK4YX0AMuqRR.jpg"/>
    <hyperlink ref="U57" r:id="rId71" display="https://pbs.twimg.com/media/Dyvwed9VsAAdUk9.jpg"/>
    <hyperlink ref="U58" r:id="rId72" display="https://pbs.twimg.com/media/Dyvwed9VsAAdUk9.jpg"/>
    <hyperlink ref="U63" r:id="rId73" display="https://pbs.twimg.com/media/Dyo-2ZNWkAI6xKp.jpg"/>
    <hyperlink ref="U64" r:id="rId74" display="https://pbs.twimg.com/media/Dyl9KUVXcAAu3BN.jpg"/>
    <hyperlink ref="U65" r:id="rId75" display="https://pbs.twimg.com/media/Dyl9KUVXcAAu3BN.jpg"/>
    <hyperlink ref="U75" r:id="rId76" display="https://pbs.twimg.com/media/DzIyj4LWwAg3lKN.jpg"/>
    <hyperlink ref="U77" r:id="rId77" display="https://pbs.twimg.com/media/Dyy73ieXgAABVwf.jpg"/>
    <hyperlink ref="U78" r:id="rId78" display="https://pbs.twimg.com/media/Dyy73ieXgAABVwf.jpg"/>
    <hyperlink ref="U83" r:id="rId79" display="https://pbs.twimg.com/media/DzJ0N7YWoAAmdWA.jpg"/>
    <hyperlink ref="U84" r:id="rId80" display="https://pbs.twimg.com/media/DypF7niW0AA-XaD.jpg"/>
    <hyperlink ref="U85" r:id="rId81" display="https://pbs.twimg.com/media/DypF7niW0AA-XaD.jpg"/>
    <hyperlink ref="U90" r:id="rId82" display="https://pbs.twimg.com/media/DzPIV0fXcAIkT7o.jpg"/>
    <hyperlink ref="U95" r:id="rId83" display="https://pbs.twimg.com/media/DyklM6nX0AAYjgg.jpg"/>
    <hyperlink ref="U96" r:id="rId84" display="https://pbs.twimg.com/media/DzIyj4LWwAg3lKN.jpg"/>
    <hyperlink ref="U100" r:id="rId85" display="https://pbs.twimg.com/media/DyklM6nX0AAYjgg.jpg"/>
    <hyperlink ref="U101" r:id="rId86" display="https://pbs.twimg.com/media/DzIyj4LWwAg3lKN.jpg"/>
    <hyperlink ref="U107" r:id="rId87" display="https://pbs.twimg.com/media/DybunSAWkAUWveU.jpg"/>
    <hyperlink ref="U108" r:id="rId88" display="https://pbs.twimg.com/media/DykrDC4XQAUB26G.jpg"/>
    <hyperlink ref="U109" r:id="rId89" display="https://pbs.twimg.com/media/Dyl0-0kX0AA2rc5.jpg"/>
    <hyperlink ref="U111" r:id="rId90" display="https://pbs.twimg.com/media/DyrBxcOWwAEb9sB.jpg"/>
    <hyperlink ref="U114" r:id="rId91" display="https://pbs.twimg.com/media/DzYpK4YX0AMuqRR.jpg"/>
    <hyperlink ref="V3" r:id="rId92" display="http://pbs.twimg.com/profile_images/467248603908411392/Vd_y1s0D_normal.png"/>
    <hyperlink ref="V4" r:id="rId93" display="http://pbs.twimg.com/profile_images/467248603908411392/Vd_y1s0D_normal.png"/>
    <hyperlink ref="V5" r:id="rId94" display="http://pbs.twimg.com/profile_images/467248603908411392/Vd_y1s0D_normal.png"/>
    <hyperlink ref="V6" r:id="rId95" display="http://pbs.twimg.com/profile_images/755340096077963264/6jvPb1Kj_normal.jpg"/>
    <hyperlink ref="V7" r:id="rId96" display="http://pbs.twimg.com/profile_images/755340096077963264/6jvPb1Kj_normal.jpg"/>
    <hyperlink ref="V8" r:id="rId97" display="http://pbs.twimg.com/profile_images/755340096077963264/6jvPb1Kj_normal.jpg"/>
    <hyperlink ref="V9" r:id="rId98" display="https://pbs.twimg.com/media/Dyvwed9VsAAdUk9.jpg"/>
    <hyperlink ref="V10" r:id="rId99" display="https://pbs.twimg.com/media/Dyvwed9VsAAdUk9.jpg"/>
    <hyperlink ref="V11" r:id="rId100" display="https://pbs.twimg.com/media/Dyz8dayXQAA7dSY.jpg"/>
    <hyperlink ref="V12" r:id="rId101" display="http://pbs.twimg.com/profile_images/1080968551811276800/F6O0EGtT_normal.jpg"/>
    <hyperlink ref="V13" r:id="rId102" display="http://pbs.twimg.com/profile_images/542320702024458243/EJjNbKMF_normal.jpeg"/>
    <hyperlink ref="V14" r:id="rId103" display="http://pbs.twimg.com/profile_images/542320702024458243/EJjNbKMF_normal.jpeg"/>
    <hyperlink ref="V15" r:id="rId104" display="http://pbs.twimg.com/profile_images/3731348540/2db6166d4f72257d2c97270f22e0491f_normal.jpeg"/>
    <hyperlink ref="V16" r:id="rId105" display="http://pbs.twimg.com/profile_images/3731348540/2db6166d4f72257d2c97270f22e0491f_normal.jpeg"/>
    <hyperlink ref="V17" r:id="rId106" display="http://pbs.twimg.com/profile_images/1031172403634757632/zebakg-V_normal.jpg"/>
    <hyperlink ref="V18" r:id="rId107" display="http://pbs.twimg.com/profile_images/1031172403634757632/zebakg-V_normal.jpg"/>
    <hyperlink ref="V19" r:id="rId108" display="http://pbs.twimg.com/profile_images/1031172403634757632/zebakg-V_normal.jpg"/>
    <hyperlink ref="V20" r:id="rId109" display="http://pbs.twimg.com/profile_images/985495411564695552/i90ppaeE_normal.jpg"/>
    <hyperlink ref="V21" r:id="rId110" display="http://pbs.twimg.com/profile_images/985495411564695552/i90ppaeE_normal.jpg"/>
    <hyperlink ref="V22" r:id="rId111" display="http://pbs.twimg.com/profile_images/985495411564695552/i90ppaeE_normal.jpg"/>
    <hyperlink ref="V23" r:id="rId112" display="http://pbs.twimg.com/profile_images/985495411564695552/i90ppaeE_normal.jpg"/>
    <hyperlink ref="V24" r:id="rId113" display="http://pbs.twimg.com/profile_images/985495411564695552/i90ppaeE_normal.jpg"/>
    <hyperlink ref="V25" r:id="rId114" display="http://pbs.twimg.com/profile_images/985495411564695552/i90ppaeE_normal.jpg"/>
    <hyperlink ref="V26" r:id="rId115" display="http://pbs.twimg.com/profile_images/985495411564695552/i90ppaeE_normal.jpg"/>
    <hyperlink ref="V27" r:id="rId116" display="http://pbs.twimg.com/profile_images/985495411564695552/i90ppaeE_normal.jpg"/>
    <hyperlink ref="V28" r:id="rId117" display="http://pbs.twimg.com/profile_images/985495411564695552/i90ppaeE_normal.jpg"/>
    <hyperlink ref="V29" r:id="rId118" display="http://pbs.twimg.com/profile_images/985495411564695552/i90ppaeE_normal.jpg"/>
    <hyperlink ref="V30" r:id="rId119" display="http://pbs.twimg.com/profile_images/1083528801907224576/sRKRXZxp_normal.jpg"/>
    <hyperlink ref="V31" r:id="rId120" display="http://pbs.twimg.com/profile_images/1083528801907224576/sRKRXZxp_normal.jpg"/>
    <hyperlink ref="V32" r:id="rId121" display="http://pbs.twimg.com/profile_images/1083528801907224576/sRKRXZxp_normal.jpg"/>
    <hyperlink ref="V33" r:id="rId122" display="http://pbs.twimg.com/profile_images/1083528801907224576/sRKRXZxp_normal.jpg"/>
    <hyperlink ref="V34" r:id="rId123" display="http://pbs.twimg.com/profile_images/1083528801907224576/sRKRXZxp_normal.jpg"/>
    <hyperlink ref="V35" r:id="rId124" display="http://pbs.twimg.com/profile_images/1041816941944438785/NVhv7RBh_normal.jpg"/>
    <hyperlink ref="V36" r:id="rId125" display="http://pbs.twimg.com/profile_images/1041816941944438785/NVhv7RBh_normal.jpg"/>
    <hyperlink ref="V37" r:id="rId126" display="http://pbs.twimg.com/profile_images/1041816941944438785/NVhv7RBh_normal.jpg"/>
    <hyperlink ref="V38" r:id="rId127" display="http://pbs.twimg.com/profile_images/1041816941944438785/NVhv7RBh_normal.jpg"/>
    <hyperlink ref="V39" r:id="rId128" display="http://pbs.twimg.com/profile_images/1041816941944438785/NVhv7RBh_normal.jpg"/>
    <hyperlink ref="V40" r:id="rId129" display="https://pbs.twimg.com/media/DzYpK4YX0AMuqRR.jpg"/>
    <hyperlink ref="V41" r:id="rId130" display="http://pbs.twimg.com/profile_images/892349154739060736/FMcl2p5T_normal.jpg"/>
    <hyperlink ref="V42" r:id="rId131" display="http://pbs.twimg.com/profile_images/892349154739060736/FMcl2p5T_normal.jpg"/>
    <hyperlink ref="V43" r:id="rId132" display="http://pbs.twimg.com/profile_images/892349154739060736/FMcl2p5T_normal.jpg"/>
    <hyperlink ref="V44" r:id="rId133" display="http://pbs.twimg.com/profile_images/892349154739060736/FMcl2p5T_normal.jpg"/>
    <hyperlink ref="V45" r:id="rId134" display="http://pbs.twimg.com/profile_images/892349154739060736/FMcl2p5T_normal.jpg"/>
    <hyperlink ref="V46" r:id="rId135" display="http://pbs.twimg.com/profile_images/656392958997102592/yDbWxG-w_normal.png"/>
    <hyperlink ref="V47" r:id="rId136" display="http://pbs.twimg.com/profile_images/656392958997102592/yDbWxG-w_normal.png"/>
    <hyperlink ref="V48" r:id="rId137" display="http://pbs.twimg.com/profile_images/817753241215705088/3Y8a7Wyz_normal.jpg"/>
    <hyperlink ref="V49" r:id="rId138" display="http://pbs.twimg.com/profile_images/817753241215705088/3Y8a7Wyz_normal.jpg"/>
    <hyperlink ref="V50" r:id="rId139" display="http://pbs.twimg.com/profile_images/1020612273784741889/HqOMcR6r_normal.jpg"/>
    <hyperlink ref="V51" r:id="rId140" display="http://pbs.twimg.com/profile_images/1020612273784741889/HqOMcR6r_normal.jpg"/>
    <hyperlink ref="V52" r:id="rId141" display="http://pbs.twimg.com/profile_images/958059728067690501/IjamqeyI_normal.jpg"/>
    <hyperlink ref="V53" r:id="rId142" display="http://pbs.twimg.com/profile_images/958059728067690501/IjamqeyI_normal.jpg"/>
    <hyperlink ref="V54" r:id="rId143" display="http://pbs.twimg.com/profile_images/736279971367378944/hsuVnIam_normal.jpg"/>
    <hyperlink ref="V55" r:id="rId144" display="http://pbs.twimg.com/profile_images/736279971367378944/hsuVnIam_normal.jpg"/>
    <hyperlink ref="V56" r:id="rId145" display="http://pbs.twimg.com/profile_images/736279971367378944/hsuVnIam_normal.jpg"/>
    <hyperlink ref="V57" r:id="rId146" display="https://pbs.twimg.com/media/Dyvwed9VsAAdUk9.jpg"/>
    <hyperlink ref="V58" r:id="rId147" display="https://pbs.twimg.com/media/Dyvwed9VsAAdUk9.jpg"/>
    <hyperlink ref="V59" r:id="rId148" display="http://pbs.twimg.com/profile_images/736279971367378944/hsuVnIam_normal.jpg"/>
    <hyperlink ref="V60" r:id="rId149" display="http://pbs.twimg.com/profile_images/565984435036631040/h5xw5nXA_normal.jpeg"/>
    <hyperlink ref="V61" r:id="rId150" display="http://pbs.twimg.com/profile_images/565984435036631040/h5xw5nXA_normal.jpeg"/>
    <hyperlink ref="V62" r:id="rId151" display="http://pbs.twimg.com/profile_images/1037605937375313921/YuiR4LKQ_normal.jpg"/>
    <hyperlink ref="V63" r:id="rId152" display="https://pbs.twimg.com/media/Dyo-2ZNWkAI6xKp.jpg"/>
    <hyperlink ref="V64" r:id="rId153" display="https://pbs.twimg.com/media/Dyl9KUVXcAAu3BN.jpg"/>
    <hyperlink ref="V65" r:id="rId154" display="https://pbs.twimg.com/media/Dyl9KUVXcAAu3BN.jpg"/>
    <hyperlink ref="V66" r:id="rId155" display="http://pbs.twimg.com/profile_images/736279971367378944/hsuVnIam_normal.jpg"/>
    <hyperlink ref="V67" r:id="rId156" display="http://pbs.twimg.com/profile_images/736279971367378944/hsuVnIam_normal.jpg"/>
    <hyperlink ref="V68" r:id="rId157" display="http://pbs.twimg.com/profile_images/736279971367378944/hsuVnIam_normal.jpg"/>
    <hyperlink ref="V69" r:id="rId158" display="http://pbs.twimg.com/profile_images/736279971367378944/hsuVnIam_normal.jpg"/>
    <hyperlink ref="V70" r:id="rId159" display="http://pbs.twimg.com/profile_images/736279971367378944/hsuVnIam_normal.jpg"/>
    <hyperlink ref="V71" r:id="rId160" display="http://pbs.twimg.com/profile_images/736279971367378944/hsuVnIam_normal.jpg"/>
    <hyperlink ref="V72" r:id="rId161" display="http://pbs.twimg.com/profile_images/736279971367378944/hsuVnIam_normal.jpg"/>
    <hyperlink ref="V73" r:id="rId162" display="http://pbs.twimg.com/profile_images/736279971367378944/hsuVnIam_normal.jpg"/>
    <hyperlink ref="V74" r:id="rId163" display="http://pbs.twimg.com/profile_images/736279971367378944/hsuVnIam_normal.jpg"/>
    <hyperlink ref="V75" r:id="rId164" display="https://pbs.twimg.com/media/DzIyj4LWwAg3lKN.jpg"/>
    <hyperlink ref="V76" r:id="rId165" display="http://pbs.twimg.com/profile_images/1037605937375313921/YuiR4LKQ_normal.jpg"/>
    <hyperlink ref="V77" r:id="rId166" display="https://pbs.twimg.com/media/Dyy73ieXgAABVwf.jpg"/>
    <hyperlink ref="V78" r:id="rId167" display="https://pbs.twimg.com/media/Dyy73ieXgAABVwf.jpg"/>
    <hyperlink ref="V79" r:id="rId168" display="http://pbs.twimg.com/profile_images/918414518384029696/-9f-04Lw_normal.jpg"/>
    <hyperlink ref="V80" r:id="rId169" display="http://pbs.twimg.com/profile_images/918414518384029696/-9f-04Lw_normal.jpg"/>
    <hyperlink ref="V81" r:id="rId170" display="http://pbs.twimg.com/profile_images/1037605937375313921/YuiR4LKQ_normal.jpg"/>
    <hyperlink ref="V82" r:id="rId171" display="http://pbs.twimg.com/profile_images/1037605937375313921/YuiR4LKQ_normal.jpg"/>
    <hyperlink ref="V83" r:id="rId172" display="https://pbs.twimg.com/media/DzJ0N7YWoAAmdWA.jpg"/>
    <hyperlink ref="V84" r:id="rId173" display="https://pbs.twimg.com/media/DypF7niW0AA-XaD.jpg"/>
    <hyperlink ref="V85" r:id="rId174" display="https://pbs.twimg.com/media/DypF7niW0AA-XaD.jpg"/>
    <hyperlink ref="V86" r:id="rId175" display="http://pbs.twimg.com/profile_images/1037605937375313921/YuiR4LKQ_normal.jpg"/>
    <hyperlink ref="V87" r:id="rId176" display="http://pbs.twimg.com/profile_images/1037605937375313921/YuiR4LKQ_normal.jpg"/>
    <hyperlink ref="V88" r:id="rId177" display="http://pbs.twimg.com/profile_images/1037605937375313921/YuiR4LKQ_normal.jpg"/>
    <hyperlink ref="V89" r:id="rId178" display="http://pbs.twimg.com/profile_images/1037605937375313921/YuiR4LKQ_normal.jpg"/>
    <hyperlink ref="V90" r:id="rId179" display="https://pbs.twimg.com/media/DzPIV0fXcAIkT7o.jpg"/>
    <hyperlink ref="V91" r:id="rId180" display="http://pbs.twimg.com/profile_images/1037605937375313921/YuiR4LKQ_normal.jpg"/>
    <hyperlink ref="V92" r:id="rId181" display="http://pbs.twimg.com/profile_images/1037605937375313921/YuiR4LKQ_normal.jpg"/>
    <hyperlink ref="V93" r:id="rId182" display="http://pbs.twimg.com/profile_images/1037605937375313921/YuiR4LKQ_normal.jpg"/>
    <hyperlink ref="V94" r:id="rId183" display="http://pbs.twimg.com/profile_images/1037605937375313921/YuiR4LKQ_normal.jpg"/>
    <hyperlink ref="V95" r:id="rId184" display="https://pbs.twimg.com/media/DyklM6nX0AAYjgg.jpg"/>
    <hyperlink ref="V96" r:id="rId185" display="https://pbs.twimg.com/media/DzIyj4LWwAg3lKN.jpg"/>
    <hyperlink ref="V97" r:id="rId186" display="http://pbs.twimg.com/profile_images/1037605937375313921/YuiR4LKQ_normal.jpg"/>
    <hyperlink ref="V98" r:id="rId187" display="http://pbs.twimg.com/profile_images/1037605937375313921/YuiR4LKQ_normal.jpg"/>
    <hyperlink ref="V99" r:id="rId188" display="http://pbs.twimg.com/profile_images/1037605937375313921/YuiR4LKQ_normal.jpg"/>
    <hyperlink ref="V100" r:id="rId189" display="https://pbs.twimg.com/media/DyklM6nX0AAYjgg.jpg"/>
    <hyperlink ref="V101" r:id="rId190" display="https://pbs.twimg.com/media/DzIyj4LWwAg3lKN.jpg"/>
    <hyperlink ref="V102" r:id="rId191" display="http://pbs.twimg.com/profile_images/892358105060827137/YAq8iVJJ_normal.jpg"/>
    <hyperlink ref="V103" r:id="rId192" display="http://pbs.twimg.com/profile_images/1037605937375313921/YuiR4LKQ_normal.jpg"/>
    <hyperlink ref="V104" r:id="rId193" display="http://pbs.twimg.com/profile_images/1037605937375313921/YuiR4LKQ_normal.jpg"/>
    <hyperlink ref="V105" r:id="rId194" display="http://pbs.twimg.com/profile_images/1037605937375313921/YuiR4LKQ_normal.jpg"/>
    <hyperlink ref="V106" r:id="rId195" display="http://pbs.twimg.com/profile_images/1037605937375313921/YuiR4LKQ_normal.jpg"/>
    <hyperlink ref="V107" r:id="rId196" display="https://pbs.twimg.com/media/DybunSAWkAUWveU.jpg"/>
    <hyperlink ref="V108" r:id="rId197" display="https://pbs.twimg.com/media/DykrDC4XQAUB26G.jpg"/>
    <hyperlink ref="V109" r:id="rId198" display="https://pbs.twimg.com/media/Dyl0-0kX0AA2rc5.jpg"/>
    <hyperlink ref="V110" r:id="rId199" display="http://pbs.twimg.com/profile_images/1037605937375313921/YuiR4LKQ_normal.jpg"/>
    <hyperlink ref="V111" r:id="rId200" display="https://pbs.twimg.com/media/DyrBxcOWwAEb9sB.jpg"/>
    <hyperlink ref="V112" r:id="rId201" display="http://pbs.twimg.com/profile_images/1037605937375313921/YuiR4LKQ_normal.jpg"/>
    <hyperlink ref="V113" r:id="rId202" display="http://pbs.twimg.com/profile_images/1037605937375313921/YuiR4LKQ_normal.jpg"/>
    <hyperlink ref="V114" r:id="rId203" display="https://pbs.twimg.com/media/DzYpK4YX0AMuqRR.jpg"/>
    <hyperlink ref="V115" r:id="rId204" display="http://pbs.twimg.com/profile_images/1037605937375313921/YuiR4LKQ_normal.jpg"/>
    <hyperlink ref="X3" r:id="rId205" display="https://twitter.com/#!/agatheesclatine/status/1092737785348452352"/>
    <hyperlink ref="X4" r:id="rId206" display="https://twitter.com/#!/agatheesclatine/status/1092737785348452352"/>
    <hyperlink ref="X5" r:id="rId207" display="https://twitter.com/#!/agatheesclatine/status/1092737785348452352"/>
    <hyperlink ref="X6" r:id="rId208" display="https://twitter.com/#!/mariamullarkey1/status/1093070054411911169"/>
    <hyperlink ref="X7" r:id="rId209" display="https://twitter.com/#!/mariamullarkey1/status/1093070054411911169"/>
    <hyperlink ref="X8" r:id="rId210" display="https://twitter.com/#!/mariamullarkey1/status/1093070054411911169"/>
    <hyperlink ref="X9" r:id="rId211" display="https://twitter.com/#!/rayhartjen/status/1093231764217114626"/>
    <hyperlink ref="X10" r:id="rId212" display="https://twitter.com/#!/rayhartjen/status/1093231764217114626"/>
    <hyperlink ref="X11" r:id="rId213" display="https://twitter.com/#!/frostbpawards/status/1093526393353371649"/>
    <hyperlink ref="X12" r:id="rId214" display="https://twitter.com/#!/newswiretoday/status/1093573133800361989"/>
    <hyperlink ref="X13" r:id="rId215" display="https://twitter.com/#!/apaxpartners_fr/status/1093905796889489408"/>
    <hyperlink ref="X14" r:id="rId216" display="https://twitter.com/#!/apaxpartners_fr/status/1093905796889489408"/>
    <hyperlink ref="X15" r:id="rId217" display="https://twitter.com/#!/cconnolly21/status/1094902633284931585"/>
    <hyperlink ref="X16" r:id="rId218" display="https://twitter.com/#!/cconnolly21/status/1094902633284931585"/>
    <hyperlink ref="X17" r:id="rId219" display="https://twitter.com/#!/naturiffic/status/1095220940336754688"/>
    <hyperlink ref="X18" r:id="rId220" display="https://twitter.com/#!/naturiffic/status/1095220940336754688"/>
    <hyperlink ref="X19" r:id="rId221" display="https://twitter.com/#!/naturiffic/status/1095220940336754688"/>
    <hyperlink ref="X20" r:id="rId222" display="https://twitter.com/#!/fmfrancoise/status/1094155082881478656"/>
    <hyperlink ref="X21" r:id="rId223" display="https://twitter.com/#!/fmfrancoise/status/1095784526352134176"/>
    <hyperlink ref="X22" r:id="rId224" display="https://twitter.com/#!/fmfrancoise/status/1094155082881478656"/>
    <hyperlink ref="X23" r:id="rId225" display="https://twitter.com/#!/fmfrancoise/status/1094155082881478656"/>
    <hyperlink ref="X24" r:id="rId226" display="https://twitter.com/#!/fmfrancoise/status/1094155082881478656"/>
    <hyperlink ref="X25" r:id="rId227" display="https://twitter.com/#!/fmfrancoise/status/1094155082881478656"/>
    <hyperlink ref="X26" r:id="rId228" display="https://twitter.com/#!/fmfrancoise/status/1095784526352134176"/>
    <hyperlink ref="X27" r:id="rId229" display="https://twitter.com/#!/fmfrancoise/status/1095784526352134176"/>
    <hyperlink ref="X28" r:id="rId230" display="https://twitter.com/#!/fmfrancoise/status/1095784526352134176"/>
    <hyperlink ref="X29" r:id="rId231" display="https://twitter.com/#!/fmfrancoise/status/1095784526352134176"/>
    <hyperlink ref="X30" r:id="rId232" display="https://twitter.com/#!/globalplacefirm/status/1091823599877541888"/>
    <hyperlink ref="X31" r:id="rId233" display="https://twitter.com/#!/globalplacefirm/status/1092910820428787712"/>
    <hyperlink ref="X32" r:id="rId234" display="https://twitter.com/#!/globalplacefirm/status/1093998023527538689"/>
    <hyperlink ref="X33" r:id="rId235" display="https://twitter.com/#!/globalplacefirm/status/1095087638988681216"/>
    <hyperlink ref="X34" r:id="rId236" display="https://twitter.com/#!/globalplacefirm/status/1096174820507697157"/>
    <hyperlink ref="X35" r:id="rId237" display="https://twitter.com/#!/henrychalian/status/1092584303886823424"/>
    <hyperlink ref="X36" r:id="rId238" display="https://twitter.com/#!/henrychalian/status/1092770632864055297"/>
    <hyperlink ref="X37" r:id="rId239" display="https://twitter.com/#!/henrychalian/status/1093532126455230465"/>
    <hyperlink ref="X38" r:id="rId240" display="https://twitter.com/#!/henrychalian/status/1094030581455900673"/>
    <hyperlink ref="X39" r:id="rId241" display="https://twitter.com/#!/henrychalian/status/1094030581455900673"/>
    <hyperlink ref="X40" r:id="rId242" display="https://twitter.com/#!/henrychalian/status/1096290934696886272"/>
    <hyperlink ref="X41" r:id="rId243" display="https://twitter.com/#!/btbusinesscare/status/1093799824930074624"/>
    <hyperlink ref="X42" r:id="rId244" display="https://twitter.com/#!/btbusinesscare/status/1093799824930074624"/>
    <hyperlink ref="X43" r:id="rId245" display="https://twitter.com/#!/btbusinesscare/status/1093799824930074624"/>
    <hyperlink ref="X44" r:id="rId246" display="https://twitter.com/#!/btbusinesscare/status/1096330050226536448"/>
    <hyperlink ref="X45" r:id="rId247" display="https://twitter.com/#!/btbusinesscare/status/1096330050226536448"/>
    <hyperlink ref="X46" r:id="rId248" display="https://twitter.com/#!/exn_de/status/1093505914236219392"/>
    <hyperlink ref="X47" r:id="rId249" display="https://twitter.com/#!/exn_de/status/1096344620953493504"/>
    <hyperlink ref="X48" r:id="rId250" display="https://twitter.com/#!/rionapf/status/1096349651849105408"/>
    <hyperlink ref="X49" r:id="rId251" display="https://twitter.com/#!/rionapf/status/1096349651849105408"/>
    <hyperlink ref="X50" r:id="rId252" display="https://twitter.com/#!/rawasen_/status/1093201381173940229"/>
    <hyperlink ref="X51" r:id="rId253" display="https://twitter.com/#!/rawasen_/status/1096371944881045504"/>
    <hyperlink ref="X52" r:id="rId254" display="https://twitter.com/#!/jmottlrce/status/1094616222019260417"/>
    <hyperlink ref="X53" r:id="rId255" display="https://twitter.com/#!/jmottlrce/status/1094616222019260417"/>
    <hyperlink ref="X54" r:id="rId256" display="https://twitter.com/#!/ricardo_belmar/status/1093526420054306816"/>
    <hyperlink ref="X55" r:id="rId257" display="https://twitter.com/#!/ricardo_belmar/status/1093526420054306816"/>
    <hyperlink ref="X56" r:id="rId258" display="https://twitter.com/#!/ricardo_belmar/status/1093526807951880192"/>
    <hyperlink ref="X57" r:id="rId259" display="https://twitter.com/#!/rayhartjen/status/1093231764217114626"/>
    <hyperlink ref="X58" r:id="rId260" display="https://twitter.com/#!/rayhartjen/status/1093231764217114626"/>
    <hyperlink ref="X59" r:id="rId261" display="https://twitter.com/#!/ricardo_belmar/status/1093526807951880192"/>
    <hyperlink ref="X60" r:id="rId262" display="https://twitter.com/#!/mobileworldlive/status/1091602026771955712"/>
    <hyperlink ref="X61" r:id="rId263" display="https://twitter.com/#!/mobileworldlive/status/1092765405674905603"/>
    <hyperlink ref="X62" r:id="rId264" display="https://twitter.com/#!/infovista/status/1091456662446264320"/>
    <hyperlink ref="X63" r:id="rId265" display="https://twitter.com/#!/infovista/status/1092754967004356608"/>
    <hyperlink ref="X64" r:id="rId266" display="https://twitter.com/#!/ricardo_belmar/status/1092542002443497472"/>
    <hyperlink ref="X65" r:id="rId267" display="https://twitter.com/#!/ricardo_belmar/status/1092542002443497472"/>
    <hyperlink ref="X66" r:id="rId268" display="https://twitter.com/#!/ricardo_belmar/status/1093526807951880192"/>
    <hyperlink ref="X67" r:id="rId269" display="https://twitter.com/#!/ricardo_belmar/status/1094993889298137088"/>
    <hyperlink ref="X68" r:id="rId270" display="https://twitter.com/#!/ricardo_belmar/status/1094993889298137088"/>
    <hyperlink ref="X69" r:id="rId271" display="https://twitter.com/#!/ricardo_belmar/status/1095294723953184774"/>
    <hyperlink ref="X70" r:id="rId272" display="https://twitter.com/#!/ricardo_belmar/status/1095294723953184774"/>
    <hyperlink ref="X71" r:id="rId273" display="https://twitter.com/#!/ricardo_belmar/status/1095751369271713794"/>
    <hyperlink ref="X72" r:id="rId274" display="https://twitter.com/#!/ricardo_belmar/status/1095808844285046785"/>
    <hyperlink ref="X73" r:id="rId275" display="https://twitter.com/#!/ricardo_belmar/status/1096406924055203841"/>
    <hyperlink ref="X74" r:id="rId276" display="https://twitter.com/#!/ricardo_belmar/status/1096406924055203841"/>
    <hyperlink ref="X75" r:id="rId277" display="https://twitter.com/#!/bt_global/status/1094993252950966272"/>
    <hyperlink ref="X76" r:id="rId278" display="https://twitter.com/#!/infovista/status/1093519000724799488"/>
    <hyperlink ref="X77" r:id="rId279" display="https://twitter.com/#!/btinireland/status/1093455373904822272"/>
    <hyperlink ref="X78" r:id="rId280" display="https://twitter.com/#!/btinireland/status/1093455373904822272"/>
    <hyperlink ref="X79" r:id="rId281" display="https://twitter.com/#!/btinireland/status/1095239862586953729"/>
    <hyperlink ref="X80" r:id="rId282" display="https://twitter.com/#!/btinireland/status/1096327030449295363"/>
    <hyperlink ref="X81" r:id="rId283" display="https://twitter.com/#!/infovista/status/1093601829500448770"/>
    <hyperlink ref="X82" r:id="rId284" display="https://twitter.com/#!/infovista/status/1093929960581095424"/>
    <hyperlink ref="X83" r:id="rId285" display="https://twitter.com/#!/infovista/status/1095065444912975879"/>
    <hyperlink ref="X84" r:id="rId286" display="https://twitter.com/#!/johnalvahcoe/status/1092762752375013376"/>
    <hyperlink ref="X85" r:id="rId287" display="https://twitter.com/#!/infovista/status/1095125680759672839"/>
    <hyperlink ref="X86" r:id="rId288" display="https://twitter.com/#!/infovista/status/1093580656683220992"/>
    <hyperlink ref="X87" r:id="rId289" display="https://twitter.com/#!/infovista/status/1093995389269798912"/>
    <hyperlink ref="X88" r:id="rId290" display="https://twitter.com/#!/infovista/status/1095138673723609088"/>
    <hyperlink ref="X89" r:id="rId291" display="https://twitter.com/#!/infovista/status/1095452739881127936"/>
    <hyperlink ref="X90" r:id="rId292" display="https://twitter.com/#!/onug_/status/1095439414833172480"/>
    <hyperlink ref="X91" r:id="rId293" display="https://twitter.com/#!/infovista/status/1095708778895429633"/>
    <hyperlink ref="X92" r:id="rId294" display="https://twitter.com/#!/infovista/status/1095736114558701571"/>
    <hyperlink ref="X93" r:id="rId295" display="https://twitter.com/#!/infovista/status/1096093720389267456"/>
    <hyperlink ref="X94" r:id="rId296" display="https://twitter.com/#!/infovista/status/1096093720389267456"/>
    <hyperlink ref="X95" r:id="rId297" display="https://twitter.com/#!/bt_global/status/1092445290181869569"/>
    <hyperlink ref="X96" r:id="rId298" display="https://twitter.com/#!/bt_global/status/1094993252950966272"/>
    <hyperlink ref="X97" r:id="rId299" display="https://twitter.com/#!/infovista/status/1093601829500448770"/>
    <hyperlink ref="X98" r:id="rId300" display="https://twitter.com/#!/infovista/status/1095770578164822017"/>
    <hyperlink ref="X99" r:id="rId301" display="https://twitter.com/#!/infovista/status/1096183556102082562"/>
    <hyperlink ref="X100" r:id="rId302" display="https://twitter.com/#!/bt_global/status/1092445290181869569"/>
    <hyperlink ref="X101" r:id="rId303" display="https://twitter.com/#!/bt_global/status/1094993252950966272"/>
    <hyperlink ref="X102" r:id="rId304" display="https://twitter.com/#!/bt_global/status/1096421229387567106"/>
    <hyperlink ref="X103" r:id="rId305" display="https://twitter.com/#!/infovista/status/1095770578164822017"/>
    <hyperlink ref="X104" r:id="rId306" display="https://twitter.com/#!/infovista/status/1096183556102082562"/>
    <hyperlink ref="X105" r:id="rId307" display="https://twitter.com/#!/infovista/status/1095736114558701571"/>
    <hyperlink ref="X106" r:id="rId308" display="https://twitter.com/#!/infovista/status/1096463906132971520"/>
    <hyperlink ref="X107" r:id="rId309" display="https://twitter.com/#!/infovista/status/1091822321101361152"/>
    <hyperlink ref="X108" r:id="rId310" display="https://twitter.com/#!/infovista/status/1092451718355435520"/>
    <hyperlink ref="X109" r:id="rId311" display="https://twitter.com/#!/infovista/status/1092533010145124352"/>
    <hyperlink ref="X110" r:id="rId312" display="https://twitter.com/#!/infovista/status/1092794230488158208"/>
    <hyperlink ref="X111" r:id="rId313" display="https://twitter.com/#!/infovista/status/1092898922568261632"/>
    <hyperlink ref="X112" r:id="rId314" display="https://twitter.com/#!/infovista/status/1095369703533563910"/>
    <hyperlink ref="X113" r:id="rId315" display="https://twitter.com/#!/infovista/status/1095860936345354240"/>
    <hyperlink ref="X114" r:id="rId316" display="https://twitter.com/#!/infovista/status/1096108829027323905"/>
    <hyperlink ref="X115" r:id="rId317" display="https://twitter.com/#!/infovista/status/1096536385044004866"/>
  </hyperlinks>
  <printOptions/>
  <pageMargins left="0.7" right="0.7" top="0.75" bottom="0.75" header="0.3" footer="0.3"/>
  <pageSetup horizontalDpi="600" verticalDpi="600" orientation="portrait" r:id="rId321"/>
  <legacyDrawing r:id="rId319"/>
  <tableParts>
    <tablePart r:id="rId3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1241</v>
      </c>
      <c r="B1" s="13" t="s">
        <v>1351</v>
      </c>
      <c r="C1" s="13" t="s">
        <v>1352</v>
      </c>
      <c r="D1" s="13" t="s">
        <v>144</v>
      </c>
      <c r="E1" s="13" t="s">
        <v>1354</v>
      </c>
      <c r="F1" s="13" t="s">
        <v>1355</v>
      </c>
      <c r="G1" s="13" t="s">
        <v>1356</v>
      </c>
    </row>
    <row r="2" spans="1:7" ht="15">
      <c r="A2" s="78" t="s">
        <v>1043</v>
      </c>
      <c r="B2" s="78">
        <v>65</v>
      </c>
      <c r="C2" s="121">
        <v>0.04924242424242424</v>
      </c>
      <c r="D2" s="78" t="s">
        <v>1353</v>
      </c>
      <c r="E2" s="78"/>
      <c r="F2" s="78"/>
      <c r="G2" s="78"/>
    </row>
    <row r="3" spans="1:7" ht="15">
      <c r="A3" s="78" t="s">
        <v>1044</v>
      </c>
      <c r="B3" s="78">
        <v>13</v>
      </c>
      <c r="C3" s="121">
        <v>0.00984848484848485</v>
      </c>
      <c r="D3" s="78" t="s">
        <v>1353</v>
      </c>
      <c r="E3" s="78"/>
      <c r="F3" s="78"/>
      <c r="G3" s="78"/>
    </row>
    <row r="4" spans="1:7" ht="15">
      <c r="A4" s="78" t="s">
        <v>1045</v>
      </c>
      <c r="B4" s="78">
        <v>0</v>
      </c>
      <c r="C4" s="121">
        <v>0</v>
      </c>
      <c r="D4" s="78" t="s">
        <v>1353</v>
      </c>
      <c r="E4" s="78"/>
      <c r="F4" s="78"/>
      <c r="G4" s="78"/>
    </row>
    <row r="5" spans="1:7" ht="15">
      <c r="A5" s="78" t="s">
        <v>1046</v>
      </c>
      <c r="B5" s="78">
        <v>1242</v>
      </c>
      <c r="C5" s="121">
        <v>0.9409090909090909</v>
      </c>
      <c r="D5" s="78" t="s">
        <v>1353</v>
      </c>
      <c r="E5" s="78"/>
      <c r="F5" s="78"/>
      <c r="G5" s="78"/>
    </row>
    <row r="6" spans="1:7" ht="15">
      <c r="A6" s="78" t="s">
        <v>1047</v>
      </c>
      <c r="B6" s="78">
        <v>1320</v>
      </c>
      <c r="C6" s="121">
        <v>1</v>
      </c>
      <c r="D6" s="78" t="s">
        <v>1353</v>
      </c>
      <c r="E6" s="78"/>
      <c r="F6" s="78"/>
      <c r="G6" s="78"/>
    </row>
    <row r="7" spans="1:7" ht="15">
      <c r="A7" s="84" t="s">
        <v>230</v>
      </c>
      <c r="B7" s="84">
        <v>41</v>
      </c>
      <c r="C7" s="122">
        <v>0.014520270379086151</v>
      </c>
      <c r="D7" s="84" t="s">
        <v>1353</v>
      </c>
      <c r="E7" s="84" t="b">
        <v>0</v>
      </c>
      <c r="F7" s="84" t="b">
        <v>0</v>
      </c>
      <c r="G7" s="84" t="b">
        <v>0</v>
      </c>
    </row>
    <row r="8" spans="1:7" ht="15">
      <c r="A8" s="84" t="s">
        <v>1048</v>
      </c>
      <c r="B8" s="84">
        <v>30</v>
      </c>
      <c r="C8" s="122">
        <v>0.0240438083779619</v>
      </c>
      <c r="D8" s="84" t="s">
        <v>1353</v>
      </c>
      <c r="E8" s="84" t="b">
        <v>0</v>
      </c>
      <c r="F8" s="84" t="b">
        <v>0</v>
      </c>
      <c r="G8" s="84" t="b">
        <v>0</v>
      </c>
    </row>
    <row r="9" spans="1:7" ht="15">
      <c r="A9" s="84" t="s">
        <v>1049</v>
      </c>
      <c r="B9" s="84">
        <v>23</v>
      </c>
      <c r="C9" s="122">
        <v>0.013410479046487693</v>
      </c>
      <c r="D9" s="84" t="s">
        <v>1353</v>
      </c>
      <c r="E9" s="84" t="b">
        <v>0</v>
      </c>
      <c r="F9" s="84" t="b">
        <v>0</v>
      </c>
      <c r="G9" s="84" t="b">
        <v>0</v>
      </c>
    </row>
    <row r="10" spans="1:7" ht="15">
      <c r="A10" s="84" t="s">
        <v>1050</v>
      </c>
      <c r="B10" s="84">
        <v>21</v>
      </c>
      <c r="C10" s="122">
        <v>0.013220443806640392</v>
      </c>
      <c r="D10" s="84" t="s">
        <v>1353</v>
      </c>
      <c r="E10" s="84" t="b">
        <v>0</v>
      </c>
      <c r="F10" s="84" t="b">
        <v>0</v>
      </c>
      <c r="G10" s="84" t="b">
        <v>0</v>
      </c>
    </row>
    <row r="11" spans="1:7" ht="15">
      <c r="A11" s="84" t="s">
        <v>382</v>
      </c>
      <c r="B11" s="84">
        <v>21</v>
      </c>
      <c r="C11" s="122">
        <v>0.013220443806640392</v>
      </c>
      <c r="D11" s="84" t="s">
        <v>1353</v>
      </c>
      <c r="E11" s="84" t="b">
        <v>0</v>
      </c>
      <c r="F11" s="84" t="b">
        <v>0</v>
      </c>
      <c r="G11" s="84" t="b">
        <v>0</v>
      </c>
    </row>
    <row r="12" spans="1:7" ht="15">
      <c r="A12" s="84" t="s">
        <v>384</v>
      </c>
      <c r="B12" s="84">
        <v>19</v>
      </c>
      <c r="C12" s="122">
        <v>0.017393969126222625</v>
      </c>
      <c r="D12" s="84" t="s">
        <v>1353</v>
      </c>
      <c r="E12" s="84" t="b">
        <v>0</v>
      </c>
      <c r="F12" s="84" t="b">
        <v>0</v>
      </c>
      <c r="G12" s="84" t="b">
        <v>0</v>
      </c>
    </row>
    <row r="13" spans="1:7" ht="15">
      <c r="A13" s="84" t="s">
        <v>375</v>
      </c>
      <c r="B13" s="84">
        <v>19</v>
      </c>
      <c r="C13" s="122">
        <v>0.012932940016576883</v>
      </c>
      <c r="D13" s="84" t="s">
        <v>1353</v>
      </c>
      <c r="E13" s="84" t="b">
        <v>0</v>
      </c>
      <c r="F13" s="84" t="b">
        <v>0</v>
      </c>
      <c r="G13" s="84" t="b">
        <v>0</v>
      </c>
    </row>
    <row r="14" spans="1:7" ht="15">
      <c r="A14" s="84" t="s">
        <v>235</v>
      </c>
      <c r="B14" s="84">
        <v>17</v>
      </c>
      <c r="C14" s="122">
        <v>0.01253767150105989</v>
      </c>
      <c r="D14" s="84" t="s">
        <v>1353</v>
      </c>
      <c r="E14" s="84" t="b">
        <v>0</v>
      </c>
      <c r="F14" s="84" t="b">
        <v>0</v>
      </c>
      <c r="G14" s="84" t="b">
        <v>0</v>
      </c>
    </row>
    <row r="15" spans="1:7" ht="15">
      <c r="A15" s="84" t="s">
        <v>390</v>
      </c>
      <c r="B15" s="84">
        <v>12</v>
      </c>
      <c r="C15" s="122">
        <v>0.010985664711298498</v>
      </c>
      <c r="D15" s="84" t="s">
        <v>1353</v>
      </c>
      <c r="E15" s="84" t="b">
        <v>0</v>
      </c>
      <c r="F15" s="84" t="b">
        <v>0</v>
      </c>
      <c r="G15" s="84" t="b">
        <v>0</v>
      </c>
    </row>
    <row r="16" spans="1:7" ht="15">
      <c r="A16" s="84" t="s">
        <v>1056</v>
      </c>
      <c r="B16" s="84">
        <v>12</v>
      </c>
      <c r="C16" s="122">
        <v>0.010985664711298498</v>
      </c>
      <c r="D16" s="84" t="s">
        <v>1353</v>
      </c>
      <c r="E16" s="84" t="b">
        <v>1</v>
      </c>
      <c r="F16" s="84" t="b">
        <v>0</v>
      </c>
      <c r="G16" s="84" t="b">
        <v>0</v>
      </c>
    </row>
    <row r="17" spans="1:7" ht="15">
      <c r="A17" s="84" t="s">
        <v>1060</v>
      </c>
      <c r="B17" s="84">
        <v>12</v>
      </c>
      <c r="C17" s="122">
        <v>0.010985664711298498</v>
      </c>
      <c r="D17" s="84" t="s">
        <v>1353</v>
      </c>
      <c r="E17" s="84" t="b">
        <v>0</v>
      </c>
      <c r="F17" s="84" t="b">
        <v>0</v>
      </c>
      <c r="G17" s="84" t="b">
        <v>0</v>
      </c>
    </row>
    <row r="18" spans="1:7" ht="15">
      <c r="A18" s="84" t="s">
        <v>1061</v>
      </c>
      <c r="B18" s="84">
        <v>12</v>
      </c>
      <c r="C18" s="122">
        <v>0.010985664711298498</v>
      </c>
      <c r="D18" s="84" t="s">
        <v>1353</v>
      </c>
      <c r="E18" s="84" t="b">
        <v>0</v>
      </c>
      <c r="F18" s="84" t="b">
        <v>0</v>
      </c>
      <c r="G18" s="84" t="b">
        <v>0</v>
      </c>
    </row>
    <row r="19" spans="1:7" ht="15">
      <c r="A19" s="84" t="s">
        <v>1242</v>
      </c>
      <c r="B19" s="84">
        <v>11</v>
      </c>
      <c r="C19" s="122">
        <v>0.010559221087062916</v>
      </c>
      <c r="D19" s="84" t="s">
        <v>1353</v>
      </c>
      <c r="E19" s="84" t="b">
        <v>0</v>
      </c>
      <c r="F19" s="84" t="b">
        <v>0</v>
      </c>
      <c r="G19" s="84" t="b">
        <v>0</v>
      </c>
    </row>
    <row r="20" spans="1:7" ht="15">
      <c r="A20" s="84" t="s">
        <v>1057</v>
      </c>
      <c r="B20" s="84">
        <v>11</v>
      </c>
      <c r="C20" s="122">
        <v>0.010559221087062916</v>
      </c>
      <c r="D20" s="84" t="s">
        <v>1353</v>
      </c>
      <c r="E20" s="84" t="b">
        <v>1</v>
      </c>
      <c r="F20" s="84" t="b">
        <v>0</v>
      </c>
      <c r="G20" s="84" t="b">
        <v>0</v>
      </c>
    </row>
    <row r="21" spans="1:7" ht="15">
      <c r="A21" s="84" t="s">
        <v>1064</v>
      </c>
      <c r="B21" s="84">
        <v>9</v>
      </c>
      <c r="C21" s="122">
        <v>0.009562129274032343</v>
      </c>
      <c r="D21" s="84" t="s">
        <v>1353</v>
      </c>
      <c r="E21" s="84" t="b">
        <v>0</v>
      </c>
      <c r="F21" s="84" t="b">
        <v>0</v>
      </c>
      <c r="G21" s="84" t="b">
        <v>0</v>
      </c>
    </row>
    <row r="22" spans="1:7" ht="15">
      <c r="A22" s="84" t="s">
        <v>1062</v>
      </c>
      <c r="B22" s="84">
        <v>9</v>
      </c>
      <c r="C22" s="122">
        <v>0.009562129274032343</v>
      </c>
      <c r="D22" s="84" t="s">
        <v>1353</v>
      </c>
      <c r="E22" s="84" t="b">
        <v>0</v>
      </c>
      <c r="F22" s="84" t="b">
        <v>0</v>
      </c>
      <c r="G22" s="84" t="b">
        <v>0</v>
      </c>
    </row>
    <row r="23" spans="1:7" ht="15">
      <c r="A23" s="84" t="s">
        <v>1058</v>
      </c>
      <c r="B23" s="84">
        <v>9</v>
      </c>
      <c r="C23" s="122">
        <v>0.009562129274032343</v>
      </c>
      <c r="D23" s="84" t="s">
        <v>1353</v>
      </c>
      <c r="E23" s="84" t="b">
        <v>0</v>
      </c>
      <c r="F23" s="84" t="b">
        <v>0</v>
      </c>
      <c r="G23" s="84" t="b">
        <v>0</v>
      </c>
    </row>
    <row r="24" spans="1:7" ht="15">
      <c r="A24" s="84" t="s">
        <v>1053</v>
      </c>
      <c r="B24" s="84">
        <v>8</v>
      </c>
      <c r="C24" s="122">
        <v>0.008981105971193644</v>
      </c>
      <c r="D24" s="84" t="s">
        <v>1353</v>
      </c>
      <c r="E24" s="84" t="b">
        <v>0</v>
      </c>
      <c r="F24" s="84" t="b">
        <v>0</v>
      </c>
      <c r="G24" s="84" t="b">
        <v>0</v>
      </c>
    </row>
    <row r="25" spans="1:7" ht="15">
      <c r="A25" s="84" t="s">
        <v>1243</v>
      </c>
      <c r="B25" s="84">
        <v>8</v>
      </c>
      <c r="C25" s="122">
        <v>0.008981105971193644</v>
      </c>
      <c r="D25" s="84" t="s">
        <v>1353</v>
      </c>
      <c r="E25" s="84" t="b">
        <v>0</v>
      </c>
      <c r="F25" s="84" t="b">
        <v>0</v>
      </c>
      <c r="G25" s="84" t="b">
        <v>0</v>
      </c>
    </row>
    <row r="26" spans="1:7" ht="15">
      <c r="A26" s="84" t="s">
        <v>1054</v>
      </c>
      <c r="B26" s="84">
        <v>7</v>
      </c>
      <c r="C26" s="122">
        <v>0.008887374967451029</v>
      </c>
      <c r="D26" s="84" t="s">
        <v>1353</v>
      </c>
      <c r="E26" s="84" t="b">
        <v>0</v>
      </c>
      <c r="F26" s="84" t="b">
        <v>0</v>
      </c>
      <c r="G26" s="84" t="b">
        <v>0</v>
      </c>
    </row>
    <row r="27" spans="1:7" ht="15">
      <c r="A27" s="84" t="s">
        <v>1052</v>
      </c>
      <c r="B27" s="84">
        <v>7</v>
      </c>
      <c r="C27" s="122">
        <v>0.008887374967451029</v>
      </c>
      <c r="D27" s="84" t="s">
        <v>1353</v>
      </c>
      <c r="E27" s="84" t="b">
        <v>0</v>
      </c>
      <c r="F27" s="84" t="b">
        <v>0</v>
      </c>
      <c r="G27" s="84" t="b">
        <v>0</v>
      </c>
    </row>
    <row r="28" spans="1:7" ht="15">
      <c r="A28" s="84" t="s">
        <v>1244</v>
      </c>
      <c r="B28" s="84">
        <v>7</v>
      </c>
      <c r="C28" s="122">
        <v>0.008336048464610684</v>
      </c>
      <c r="D28" s="84" t="s">
        <v>1353</v>
      </c>
      <c r="E28" s="84" t="b">
        <v>0</v>
      </c>
      <c r="F28" s="84" t="b">
        <v>0</v>
      </c>
      <c r="G28" s="84" t="b">
        <v>0</v>
      </c>
    </row>
    <row r="29" spans="1:7" ht="15">
      <c r="A29" s="84" t="s">
        <v>231</v>
      </c>
      <c r="B29" s="84">
        <v>7</v>
      </c>
      <c r="C29" s="122">
        <v>0.008336048464610684</v>
      </c>
      <c r="D29" s="84" t="s">
        <v>1353</v>
      </c>
      <c r="E29" s="84" t="b">
        <v>0</v>
      </c>
      <c r="F29" s="84" t="b">
        <v>0</v>
      </c>
      <c r="G29" s="84" t="b">
        <v>0</v>
      </c>
    </row>
    <row r="30" spans="1:7" ht="15">
      <c r="A30" s="84" t="s">
        <v>1245</v>
      </c>
      <c r="B30" s="84">
        <v>6</v>
      </c>
      <c r="C30" s="122">
        <v>0.007617749972100882</v>
      </c>
      <c r="D30" s="84" t="s">
        <v>1353</v>
      </c>
      <c r="E30" s="84" t="b">
        <v>0</v>
      </c>
      <c r="F30" s="84" t="b">
        <v>0</v>
      </c>
      <c r="G30" s="84" t="b">
        <v>0</v>
      </c>
    </row>
    <row r="31" spans="1:7" ht="15">
      <c r="A31" s="84" t="s">
        <v>1014</v>
      </c>
      <c r="B31" s="84">
        <v>6</v>
      </c>
      <c r="C31" s="122">
        <v>0.007617749972100882</v>
      </c>
      <c r="D31" s="84" t="s">
        <v>1353</v>
      </c>
      <c r="E31" s="84" t="b">
        <v>0</v>
      </c>
      <c r="F31" s="84" t="b">
        <v>0</v>
      </c>
      <c r="G31" s="84" t="b">
        <v>0</v>
      </c>
    </row>
    <row r="32" spans="1:7" ht="15">
      <c r="A32" s="84" t="s">
        <v>228</v>
      </c>
      <c r="B32" s="84">
        <v>6</v>
      </c>
      <c r="C32" s="122">
        <v>0.007617749972100882</v>
      </c>
      <c r="D32" s="84" t="s">
        <v>1353</v>
      </c>
      <c r="E32" s="84" t="b">
        <v>0</v>
      </c>
      <c r="F32" s="84" t="b">
        <v>0</v>
      </c>
      <c r="G32" s="84" t="b">
        <v>0</v>
      </c>
    </row>
    <row r="33" spans="1:7" ht="15">
      <c r="A33" s="84" t="s">
        <v>232</v>
      </c>
      <c r="B33" s="84">
        <v>6</v>
      </c>
      <c r="C33" s="122">
        <v>0.007617749972100882</v>
      </c>
      <c r="D33" s="84" t="s">
        <v>1353</v>
      </c>
      <c r="E33" s="84" t="b">
        <v>0</v>
      </c>
      <c r="F33" s="84" t="b">
        <v>0</v>
      </c>
      <c r="G33" s="84" t="b">
        <v>0</v>
      </c>
    </row>
    <row r="34" spans="1:7" ht="15">
      <c r="A34" s="84" t="s">
        <v>1246</v>
      </c>
      <c r="B34" s="84">
        <v>5</v>
      </c>
      <c r="C34" s="122">
        <v>0.006813897012324999</v>
      </c>
      <c r="D34" s="84" t="s">
        <v>1353</v>
      </c>
      <c r="E34" s="84" t="b">
        <v>0</v>
      </c>
      <c r="F34" s="84" t="b">
        <v>0</v>
      </c>
      <c r="G34" s="84" t="b">
        <v>0</v>
      </c>
    </row>
    <row r="35" spans="1:7" ht="15">
      <c r="A35" s="84" t="s">
        <v>1247</v>
      </c>
      <c r="B35" s="84">
        <v>5</v>
      </c>
      <c r="C35" s="122">
        <v>0.007383955912372388</v>
      </c>
      <c r="D35" s="84" t="s">
        <v>1353</v>
      </c>
      <c r="E35" s="84" t="b">
        <v>0</v>
      </c>
      <c r="F35" s="84" t="b">
        <v>0</v>
      </c>
      <c r="G35" s="84" t="b">
        <v>0</v>
      </c>
    </row>
    <row r="36" spans="1:7" ht="15">
      <c r="A36" s="84" t="s">
        <v>1065</v>
      </c>
      <c r="B36" s="84">
        <v>5</v>
      </c>
      <c r="C36" s="122">
        <v>0.006813897012324999</v>
      </c>
      <c r="D36" s="84" t="s">
        <v>1353</v>
      </c>
      <c r="E36" s="84" t="b">
        <v>0</v>
      </c>
      <c r="F36" s="84" t="b">
        <v>0</v>
      </c>
      <c r="G36" s="84" t="b">
        <v>0</v>
      </c>
    </row>
    <row r="37" spans="1:7" ht="15">
      <c r="A37" s="84" t="s">
        <v>1066</v>
      </c>
      <c r="B37" s="84">
        <v>5</v>
      </c>
      <c r="C37" s="122">
        <v>0.006813897012324999</v>
      </c>
      <c r="D37" s="84" t="s">
        <v>1353</v>
      </c>
      <c r="E37" s="84" t="b">
        <v>0</v>
      </c>
      <c r="F37" s="84" t="b">
        <v>0</v>
      </c>
      <c r="G37" s="84" t="b">
        <v>0</v>
      </c>
    </row>
    <row r="38" spans="1:7" ht="15">
      <c r="A38" s="84" t="s">
        <v>1067</v>
      </c>
      <c r="B38" s="84">
        <v>5</v>
      </c>
      <c r="C38" s="122">
        <v>0.006813897012324999</v>
      </c>
      <c r="D38" s="84" t="s">
        <v>1353</v>
      </c>
      <c r="E38" s="84" t="b">
        <v>0</v>
      </c>
      <c r="F38" s="84" t="b">
        <v>0</v>
      </c>
      <c r="G38" s="84" t="b">
        <v>0</v>
      </c>
    </row>
    <row r="39" spans="1:7" ht="15">
      <c r="A39" s="84" t="s">
        <v>238</v>
      </c>
      <c r="B39" s="84">
        <v>5</v>
      </c>
      <c r="C39" s="122">
        <v>0.006813897012324999</v>
      </c>
      <c r="D39" s="84" t="s">
        <v>1353</v>
      </c>
      <c r="E39" s="84" t="b">
        <v>0</v>
      </c>
      <c r="F39" s="84" t="b">
        <v>0</v>
      </c>
      <c r="G39" s="84" t="b">
        <v>0</v>
      </c>
    </row>
    <row r="40" spans="1:7" ht="15">
      <c r="A40" s="84" t="s">
        <v>1248</v>
      </c>
      <c r="B40" s="84">
        <v>5</v>
      </c>
      <c r="C40" s="122">
        <v>0.006813897012324999</v>
      </c>
      <c r="D40" s="84" t="s">
        <v>1353</v>
      </c>
      <c r="E40" s="84" t="b">
        <v>1</v>
      </c>
      <c r="F40" s="84" t="b">
        <v>0</v>
      </c>
      <c r="G40" s="84" t="b">
        <v>0</v>
      </c>
    </row>
    <row r="41" spans="1:7" ht="15">
      <c r="A41" s="84" t="s">
        <v>1249</v>
      </c>
      <c r="B41" s="84">
        <v>5</v>
      </c>
      <c r="C41" s="122">
        <v>0.006813897012324999</v>
      </c>
      <c r="D41" s="84" t="s">
        <v>1353</v>
      </c>
      <c r="E41" s="84" t="b">
        <v>0</v>
      </c>
      <c r="F41" s="84" t="b">
        <v>0</v>
      </c>
      <c r="G41" s="84" t="b">
        <v>0</v>
      </c>
    </row>
    <row r="42" spans="1:7" ht="15">
      <c r="A42" s="84" t="s">
        <v>1250</v>
      </c>
      <c r="B42" s="84">
        <v>5</v>
      </c>
      <c r="C42" s="122">
        <v>0.006813897012324999</v>
      </c>
      <c r="D42" s="84" t="s">
        <v>1353</v>
      </c>
      <c r="E42" s="84" t="b">
        <v>0</v>
      </c>
      <c r="F42" s="84" t="b">
        <v>0</v>
      </c>
      <c r="G42" s="84" t="b">
        <v>0</v>
      </c>
    </row>
    <row r="43" spans="1:7" ht="15">
      <c r="A43" s="84" t="s">
        <v>392</v>
      </c>
      <c r="B43" s="84">
        <v>4</v>
      </c>
      <c r="C43" s="122">
        <v>0.00590716472989791</v>
      </c>
      <c r="D43" s="84" t="s">
        <v>1353</v>
      </c>
      <c r="E43" s="84" t="b">
        <v>0</v>
      </c>
      <c r="F43" s="84" t="b">
        <v>0</v>
      </c>
      <c r="G43" s="84" t="b">
        <v>0</v>
      </c>
    </row>
    <row r="44" spans="1:7" ht="15">
      <c r="A44" s="84" t="s">
        <v>1251</v>
      </c>
      <c r="B44" s="84">
        <v>4</v>
      </c>
      <c r="C44" s="122">
        <v>0.00590716472989791</v>
      </c>
      <c r="D44" s="84" t="s">
        <v>1353</v>
      </c>
      <c r="E44" s="84" t="b">
        <v>0</v>
      </c>
      <c r="F44" s="84" t="b">
        <v>1</v>
      </c>
      <c r="G44" s="84" t="b">
        <v>0</v>
      </c>
    </row>
    <row r="45" spans="1:7" ht="15">
      <c r="A45" s="84" t="s">
        <v>1252</v>
      </c>
      <c r="B45" s="84">
        <v>4</v>
      </c>
      <c r="C45" s="122">
        <v>0.00590716472989791</v>
      </c>
      <c r="D45" s="84" t="s">
        <v>1353</v>
      </c>
      <c r="E45" s="84" t="b">
        <v>0</v>
      </c>
      <c r="F45" s="84" t="b">
        <v>0</v>
      </c>
      <c r="G45" s="84" t="b">
        <v>0</v>
      </c>
    </row>
    <row r="46" spans="1:7" ht="15">
      <c r="A46" s="84" t="s">
        <v>1253</v>
      </c>
      <c r="B46" s="84">
        <v>4</v>
      </c>
      <c r="C46" s="122">
        <v>0.00590716472989791</v>
      </c>
      <c r="D46" s="84" t="s">
        <v>1353</v>
      </c>
      <c r="E46" s="84" t="b">
        <v>0</v>
      </c>
      <c r="F46" s="84" t="b">
        <v>0</v>
      </c>
      <c r="G46" s="84" t="b">
        <v>0</v>
      </c>
    </row>
    <row r="47" spans="1:7" ht="15">
      <c r="A47" s="84" t="s">
        <v>1254</v>
      </c>
      <c r="B47" s="84">
        <v>4</v>
      </c>
      <c r="C47" s="122">
        <v>0.00590716472989791</v>
      </c>
      <c r="D47" s="84" t="s">
        <v>1353</v>
      </c>
      <c r="E47" s="84" t="b">
        <v>0</v>
      </c>
      <c r="F47" s="84" t="b">
        <v>0</v>
      </c>
      <c r="G47" s="84" t="b">
        <v>0</v>
      </c>
    </row>
    <row r="48" spans="1:7" ht="15">
      <c r="A48" s="84" t="s">
        <v>1255</v>
      </c>
      <c r="B48" s="84">
        <v>4</v>
      </c>
      <c r="C48" s="122">
        <v>0.00590716472989791</v>
      </c>
      <c r="D48" s="84" t="s">
        <v>1353</v>
      </c>
      <c r="E48" s="84" t="b">
        <v>0</v>
      </c>
      <c r="F48" s="84" t="b">
        <v>0</v>
      </c>
      <c r="G48" s="84" t="b">
        <v>0</v>
      </c>
    </row>
    <row r="49" spans="1:7" ht="15">
      <c r="A49" s="84" t="s">
        <v>1256</v>
      </c>
      <c r="B49" s="84">
        <v>4</v>
      </c>
      <c r="C49" s="122">
        <v>0.00590716472989791</v>
      </c>
      <c r="D49" s="84" t="s">
        <v>1353</v>
      </c>
      <c r="E49" s="84" t="b">
        <v>0</v>
      </c>
      <c r="F49" s="84" t="b">
        <v>0</v>
      </c>
      <c r="G49" s="84" t="b">
        <v>0</v>
      </c>
    </row>
    <row r="50" spans="1:7" ht="15">
      <c r="A50" s="84" t="s">
        <v>1257</v>
      </c>
      <c r="B50" s="84">
        <v>4</v>
      </c>
      <c r="C50" s="122">
        <v>0.00590716472989791</v>
      </c>
      <c r="D50" s="84" t="s">
        <v>1353</v>
      </c>
      <c r="E50" s="84" t="b">
        <v>0</v>
      </c>
      <c r="F50" s="84" t="b">
        <v>0</v>
      </c>
      <c r="G50" s="84" t="b">
        <v>0</v>
      </c>
    </row>
    <row r="51" spans="1:7" ht="15">
      <c r="A51" s="84" t="s">
        <v>1258</v>
      </c>
      <c r="B51" s="84">
        <v>4</v>
      </c>
      <c r="C51" s="122">
        <v>0.00590716472989791</v>
      </c>
      <c r="D51" s="84" t="s">
        <v>1353</v>
      </c>
      <c r="E51" s="84" t="b">
        <v>0</v>
      </c>
      <c r="F51" s="84" t="b">
        <v>0</v>
      </c>
      <c r="G51" s="84" t="b">
        <v>0</v>
      </c>
    </row>
    <row r="52" spans="1:7" ht="15">
      <c r="A52" s="84" t="s">
        <v>1259</v>
      </c>
      <c r="B52" s="84">
        <v>4</v>
      </c>
      <c r="C52" s="122">
        <v>0.00590716472989791</v>
      </c>
      <c r="D52" s="84" t="s">
        <v>1353</v>
      </c>
      <c r="E52" s="84" t="b">
        <v>0</v>
      </c>
      <c r="F52" s="84" t="b">
        <v>0</v>
      </c>
      <c r="G52" s="84" t="b">
        <v>0</v>
      </c>
    </row>
    <row r="53" spans="1:7" ht="15">
      <c r="A53" s="84" t="s">
        <v>1260</v>
      </c>
      <c r="B53" s="84">
        <v>4</v>
      </c>
      <c r="C53" s="122">
        <v>0.00590716472989791</v>
      </c>
      <c r="D53" s="84" t="s">
        <v>1353</v>
      </c>
      <c r="E53" s="84" t="b">
        <v>0</v>
      </c>
      <c r="F53" s="84" t="b">
        <v>0</v>
      </c>
      <c r="G53" s="84" t="b">
        <v>0</v>
      </c>
    </row>
    <row r="54" spans="1:7" ht="15">
      <c r="A54" s="84" t="s">
        <v>1261</v>
      </c>
      <c r="B54" s="84">
        <v>4</v>
      </c>
      <c r="C54" s="122">
        <v>0.00590716472989791</v>
      </c>
      <c r="D54" s="84" t="s">
        <v>1353</v>
      </c>
      <c r="E54" s="84" t="b">
        <v>0</v>
      </c>
      <c r="F54" s="84" t="b">
        <v>0</v>
      </c>
      <c r="G54" s="84" t="b">
        <v>0</v>
      </c>
    </row>
    <row r="55" spans="1:7" ht="15">
      <c r="A55" s="84" t="s">
        <v>1262</v>
      </c>
      <c r="B55" s="84">
        <v>4</v>
      </c>
      <c r="C55" s="122">
        <v>0.00590716472989791</v>
      </c>
      <c r="D55" s="84" t="s">
        <v>1353</v>
      </c>
      <c r="E55" s="84" t="b">
        <v>0</v>
      </c>
      <c r="F55" s="84" t="b">
        <v>0</v>
      </c>
      <c r="G55" s="84" t="b">
        <v>0</v>
      </c>
    </row>
    <row r="56" spans="1:7" ht="15">
      <c r="A56" s="84" t="s">
        <v>1068</v>
      </c>
      <c r="B56" s="84">
        <v>4</v>
      </c>
      <c r="C56" s="122">
        <v>0.007323776474198998</v>
      </c>
      <c r="D56" s="84" t="s">
        <v>1353</v>
      </c>
      <c r="E56" s="84" t="b">
        <v>0</v>
      </c>
      <c r="F56" s="84" t="b">
        <v>0</v>
      </c>
      <c r="G56" s="84" t="b">
        <v>0</v>
      </c>
    </row>
    <row r="57" spans="1:7" ht="15">
      <c r="A57" s="84" t="s">
        <v>1069</v>
      </c>
      <c r="B57" s="84">
        <v>4</v>
      </c>
      <c r="C57" s="122">
        <v>0.007323776474198998</v>
      </c>
      <c r="D57" s="84" t="s">
        <v>1353</v>
      </c>
      <c r="E57" s="84" t="b">
        <v>0</v>
      </c>
      <c r="F57" s="84" t="b">
        <v>0</v>
      </c>
      <c r="G57" s="84" t="b">
        <v>0</v>
      </c>
    </row>
    <row r="58" spans="1:7" ht="15">
      <c r="A58" s="84" t="s">
        <v>1263</v>
      </c>
      <c r="B58" s="84">
        <v>4</v>
      </c>
      <c r="C58" s="122">
        <v>0.00590716472989791</v>
      </c>
      <c r="D58" s="84" t="s">
        <v>1353</v>
      </c>
      <c r="E58" s="84" t="b">
        <v>0</v>
      </c>
      <c r="F58" s="84" t="b">
        <v>0</v>
      </c>
      <c r="G58" s="84" t="b">
        <v>0</v>
      </c>
    </row>
    <row r="59" spans="1:7" ht="15">
      <c r="A59" s="84" t="s">
        <v>1264</v>
      </c>
      <c r="B59" s="84">
        <v>4</v>
      </c>
      <c r="C59" s="122">
        <v>0.00590716472989791</v>
      </c>
      <c r="D59" s="84" t="s">
        <v>1353</v>
      </c>
      <c r="E59" s="84" t="b">
        <v>0</v>
      </c>
      <c r="F59" s="84" t="b">
        <v>0</v>
      </c>
      <c r="G59" s="84" t="b">
        <v>0</v>
      </c>
    </row>
    <row r="60" spans="1:7" ht="15">
      <c r="A60" s="84" t="s">
        <v>1265</v>
      </c>
      <c r="B60" s="84">
        <v>4</v>
      </c>
      <c r="C60" s="122">
        <v>0.00590716472989791</v>
      </c>
      <c r="D60" s="84" t="s">
        <v>1353</v>
      </c>
      <c r="E60" s="84" t="b">
        <v>0</v>
      </c>
      <c r="F60" s="84" t="b">
        <v>0</v>
      </c>
      <c r="G60" s="84" t="b">
        <v>0</v>
      </c>
    </row>
    <row r="61" spans="1:7" ht="15">
      <c r="A61" s="84" t="s">
        <v>1266</v>
      </c>
      <c r="B61" s="84">
        <v>4</v>
      </c>
      <c r="C61" s="122">
        <v>0.00590716472989791</v>
      </c>
      <c r="D61" s="84" t="s">
        <v>1353</v>
      </c>
      <c r="E61" s="84" t="b">
        <v>1</v>
      </c>
      <c r="F61" s="84" t="b">
        <v>0</v>
      </c>
      <c r="G61" s="84" t="b">
        <v>0</v>
      </c>
    </row>
    <row r="62" spans="1:7" ht="15">
      <c r="A62" s="84" t="s">
        <v>1267</v>
      </c>
      <c r="B62" s="84">
        <v>4</v>
      </c>
      <c r="C62" s="122">
        <v>0.00590716472989791</v>
      </c>
      <c r="D62" s="84" t="s">
        <v>1353</v>
      </c>
      <c r="E62" s="84" t="b">
        <v>1</v>
      </c>
      <c r="F62" s="84" t="b">
        <v>0</v>
      </c>
      <c r="G62" s="84" t="b">
        <v>0</v>
      </c>
    </row>
    <row r="63" spans="1:7" ht="15">
      <c r="A63" s="84" t="s">
        <v>1268</v>
      </c>
      <c r="B63" s="84">
        <v>3</v>
      </c>
      <c r="C63" s="122">
        <v>0.004871333794276256</v>
      </c>
      <c r="D63" s="84" t="s">
        <v>1353</v>
      </c>
      <c r="E63" s="84" t="b">
        <v>0</v>
      </c>
      <c r="F63" s="84" t="b">
        <v>0</v>
      </c>
      <c r="G63" s="84" t="b">
        <v>0</v>
      </c>
    </row>
    <row r="64" spans="1:7" ht="15">
      <c r="A64" s="84" t="s">
        <v>1269</v>
      </c>
      <c r="B64" s="84">
        <v>3</v>
      </c>
      <c r="C64" s="122">
        <v>0.004871333794276256</v>
      </c>
      <c r="D64" s="84" t="s">
        <v>1353</v>
      </c>
      <c r="E64" s="84" t="b">
        <v>0</v>
      </c>
      <c r="F64" s="84" t="b">
        <v>0</v>
      </c>
      <c r="G64" s="84" t="b">
        <v>0</v>
      </c>
    </row>
    <row r="65" spans="1:7" ht="15">
      <c r="A65" s="84" t="s">
        <v>1270</v>
      </c>
      <c r="B65" s="84">
        <v>3</v>
      </c>
      <c r="C65" s="122">
        <v>0.004871333794276256</v>
      </c>
      <c r="D65" s="84" t="s">
        <v>1353</v>
      </c>
      <c r="E65" s="84" t="b">
        <v>0</v>
      </c>
      <c r="F65" s="84" t="b">
        <v>0</v>
      </c>
      <c r="G65" s="84" t="b">
        <v>0</v>
      </c>
    </row>
    <row r="66" spans="1:7" ht="15">
      <c r="A66" s="84" t="s">
        <v>1271</v>
      </c>
      <c r="B66" s="84">
        <v>3</v>
      </c>
      <c r="C66" s="122">
        <v>0.004871333794276256</v>
      </c>
      <c r="D66" s="84" t="s">
        <v>1353</v>
      </c>
      <c r="E66" s="84" t="b">
        <v>0</v>
      </c>
      <c r="F66" s="84" t="b">
        <v>1</v>
      </c>
      <c r="G66" s="84" t="b">
        <v>0</v>
      </c>
    </row>
    <row r="67" spans="1:7" ht="15">
      <c r="A67" s="84" t="s">
        <v>1272</v>
      </c>
      <c r="B67" s="84">
        <v>3</v>
      </c>
      <c r="C67" s="122">
        <v>0.004871333794276256</v>
      </c>
      <c r="D67" s="84" t="s">
        <v>1353</v>
      </c>
      <c r="E67" s="84" t="b">
        <v>0</v>
      </c>
      <c r="F67" s="84" t="b">
        <v>0</v>
      </c>
      <c r="G67" s="84" t="b">
        <v>0</v>
      </c>
    </row>
    <row r="68" spans="1:7" ht="15">
      <c r="A68" s="84" t="s">
        <v>1273</v>
      </c>
      <c r="B68" s="84">
        <v>3</v>
      </c>
      <c r="C68" s="122">
        <v>0.004871333794276256</v>
      </c>
      <c r="D68" s="84" t="s">
        <v>1353</v>
      </c>
      <c r="E68" s="84" t="b">
        <v>0</v>
      </c>
      <c r="F68" s="84" t="b">
        <v>0</v>
      </c>
      <c r="G68" s="84" t="b">
        <v>0</v>
      </c>
    </row>
    <row r="69" spans="1:7" ht="15">
      <c r="A69" s="84" t="s">
        <v>1274</v>
      </c>
      <c r="B69" s="84">
        <v>3</v>
      </c>
      <c r="C69" s="122">
        <v>0.004871333794276256</v>
      </c>
      <c r="D69" s="84" t="s">
        <v>1353</v>
      </c>
      <c r="E69" s="84" t="b">
        <v>0</v>
      </c>
      <c r="F69" s="84" t="b">
        <v>0</v>
      </c>
      <c r="G69" s="84" t="b">
        <v>0</v>
      </c>
    </row>
    <row r="70" spans="1:7" ht="15">
      <c r="A70" s="84" t="s">
        <v>229</v>
      </c>
      <c r="B70" s="84">
        <v>3</v>
      </c>
      <c r="C70" s="122">
        <v>0.004871333794276256</v>
      </c>
      <c r="D70" s="84" t="s">
        <v>1353</v>
      </c>
      <c r="E70" s="84" t="b">
        <v>0</v>
      </c>
      <c r="F70" s="84" t="b">
        <v>0</v>
      </c>
      <c r="G70" s="84" t="b">
        <v>0</v>
      </c>
    </row>
    <row r="71" spans="1:7" ht="15">
      <c r="A71" s="84" t="s">
        <v>214</v>
      </c>
      <c r="B71" s="84">
        <v>3</v>
      </c>
      <c r="C71" s="122">
        <v>0.004871333794276256</v>
      </c>
      <c r="D71" s="84" t="s">
        <v>1353</v>
      </c>
      <c r="E71" s="84" t="b">
        <v>0</v>
      </c>
      <c r="F71" s="84" t="b">
        <v>0</v>
      </c>
      <c r="G71" s="84" t="b">
        <v>0</v>
      </c>
    </row>
    <row r="72" spans="1:7" ht="15">
      <c r="A72" s="84" t="s">
        <v>1030</v>
      </c>
      <c r="B72" s="84">
        <v>3</v>
      </c>
      <c r="C72" s="122">
        <v>0.004871333794276256</v>
      </c>
      <c r="D72" s="84" t="s">
        <v>1353</v>
      </c>
      <c r="E72" s="84" t="b">
        <v>0</v>
      </c>
      <c r="F72" s="84" t="b">
        <v>0</v>
      </c>
      <c r="G72" s="84" t="b">
        <v>0</v>
      </c>
    </row>
    <row r="73" spans="1:7" ht="15">
      <c r="A73" s="84" t="s">
        <v>1275</v>
      </c>
      <c r="B73" s="84">
        <v>3</v>
      </c>
      <c r="C73" s="122">
        <v>0.004871333794276256</v>
      </c>
      <c r="D73" s="84" t="s">
        <v>1353</v>
      </c>
      <c r="E73" s="84" t="b">
        <v>1</v>
      </c>
      <c r="F73" s="84" t="b">
        <v>0</v>
      </c>
      <c r="G73" s="84" t="b">
        <v>0</v>
      </c>
    </row>
    <row r="74" spans="1:7" ht="15">
      <c r="A74" s="84" t="s">
        <v>1276</v>
      </c>
      <c r="B74" s="84">
        <v>3</v>
      </c>
      <c r="C74" s="122">
        <v>0.004871333794276256</v>
      </c>
      <c r="D74" s="84" t="s">
        <v>1353</v>
      </c>
      <c r="E74" s="84" t="b">
        <v>0</v>
      </c>
      <c r="F74" s="84" t="b">
        <v>0</v>
      </c>
      <c r="G74" s="84" t="b">
        <v>0</v>
      </c>
    </row>
    <row r="75" spans="1:7" ht="15">
      <c r="A75" s="84" t="s">
        <v>1277</v>
      </c>
      <c r="B75" s="84">
        <v>3</v>
      </c>
      <c r="C75" s="122">
        <v>0.004871333794276256</v>
      </c>
      <c r="D75" s="84" t="s">
        <v>1353</v>
      </c>
      <c r="E75" s="84" t="b">
        <v>0</v>
      </c>
      <c r="F75" s="84" t="b">
        <v>0</v>
      </c>
      <c r="G75" s="84" t="b">
        <v>0</v>
      </c>
    </row>
    <row r="76" spans="1:7" ht="15">
      <c r="A76" s="84" t="s">
        <v>1278</v>
      </c>
      <c r="B76" s="84">
        <v>3</v>
      </c>
      <c r="C76" s="122">
        <v>0.004871333794276256</v>
      </c>
      <c r="D76" s="84" t="s">
        <v>1353</v>
      </c>
      <c r="E76" s="84" t="b">
        <v>0</v>
      </c>
      <c r="F76" s="84" t="b">
        <v>0</v>
      </c>
      <c r="G76" s="84" t="b">
        <v>0</v>
      </c>
    </row>
    <row r="77" spans="1:7" ht="15">
      <c r="A77" s="84" t="s">
        <v>1279</v>
      </c>
      <c r="B77" s="84">
        <v>3</v>
      </c>
      <c r="C77" s="122">
        <v>0.004871333794276256</v>
      </c>
      <c r="D77" s="84" t="s">
        <v>1353</v>
      </c>
      <c r="E77" s="84" t="b">
        <v>0</v>
      </c>
      <c r="F77" s="84" t="b">
        <v>0</v>
      </c>
      <c r="G77" s="84" t="b">
        <v>0</v>
      </c>
    </row>
    <row r="78" spans="1:7" ht="15">
      <c r="A78" s="84" t="s">
        <v>1280</v>
      </c>
      <c r="B78" s="84">
        <v>3</v>
      </c>
      <c r="C78" s="122">
        <v>0.004871333794276256</v>
      </c>
      <c r="D78" s="84" t="s">
        <v>1353</v>
      </c>
      <c r="E78" s="84" t="b">
        <v>0</v>
      </c>
      <c r="F78" s="84" t="b">
        <v>0</v>
      </c>
      <c r="G78" s="84" t="b">
        <v>0</v>
      </c>
    </row>
    <row r="79" spans="1:7" ht="15">
      <c r="A79" s="84" t="s">
        <v>1281</v>
      </c>
      <c r="B79" s="84">
        <v>3</v>
      </c>
      <c r="C79" s="122">
        <v>0.004871333794276256</v>
      </c>
      <c r="D79" s="84" t="s">
        <v>1353</v>
      </c>
      <c r="E79" s="84" t="b">
        <v>0</v>
      </c>
      <c r="F79" s="84" t="b">
        <v>0</v>
      </c>
      <c r="G79" s="84" t="b">
        <v>0</v>
      </c>
    </row>
    <row r="80" spans="1:7" ht="15">
      <c r="A80" s="84" t="s">
        <v>1282</v>
      </c>
      <c r="B80" s="84">
        <v>3</v>
      </c>
      <c r="C80" s="122">
        <v>0.004871333794276256</v>
      </c>
      <c r="D80" s="84" t="s">
        <v>1353</v>
      </c>
      <c r="E80" s="84" t="b">
        <v>1</v>
      </c>
      <c r="F80" s="84" t="b">
        <v>0</v>
      </c>
      <c r="G80" s="84" t="b">
        <v>0</v>
      </c>
    </row>
    <row r="81" spans="1:7" ht="15">
      <c r="A81" s="84" t="s">
        <v>1283</v>
      </c>
      <c r="B81" s="84">
        <v>3</v>
      </c>
      <c r="C81" s="122">
        <v>0.004871333794276256</v>
      </c>
      <c r="D81" s="84" t="s">
        <v>1353</v>
      </c>
      <c r="E81" s="84" t="b">
        <v>0</v>
      </c>
      <c r="F81" s="84" t="b">
        <v>0</v>
      </c>
      <c r="G81" s="84" t="b">
        <v>0</v>
      </c>
    </row>
    <row r="82" spans="1:7" ht="15">
      <c r="A82" s="84" t="s">
        <v>1284</v>
      </c>
      <c r="B82" s="84">
        <v>3</v>
      </c>
      <c r="C82" s="122">
        <v>0.004871333794276256</v>
      </c>
      <c r="D82" s="84" t="s">
        <v>1353</v>
      </c>
      <c r="E82" s="84" t="b">
        <v>1</v>
      </c>
      <c r="F82" s="84" t="b">
        <v>0</v>
      </c>
      <c r="G82" s="84" t="b">
        <v>0</v>
      </c>
    </row>
    <row r="83" spans="1:7" ht="15">
      <c r="A83" s="84" t="s">
        <v>1285</v>
      </c>
      <c r="B83" s="84">
        <v>3</v>
      </c>
      <c r="C83" s="122">
        <v>0.004871333794276256</v>
      </c>
      <c r="D83" s="84" t="s">
        <v>1353</v>
      </c>
      <c r="E83" s="84" t="b">
        <v>0</v>
      </c>
      <c r="F83" s="84" t="b">
        <v>0</v>
      </c>
      <c r="G83" s="84" t="b">
        <v>0</v>
      </c>
    </row>
    <row r="84" spans="1:7" ht="15">
      <c r="A84" s="84" t="s">
        <v>1286</v>
      </c>
      <c r="B84" s="84">
        <v>3</v>
      </c>
      <c r="C84" s="122">
        <v>0.004871333794276256</v>
      </c>
      <c r="D84" s="84" t="s">
        <v>1353</v>
      </c>
      <c r="E84" s="84" t="b">
        <v>0</v>
      </c>
      <c r="F84" s="84" t="b">
        <v>0</v>
      </c>
      <c r="G84" s="84" t="b">
        <v>0</v>
      </c>
    </row>
    <row r="85" spans="1:7" ht="15">
      <c r="A85" s="84" t="s">
        <v>1287</v>
      </c>
      <c r="B85" s="84">
        <v>3</v>
      </c>
      <c r="C85" s="122">
        <v>0.004871333794276256</v>
      </c>
      <c r="D85" s="84" t="s">
        <v>1353</v>
      </c>
      <c r="E85" s="84" t="b">
        <v>0</v>
      </c>
      <c r="F85" s="84" t="b">
        <v>0</v>
      </c>
      <c r="G85" s="84" t="b">
        <v>0</v>
      </c>
    </row>
    <row r="86" spans="1:7" ht="15">
      <c r="A86" s="84" t="s">
        <v>1288</v>
      </c>
      <c r="B86" s="84">
        <v>3</v>
      </c>
      <c r="C86" s="122">
        <v>0.004871333794276256</v>
      </c>
      <c r="D86" s="84" t="s">
        <v>1353</v>
      </c>
      <c r="E86" s="84" t="b">
        <v>0</v>
      </c>
      <c r="F86" s="84" t="b">
        <v>0</v>
      </c>
      <c r="G86" s="84" t="b">
        <v>0</v>
      </c>
    </row>
    <row r="87" spans="1:7" ht="15">
      <c r="A87" s="84" t="s">
        <v>250</v>
      </c>
      <c r="B87" s="84">
        <v>2</v>
      </c>
      <c r="C87" s="122">
        <v>0.003661888237099499</v>
      </c>
      <c r="D87" s="84" t="s">
        <v>1353</v>
      </c>
      <c r="E87" s="84" t="b">
        <v>0</v>
      </c>
      <c r="F87" s="84" t="b">
        <v>0</v>
      </c>
      <c r="G87" s="84" t="b">
        <v>0</v>
      </c>
    </row>
    <row r="88" spans="1:7" ht="15">
      <c r="A88" s="84" t="s">
        <v>1289</v>
      </c>
      <c r="B88" s="84">
        <v>2</v>
      </c>
      <c r="C88" s="122">
        <v>0.003661888237099499</v>
      </c>
      <c r="D88" s="84" t="s">
        <v>1353</v>
      </c>
      <c r="E88" s="84" t="b">
        <v>0</v>
      </c>
      <c r="F88" s="84" t="b">
        <v>0</v>
      </c>
      <c r="G88" s="84" t="b">
        <v>0</v>
      </c>
    </row>
    <row r="89" spans="1:7" ht="15">
      <c r="A89" s="84" t="s">
        <v>1290</v>
      </c>
      <c r="B89" s="84">
        <v>2</v>
      </c>
      <c r="C89" s="122">
        <v>0.003661888237099499</v>
      </c>
      <c r="D89" s="84" t="s">
        <v>1353</v>
      </c>
      <c r="E89" s="84" t="b">
        <v>0</v>
      </c>
      <c r="F89" s="84" t="b">
        <v>0</v>
      </c>
      <c r="G89" s="84" t="b">
        <v>0</v>
      </c>
    </row>
    <row r="90" spans="1:7" ht="15">
      <c r="A90" s="84" t="s">
        <v>1291</v>
      </c>
      <c r="B90" s="84">
        <v>2</v>
      </c>
      <c r="C90" s="122">
        <v>0.003661888237099499</v>
      </c>
      <c r="D90" s="84" t="s">
        <v>1353</v>
      </c>
      <c r="E90" s="84" t="b">
        <v>0</v>
      </c>
      <c r="F90" s="84" t="b">
        <v>0</v>
      </c>
      <c r="G90" s="84" t="b">
        <v>0</v>
      </c>
    </row>
    <row r="91" spans="1:7" ht="15">
      <c r="A91" s="84" t="s">
        <v>1292</v>
      </c>
      <c r="B91" s="84">
        <v>2</v>
      </c>
      <c r="C91" s="122">
        <v>0.003661888237099499</v>
      </c>
      <c r="D91" s="84" t="s">
        <v>1353</v>
      </c>
      <c r="E91" s="84" t="b">
        <v>0</v>
      </c>
      <c r="F91" s="84" t="b">
        <v>0</v>
      </c>
      <c r="G91" s="84" t="b">
        <v>0</v>
      </c>
    </row>
    <row r="92" spans="1:7" ht="15">
      <c r="A92" s="84" t="s">
        <v>1293</v>
      </c>
      <c r="B92" s="84">
        <v>2</v>
      </c>
      <c r="C92" s="122">
        <v>0.003661888237099499</v>
      </c>
      <c r="D92" s="84" t="s">
        <v>1353</v>
      </c>
      <c r="E92" s="84" t="b">
        <v>0</v>
      </c>
      <c r="F92" s="84" t="b">
        <v>0</v>
      </c>
      <c r="G92" s="84" t="b">
        <v>0</v>
      </c>
    </row>
    <row r="93" spans="1:7" ht="15">
      <c r="A93" s="84" t="s">
        <v>1294</v>
      </c>
      <c r="B93" s="84">
        <v>2</v>
      </c>
      <c r="C93" s="122">
        <v>0.003661888237099499</v>
      </c>
      <c r="D93" s="84" t="s">
        <v>1353</v>
      </c>
      <c r="E93" s="84" t="b">
        <v>0</v>
      </c>
      <c r="F93" s="84" t="b">
        <v>0</v>
      </c>
      <c r="G93" s="84" t="b">
        <v>0</v>
      </c>
    </row>
    <row r="94" spans="1:7" ht="15">
      <c r="A94" s="84" t="s">
        <v>1295</v>
      </c>
      <c r="B94" s="84">
        <v>2</v>
      </c>
      <c r="C94" s="122">
        <v>0.003661888237099499</v>
      </c>
      <c r="D94" s="84" t="s">
        <v>1353</v>
      </c>
      <c r="E94" s="84" t="b">
        <v>0</v>
      </c>
      <c r="F94" s="84" t="b">
        <v>1</v>
      </c>
      <c r="G94" s="84" t="b">
        <v>0</v>
      </c>
    </row>
    <row r="95" spans="1:7" ht="15">
      <c r="A95" s="84" t="s">
        <v>1296</v>
      </c>
      <c r="B95" s="84">
        <v>2</v>
      </c>
      <c r="C95" s="122">
        <v>0.003661888237099499</v>
      </c>
      <c r="D95" s="84" t="s">
        <v>1353</v>
      </c>
      <c r="E95" s="84" t="b">
        <v>0</v>
      </c>
      <c r="F95" s="84" t="b">
        <v>0</v>
      </c>
      <c r="G95" s="84" t="b">
        <v>0</v>
      </c>
    </row>
    <row r="96" spans="1:7" ht="15">
      <c r="A96" s="84" t="s">
        <v>1297</v>
      </c>
      <c r="B96" s="84">
        <v>2</v>
      </c>
      <c r="C96" s="122">
        <v>0.003661888237099499</v>
      </c>
      <c r="D96" s="84" t="s">
        <v>1353</v>
      </c>
      <c r="E96" s="84" t="b">
        <v>0</v>
      </c>
      <c r="F96" s="84" t="b">
        <v>0</v>
      </c>
      <c r="G96" s="84" t="b">
        <v>0</v>
      </c>
    </row>
    <row r="97" spans="1:7" ht="15">
      <c r="A97" s="84" t="s">
        <v>1298</v>
      </c>
      <c r="B97" s="84">
        <v>2</v>
      </c>
      <c r="C97" s="122">
        <v>0.003661888237099499</v>
      </c>
      <c r="D97" s="84" t="s">
        <v>1353</v>
      </c>
      <c r="E97" s="84" t="b">
        <v>0</v>
      </c>
      <c r="F97" s="84" t="b">
        <v>0</v>
      </c>
      <c r="G97" s="84" t="b">
        <v>0</v>
      </c>
    </row>
    <row r="98" spans="1:7" ht="15">
      <c r="A98" s="84" t="s">
        <v>1299</v>
      </c>
      <c r="B98" s="84">
        <v>2</v>
      </c>
      <c r="C98" s="122">
        <v>0.003661888237099499</v>
      </c>
      <c r="D98" s="84" t="s">
        <v>1353</v>
      </c>
      <c r="E98" s="84" t="b">
        <v>0</v>
      </c>
      <c r="F98" s="84" t="b">
        <v>0</v>
      </c>
      <c r="G98" s="84" t="b">
        <v>0</v>
      </c>
    </row>
    <row r="99" spans="1:7" ht="15">
      <c r="A99" s="84" t="s">
        <v>1300</v>
      </c>
      <c r="B99" s="84">
        <v>2</v>
      </c>
      <c r="C99" s="122">
        <v>0.003661888237099499</v>
      </c>
      <c r="D99" s="84" t="s">
        <v>1353</v>
      </c>
      <c r="E99" s="84" t="b">
        <v>0</v>
      </c>
      <c r="F99" s="84" t="b">
        <v>0</v>
      </c>
      <c r="G99" s="84" t="b">
        <v>0</v>
      </c>
    </row>
    <row r="100" spans="1:7" ht="15">
      <c r="A100" s="84" t="s">
        <v>1301</v>
      </c>
      <c r="B100" s="84">
        <v>2</v>
      </c>
      <c r="C100" s="122">
        <v>0.003661888237099499</v>
      </c>
      <c r="D100" s="84" t="s">
        <v>1353</v>
      </c>
      <c r="E100" s="84" t="b">
        <v>0</v>
      </c>
      <c r="F100" s="84" t="b">
        <v>0</v>
      </c>
      <c r="G100" s="84" t="b">
        <v>0</v>
      </c>
    </row>
    <row r="101" spans="1:7" ht="15">
      <c r="A101" s="84" t="s">
        <v>1302</v>
      </c>
      <c r="B101" s="84">
        <v>2</v>
      </c>
      <c r="C101" s="122">
        <v>0.003661888237099499</v>
      </c>
      <c r="D101" s="84" t="s">
        <v>1353</v>
      </c>
      <c r="E101" s="84" t="b">
        <v>0</v>
      </c>
      <c r="F101" s="84" t="b">
        <v>0</v>
      </c>
      <c r="G101" s="84" t="b">
        <v>0</v>
      </c>
    </row>
    <row r="102" spans="1:7" ht="15">
      <c r="A102" s="84" t="s">
        <v>1303</v>
      </c>
      <c r="B102" s="84">
        <v>2</v>
      </c>
      <c r="C102" s="122">
        <v>0.003661888237099499</v>
      </c>
      <c r="D102" s="84" t="s">
        <v>1353</v>
      </c>
      <c r="E102" s="84" t="b">
        <v>1</v>
      </c>
      <c r="F102" s="84" t="b">
        <v>0</v>
      </c>
      <c r="G102" s="84" t="b">
        <v>0</v>
      </c>
    </row>
    <row r="103" spans="1:7" ht="15">
      <c r="A103" s="84" t="s">
        <v>1304</v>
      </c>
      <c r="B103" s="84">
        <v>2</v>
      </c>
      <c r="C103" s="122">
        <v>0.003661888237099499</v>
      </c>
      <c r="D103" s="84" t="s">
        <v>1353</v>
      </c>
      <c r="E103" s="84" t="b">
        <v>0</v>
      </c>
      <c r="F103" s="84" t="b">
        <v>0</v>
      </c>
      <c r="G103" s="84" t="b">
        <v>0</v>
      </c>
    </row>
    <row r="104" spans="1:7" ht="15">
      <c r="A104" s="84" t="s">
        <v>1305</v>
      </c>
      <c r="B104" s="84">
        <v>2</v>
      </c>
      <c r="C104" s="122">
        <v>0.003661888237099499</v>
      </c>
      <c r="D104" s="84" t="s">
        <v>1353</v>
      </c>
      <c r="E104" s="84" t="b">
        <v>0</v>
      </c>
      <c r="F104" s="84" t="b">
        <v>0</v>
      </c>
      <c r="G104" s="84" t="b">
        <v>0</v>
      </c>
    </row>
    <row r="105" spans="1:7" ht="15">
      <c r="A105" s="84" t="s">
        <v>1306</v>
      </c>
      <c r="B105" s="84">
        <v>2</v>
      </c>
      <c r="C105" s="122">
        <v>0.003661888237099499</v>
      </c>
      <c r="D105" s="84" t="s">
        <v>1353</v>
      </c>
      <c r="E105" s="84" t="b">
        <v>0</v>
      </c>
      <c r="F105" s="84" t="b">
        <v>0</v>
      </c>
      <c r="G105" s="84" t="b">
        <v>0</v>
      </c>
    </row>
    <row r="106" spans="1:7" ht="15">
      <c r="A106" s="84" t="s">
        <v>1307</v>
      </c>
      <c r="B106" s="84">
        <v>2</v>
      </c>
      <c r="C106" s="122">
        <v>0.003661888237099499</v>
      </c>
      <c r="D106" s="84" t="s">
        <v>1353</v>
      </c>
      <c r="E106" s="84" t="b">
        <v>0</v>
      </c>
      <c r="F106" s="84" t="b">
        <v>0</v>
      </c>
      <c r="G106" s="84" t="b">
        <v>0</v>
      </c>
    </row>
    <row r="107" spans="1:7" ht="15">
      <c r="A107" s="84" t="s">
        <v>1308</v>
      </c>
      <c r="B107" s="84">
        <v>2</v>
      </c>
      <c r="C107" s="122">
        <v>0.003661888237099499</v>
      </c>
      <c r="D107" s="84" t="s">
        <v>1353</v>
      </c>
      <c r="E107" s="84" t="b">
        <v>0</v>
      </c>
      <c r="F107" s="84" t="b">
        <v>0</v>
      </c>
      <c r="G107" s="84" t="b">
        <v>0</v>
      </c>
    </row>
    <row r="108" spans="1:7" ht="15">
      <c r="A108" s="84" t="s">
        <v>1309</v>
      </c>
      <c r="B108" s="84">
        <v>2</v>
      </c>
      <c r="C108" s="122">
        <v>0.003661888237099499</v>
      </c>
      <c r="D108" s="84" t="s">
        <v>1353</v>
      </c>
      <c r="E108" s="84" t="b">
        <v>0</v>
      </c>
      <c r="F108" s="84" t="b">
        <v>0</v>
      </c>
      <c r="G108" s="84" t="b">
        <v>0</v>
      </c>
    </row>
    <row r="109" spans="1:7" ht="15">
      <c r="A109" s="84" t="s">
        <v>1310</v>
      </c>
      <c r="B109" s="84">
        <v>2</v>
      </c>
      <c r="C109" s="122">
        <v>0.003661888237099499</v>
      </c>
      <c r="D109" s="84" t="s">
        <v>1353</v>
      </c>
      <c r="E109" s="84" t="b">
        <v>0</v>
      </c>
      <c r="F109" s="84" t="b">
        <v>0</v>
      </c>
      <c r="G109" s="84" t="b">
        <v>0</v>
      </c>
    </row>
    <row r="110" spans="1:7" ht="15">
      <c r="A110" s="84" t="s">
        <v>1311</v>
      </c>
      <c r="B110" s="84">
        <v>2</v>
      </c>
      <c r="C110" s="122">
        <v>0.003661888237099499</v>
      </c>
      <c r="D110" s="84" t="s">
        <v>1353</v>
      </c>
      <c r="E110" s="84" t="b">
        <v>0</v>
      </c>
      <c r="F110" s="84" t="b">
        <v>0</v>
      </c>
      <c r="G110" s="84" t="b">
        <v>0</v>
      </c>
    </row>
    <row r="111" spans="1:7" ht="15">
      <c r="A111" s="84" t="s">
        <v>1312</v>
      </c>
      <c r="B111" s="84">
        <v>2</v>
      </c>
      <c r="C111" s="122">
        <v>0.003661888237099499</v>
      </c>
      <c r="D111" s="84" t="s">
        <v>1353</v>
      </c>
      <c r="E111" s="84" t="b">
        <v>0</v>
      </c>
      <c r="F111" s="84" t="b">
        <v>0</v>
      </c>
      <c r="G111" s="84" t="b">
        <v>0</v>
      </c>
    </row>
    <row r="112" spans="1:7" ht="15">
      <c r="A112" s="84" t="s">
        <v>1313</v>
      </c>
      <c r="B112" s="84">
        <v>2</v>
      </c>
      <c r="C112" s="122">
        <v>0.003661888237099499</v>
      </c>
      <c r="D112" s="84" t="s">
        <v>1353</v>
      </c>
      <c r="E112" s="84" t="b">
        <v>0</v>
      </c>
      <c r="F112" s="84" t="b">
        <v>0</v>
      </c>
      <c r="G112" s="84" t="b">
        <v>0</v>
      </c>
    </row>
    <row r="113" spans="1:7" ht="15">
      <c r="A113" s="84" t="s">
        <v>1314</v>
      </c>
      <c r="B113" s="84">
        <v>2</v>
      </c>
      <c r="C113" s="122">
        <v>0.003661888237099499</v>
      </c>
      <c r="D113" s="84" t="s">
        <v>1353</v>
      </c>
      <c r="E113" s="84" t="b">
        <v>0</v>
      </c>
      <c r="F113" s="84" t="b">
        <v>0</v>
      </c>
      <c r="G113" s="84" t="b">
        <v>0</v>
      </c>
    </row>
    <row r="114" spans="1:7" ht="15">
      <c r="A114" s="84" t="s">
        <v>1315</v>
      </c>
      <c r="B114" s="84">
        <v>2</v>
      </c>
      <c r="C114" s="122">
        <v>0.003661888237099499</v>
      </c>
      <c r="D114" s="84" t="s">
        <v>1353</v>
      </c>
      <c r="E114" s="84" t="b">
        <v>0</v>
      </c>
      <c r="F114" s="84" t="b">
        <v>0</v>
      </c>
      <c r="G114" s="84" t="b">
        <v>0</v>
      </c>
    </row>
    <row r="115" spans="1:7" ht="15">
      <c r="A115" s="84" t="s">
        <v>1316</v>
      </c>
      <c r="B115" s="84">
        <v>2</v>
      </c>
      <c r="C115" s="122">
        <v>0.003661888237099499</v>
      </c>
      <c r="D115" s="84" t="s">
        <v>1353</v>
      </c>
      <c r="E115" s="84" t="b">
        <v>0</v>
      </c>
      <c r="F115" s="84" t="b">
        <v>0</v>
      </c>
      <c r="G115" s="84" t="b">
        <v>0</v>
      </c>
    </row>
    <row r="116" spans="1:7" ht="15">
      <c r="A116" s="84" t="s">
        <v>1317</v>
      </c>
      <c r="B116" s="84">
        <v>2</v>
      </c>
      <c r="C116" s="122">
        <v>0.003661888237099499</v>
      </c>
      <c r="D116" s="84" t="s">
        <v>1353</v>
      </c>
      <c r="E116" s="84" t="b">
        <v>0</v>
      </c>
      <c r="F116" s="84" t="b">
        <v>0</v>
      </c>
      <c r="G116" s="84" t="b">
        <v>0</v>
      </c>
    </row>
    <row r="117" spans="1:7" ht="15">
      <c r="A117" s="84" t="s">
        <v>1318</v>
      </c>
      <c r="B117" s="84">
        <v>2</v>
      </c>
      <c r="C117" s="122">
        <v>0.003661888237099499</v>
      </c>
      <c r="D117" s="84" t="s">
        <v>1353</v>
      </c>
      <c r="E117" s="84" t="b">
        <v>1</v>
      </c>
      <c r="F117" s="84" t="b">
        <v>0</v>
      </c>
      <c r="G117" s="84" t="b">
        <v>0</v>
      </c>
    </row>
    <row r="118" spans="1:7" ht="15">
      <c r="A118" s="84" t="s">
        <v>1319</v>
      </c>
      <c r="B118" s="84">
        <v>2</v>
      </c>
      <c r="C118" s="122">
        <v>0.003661888237099499</v>
      </c>
      <c r="D118" s="84" t="s">
        <v>1353</v>
      </c>
      <c r="E118" s="84" t="b">
        <v>0</v>
      </c>
      <c r="F118" s="84" t="b">
        <v>0</v>
      </c>
      <c r="G118" s="84" t="b">
        <v>0</v>
      </c>
    </row>
    <row r="119" spans="1:7" ht="15">
      <c r="A119" s="84" t="s">
        <v>1320</v>
      </c>
      <c r="B119" s="84">
        <v>2</v>
      </c>
      <c r="C119" s="122">
        <v>0.003661888237099499</v>
      </c>
      <c r="D119" s="84" t="s">
        <v>1353</v>
      </c>
      <c r="E119" s="84" t="b">
        <v>0</v>
      </c>
      <c r="F119" s="84" t="b">
        <v>0</v>
      </c>
      <c r="G119" s="84" t="b">
        <v>0</v>
      </c>
    </row>
    <row r="120" spans="1:7" ht="15">
      <c r="A120" s="84" t="s">
        <v>1321</v>
      </c>
      <c r="B120" s="84">
        <v>2</v>
      </c>
      <c r="C120" s="122">
        <v>0.003661888237099499</v>
      </c>
      <c r="D120" s="84" t="s">
        <v>1353</v>
      </c>
      <c r="E120" s="84" t="b">
        <v>1</v>
      </c>
      <c r="F120" s="84" t="b">
        <v>0</v>
      </c>
      <c r="G120" s="84" t="b">
        <v>0</v>
      </c>
    </row>
    <row r="121" spans="1:7" ht="15">
      <c r="A121" s="84" t="s">
        <v>1322</v>
      </c>
      <c r="B121" s="84">
        <v>2</v>
      </c>
      <c r="C121" s="122">
        <v>0.003661888237099499</v>
      </c>
      <c r="D121" s="84" t="s">
        <v>1353</v>
      </c>
      <c r="E121" s="84" t="b">
        <v>0</v>
      </c>
      <c r="F121" s="84" t="b">
        <v>0</v>
      </c>
      <c r="G121" s="84" t="b">
        <v>0</v>
      </c>
    </row>
    <row r="122" spans="1:7" ht="15">
      <c r="A122" s="84" t="s">
        <v>1323</v>
      </c>
      <c r="B122" s="84">
        <v>2</v>
      </c>
      <c r="C122" s="122">
        <v>0.003661888237099499</v>
      </c>
      <c r="D122" s="84" t="s">
        <v>1353</v>
      </c>
      <c r="E122" s="84" t="b">
        <v>0</v>
      </c>
      <c r="F122" s="84" t="b">
        <v>0</v>
      </c>
      <c r="G122" s="84" t="b">
        <v>0</v>
      </c>
    </row>
    <row r="123" spans="1:7" ht="15">
      <c r="A123" s="84" t="s">
        <v>1015</v>
      </c>
      <c r="B123" s="84">
        <v>2</v>
      </c>
      <c r="C123" s="122">
        <v>0.003661888237099499</v>
      </c>
      <c r="D123" s="84" t="s">
        <v>1353</v>
      </c>
      <c r="E123" s="84" t="b">
        <v>0</v>
      </c>
      <c r="F123" s="84" t="b">
        <v>0</v>
      </c>
      <c r="G123" s="84" t="b">
        <v>0</v>
      </c>
    </row>
    <row r="124" spans="1:7" ht="15">
      <c r="A124" s="84" t="s">
        <v>242</v>
      </c>
      <c r="B124" s="84">
        <v>2</v>
      </c>
      <c r="C124" s="122">
        <v>0.003661888237099499</v>
      </c>
      <c r="D124" s="84" t="s">
        <v>1353</v>
      </c>
      <c r="E124" s="84" t="b">
        <v>0</v>
      </c>
      <c r="F124" s="84" t="b">
        <v>0</v>
      </c>
      <c r="G124" s="84" t="b">
        <v>0</v>
      </c>
    </row>
    <row r="125" spans="1:7" ht="15">
      <c r="A125" s="84" t="s">
        <v>227</v>
      </c>
      <c r="B125" s="84">
        <v>2</v>
      </c>
      <c r="C125" s="122">
        <v>0.003661888237099499</v>
      </c>
      <c r="D125" s="84" t="s">
        <v>1353</v>
      </c>
      <c r="E125" s="84" t="b">
        <v>0</v>
      </c>
      <c r="F125" s="84" t="b">
        <v>0</v>
      </c>
      <c r="G125" s="84" t="b">
        <v>0</v>
      </c>
    </row>
    <row r="126" spans="1:7" ht="15">
      <c r="A126" s="84" t="s">
        <v>1324</v>
      </c>
      <c r="B126" s="84">
        <v>2</v>
      </c>
      <c r="C126" s="122">
        <v>0.003661888237099499</v>
      </c>
      <c r="D126" s="84" t="s">
        <v>1353</v>
      </c>
      <c r="E126" s="84" t="b">
        <v>0</v>
      </c>
      <c r="F126" s="84" t="b">
        <v>0</v>
      </c>
      <c r="G126" s="84" t="b">
        <v>0</v>
      </c>
    </row>
    <row r="127" spans="1:7" ht="15">
      <c r="A127" s="84" t="s">
        <v>1070</v>
      </c>
      <c r="B127" s="84">
        <v>2</v>
      </c>
      <c r="C127" s="122">
        <v>0.003661888237099499</v>
      </c>
      <c r="D127" s="84" t="s">
        <v>1353</v>
      </c>
      <c r="E127" s="84" t="b">
        <v>0</v>
      </c>
      <c r="F127" s="84" t="b">
        <v>0</v>
      </c>
      <c r="G127" s="84" t="b">
        <v>0</v>
      </c>
    </row>
    <row r="128" spans="1:7" ht="15">
      <c r="A128" s="84" t="s">
        <v>1325</v>
      </c>
      <c r="B128" s="84">
        <v>2</v>
      </c>
      <c r="C128" s="122">
        <v>0.003661888237099499</v>
      </c>
      <c r="D128" s="84" t="s">
        <v>1353</v>
      </c>
      <c r="E128" s="84" t="b">
        <v>0</v>
      </c>
      <c r="F128" s="84" t="b">
        <v>0</v>
      </c>
      <c r="G128" s="84" t="b">
        <v>0</v>
      </c>
    </row>
    <row r="129" spans="1:7" ht="15">
      <c r="A129" s="84" t="s">
        <v>1326</v>
      </c>
      <c r="B129" s="84">
        <v>2</v>
      </c>
      <c r="C129" s="122">
        <v>0.003661888237099499</v>
      </c>
      <c r="D129" s="84" t="s">
        <v>1353</v>
      </c>
      <c r="E129" s="84" t="b">
        <v>0</v>
      </c>
      <c r="F129" s="84" t="b">
        <v>0</v>
      </c>
      <c r="G129" s="84" t="b">
        <v>0</v>
      </c>
    </row>
    <row r="130" spans="1:7" ht="15">
      <c r="A130" s="84" t="s">
        <v>1327</v>
      </c>
      <c r="B130" s="84">
        <v>2</v>
      </c>
      <c r="C130" s="122">
        <v>0.003661888237099499</v>
      </c>
      <c r="D130" s="84" t="s">
        <v>1353</v>
      </c>
      <c r="E130" s="84" t="b">
        <v>0</v>
      </c>
      <c r="F130" s="84" t="b">
        <v>0</v>
      </c>
      <c r="G130" s="84" t="b">
        <v>0</v>
      </c>
    </row>
    <row r="131" spans="1:7" ht="15">
      <c r="A131" s="84" t="s">
        <v>1328</v>
      </c>
      <c r="B131" s="84">
        <v>2</v>
      </c>
      <c r="C131" s="122">
        <v>0.003661888237099499</v>
      </c>
      <c r="D131" s="84" t="s">
        <v>1353</v>
      </c>
      <c r="E131" s="84" t="b">
        <v>0</v>
      </c>
      <c r="F131" s="84" t="b">
        <v>0</v>
      </c>
      <c r="G131" s="84" t="b">
        <v>0</v>
      </c>
    </row>
    <row r="132" spans="1:7" ht="15">
      <c r="A132" s="84" t="s">
        <v>1329</v>
      </c>
      <c r="B132" s="84">
        <v>2</v>
      </c>
      <c r="C132" s="122">
        <v>0.003661888237099499</v>
      </c>
      <c r="D132" s="84" t="s">
        <v>1353</v>
      </c>
      <c r="E132" s="84" t="b">
        <v>0</v>
      </c>
      <c r="F132" s="84" t="b">
        <v>0</v>
      </c>
      <c r="G132" s="84" t="b">
        <v>0</v>
      </c>
    </row>
    <row r="133" spans="1:7" ht="15">
      <c r="A133" s="84" t="s">
        <v>1330</v>
      </c>
      <c r="B133" s="84">
        <v>2</v>
      </c>
      <c r="C133" s="122">
        <v>0.003661888237099499</v>
      </c>
      <c r="D133" s="84" t="s">
        <v>1353</v>
      </c>
      <c r="E133" s="84" t="b">
        <v>0</v>
      </c>
      <c r="F133" s="84" t="b">
        <v>0</v>
      </c>
      <c r="G133" s="84" t="b">
        <v>0</v>
      </c>
    </row>
    <row r="134" spans="1:7" ht="15">
      <c r="A134" s="84" t="s">
        <v>1331</v>
      </c>
      <c r="B134" s="84">
        <v>2</v>
      </c>
      <c r="C134" s="122">
        <v>0.003661888237099499</v>
      </c>
      <c r="D134" s="84" t="s">
        <v>1353</v>
      </c>
      <c r="E134" s="84" t="b">
        <v>0</v>
      </c>
      <c r="F134" s="84" t="b">
        <v>0</v>
      </c>
      <c r="G134" s="84" t="b">
        <v>0</v>
      </c>
    </row>
    <row r="135" spans="1:7" ht="15">
      <c r="A135" s="84" t="s">
        <v>1332</v>
      </c>
      <c r="B135" s="84">
        <v>2</v>
      </c>
      <c r="C135" s="122">
        <v>0.003661888237099499</v>
      </c>
      <c r="D135" s="84" t="s">
        <v>1353</v>
      </c>
      <c r="E135" s="84" t="b">
        <v>0</v>
      </c>
      <c r="F135" s="84" t="b">
        <v>0</v>
      </c>
      <c r="G135" s="84" t="b">
        <v>0</v>
      </c>
    </row>
    <row r="136" spans="1:7" ht="15">
      <c r="A136" s="84" t="s">
        <v>1333</v>
      </c>
      <c r="B136" s="84">
        <v>2</v>
      </c>
      <c r="C136" s="122">
        <v>0.003661888237099499</v>
      </c>
      <c r="D136" s="84" t="s">
        <v>1353</v>
      </c>
      <c r="E136" s="84" t="b">
        <v>0</v>
      </c>
      <c r="F136" s="84" t="b">
        <v>0</v>
      </c>
      <c r="G136" s="84" t="b">
        <v>0</v>
      </c>
    </row>
    <row r="137" spans="1:7" ht="15">
      <c r="A137" s="84" t="s">
        <v>1334</v>
      </c>
      <c r="B137" s="84">
        <v>2</v>
      </c>
      <c r="C137" s="122">
        <v>0.003661888237099499</v>
      </c>
      <c r="D137" s="84" t="s">
        <v>1353</v>
      </c>
      <c r="E137" s="84" t="b">
        <v>0</v>
      </c>
      <c r="F137" s="84" t="b">
        <v>0</v>
      </c>
      <c r="G137" s="84" t="b">
        <v>0</v>
      </c>
    </row>
    <row r="138" spans="1:7" ht="15">
      <c r="A138" s="84" t="s">
        <v>1335</v>
      </c>
      <c r="B138" s="84">
        <v>2</v>
      </c>
      <c r="C138" s="122">
        <v>0.003661888237099499</v>
      </c>
      <c r="D138" s="84" t="s">
        <v>1353</v>
      </c>
      <c r="E138" s="84" t="b">
        <v>0</v>
      </c>
      <c r="F138" s="84" t="b">
        <v>0</v>
      </c>
      <c r="G138" s="84" t="b">
        <v>0</v>
      </c>
    </row>
    <row r="139" spans="1:7" ht="15">
      <c r="A139" s="84" t="s">
        <v>1336</v>
      </c>
      <c r="B139" s="84">
        <v>2</v>
      </c>
      <c r="C139" s="122">
        <v>0.003661888237099499</v>
      </c>
      <c r="D139" s="84" t="s">
        <v>1353</v>
      </c>
      <c r="E139" s="84" t="b">
        <v>0</v>
      </c>
      <c r="F139" s="84" t="b">
        <v>0</v>
      </c>
      <c r="G139" s="84" t="b">
        <v>0</v>
      </c>
    </row>
    <row r="140" spans="1:7" ht="15">
      <c r="A140" s="84" t="s">
        <v>1337</v>
      </c>
      <c r="B140" s="84">
        <v>2</v>
      </c>
      <c r="C140" s="122">
        <v>0.003661888237099499</v>
      </c>
      <c r="D140" s="84" t="s">
        <v>1353</v>
      </c>
      <c r="E140" s="84" t="b">
        <v>0</v>
      </c>
      <c r="F140" s="84" t="b">
        <v>0</v>
      </c>
      <c r="G140" s="84" t="b">
        <v>0</v>
      </c>
    </row>
    <row r="141" spans="1:7" ht="15">
      <c r="A141" s="84" t="s">
        <v>1016</v>
      </c>
      <c r="B141" s="84">
        <v>2</v>
      </c>
      <c r="C141" s="122">
        <v>0.003661888237099499</v>
      </c>
      <c r="D141" s="84" t="s">
        <v>1353</v>
      </c>
      <c r="E141" s="84" t="b">
        <v>0</v>
      </c>
      <c r="F141" s="84" t="b">
        <v>0</v>
      </c>
      <c r="G141" s="84" t="b">
        <v>0</v>
      </c>
    </row>
    <row r="142" spans="1:7" ht="15">
      <c r="A142" s="84" t="s">
        <v>1017</v>
      </c>
      <c r="B142" s="84">
        <v>2</v>
      </c>
      <c r="C142" s="122">
        <v>0.003661888237099499</v>
      </c>
      <c r="D142" s="84" t="s">
        <v>1353</v>
      </c>
      <c r="E142" s="84" t="b">
        <v>0</v>
      </c>
      <c r="F142" s="84" t="b">
        <v>0</v>
      </c>
      <c r="G142" s="84" t="b">
        <v>0</v>
      </c>
    </row>
    <row r="143" spans="1:7" ht="15">
      <c r="A143" s="84" t="s">
        <v>1338</v>
      </c>
      <c r="B143" s="84">
        <v>2</v>
      </c>
      <c r="C143" s="122">
        <v>0.003661888237099499</v>
      </c>
      <c r="D143" s="84" t="s">
        <v>1353</v>
      </c>
      <c r="E143" s="84" t="b">
        <v>0</v>
      </c>
      <c r="F143" s="84" t="b">
        <v>0</v>
      </c>
      <c r="G143" s="84" t="b">
        <v>0</v>
      </c>
    </row>
    <row r="144" spans="1:7" ht="15">
      <c r="A144" s="84" t="s">
        <v>222</v>
      </c>
      <c r="B144" s="84">
        <v>2</v>
      </c>
      <c r="C144" s="122">
        <v>0.003661888237099499</v>
      </c>
      <c r="D144" s="84" t="s">
        <v>1353</v>
      </c>
      <c r="E144" s="84" t="b">
        <v>0</v>
      </c>
      <c r="F144" s="84" t="b">
        <v>0</v>
      </c>
      <c r="G144" s="84" t="b">
        <v>0</v>
      </c>
    </row>
    <row r="145" spans="1:7" ht="15">
      <c r="A145" s="84" t="s">
        <v>241</v>
      </c>
      <c r="B145" s="84">
        <v>2</v>
      </c>
      <c r="C145" s="122">
        <v>0.003661888237099499</v>
      </c>
      <c r="D145" s="84" t="s">
        <v>1353</v>
      </c>
      <c r="E145" s="84" t="b">
        <v>0</v>
      </c>
      <c r="F145" s="84" t="b">
        <v>0</v>
      </c>
      <c r="G145" s="84" t="b">
        <v>0</v>
      </c>
    </row>
    <row r="146" spans="1:7" ht="15">
      <c r="A146" s="84" t="s">
        <v>1339</v>
      </c>
      <c r="B146" s="84">
        <v>2</v>
      </c>
      <c r="C146" s="122">
        <v>0.003661888237099499</v>
      </c>
      <c r="D146" s="84" t="s">
        <v>1353</v>
      </c>
      <c r="E146" s="84" t="b">
        <v>0</v>
      </c>
      <c r="F146" s="84" t="b">
        <v>0</v>
      </c>
      <c r="G146" s="84" t="b">
        <v>0</v>
      </c>
    </row>
    <row r="147" spans="1:7" ht="15">
      <c r="A147" s="84" t="s">
        <v>1340</v>
      </c>
      <c r="B147" s="84">
        <v>2</v>
      </c>
      <c r="C147" s="122">
        <v>0.003661888237099499</v>
      </c>
      <c r="D147" s="84" t="s">
        <v>1353</v>
      </c>
      <c r="E147" s="84" t="b">
        <v>1</v>
      </c>
      <c r="F147" s="84" t="b">
        <v>0</v>
      </c>
      <c r="G147" s="84" t="b">
        <v>0</v>
      </c>
    </row>
    <row r="148" spans="1:7" ht="15">
      <c r="A148" s="84" t="s">
        <v>1019</v>
      </c>
      <c r="B148" s="84">
        <v>2</v>
      </c>
      <c r="C148" s="122">
        <v>0.003661888237099499</v>
      </c>
      <c r="D148" s="84" t="s">
        <v>1353</v>
      </c>
      <c r="E148" s="84" t="b">
        <v>0</v>
      </c>
      <c r="F148" s="84" t="b">
        <v>0</v>
      </c>
      <c r="G148" s="84" t="b">
        <v>0</v>
      </c>
    </row>
    <row r="149" spans="1:7" ht="15">
      <c r="A149" s="84" t="s">
        <v>1341</v>
      </c>
      <c r="B149" s="84">
        <v>2</v>
      </c>
      <c r="C149" s="122">
        <v>0.003661888237099499</v>
      </c>
      <c r="D149" s="84" t="s">
        <v>1353</v>
      </c>
      <c r="E149" s="84" t="b">
        <v>0</v>
      </c>
      <c r="F149" s="84" t="b">
        <v>0</v>
      </c>
      <c r="G149" s="84" t="b">
        <v>0</v>
      </c>
    </row>
    <row r="150" spans="1:7" ht="15">
      <c r="A150" s="84" t="s">
        <v>1342</v>
      </c>
      <c r="B150" s="84">
        <v>2</v>
      </c>
      <c r="C150" s="122">
        <v>0.003661888237099499</v>
      </c>
      <c r="D150" s="84" t="s">
        <v>1353</v>
      </c>
      <c r="E150" s="84" t="b">
        <v>0</v>
      </c>
      <c r="F150" s="84" t="b">
        <v>0</v>
      </c>
      <c r="G150" s="84" t="b">
        <v>0</v>
      </c>
    </row>
    <row r="151" spans="1:7" ht="15">
      <c r="A151" s="84" t="s">
        <v>1343</v>
      </c>
      <c r="B151" s="84">
        <v>2</v>
      </c>
      <c r="C151" s="122">
        <v>0.003661888237099499</v>
      </c>
      <c r="D151" s="84" t="s">
        <v>1353</v>
      </c>
      <c r="E151" s="84" t="b">
        <v>0</v>
      </c>
      <c r="F151" s="84" t="b">
        <v>0</v>
      </c>
      <c r="G151" s="84" t="b">
        <v>0</v>
      </c>
    </row>
    <row r="152" spans="1:7" ht="15">
      <c r="A152" s="84" t="s">
        <v>1344</v>
      </c>
      <c r="B152" s="84">
        <v>2</v>
      </c>
      <c r="C152" s="122">
        <v>0.003661888237099499</v>
      </c>
      <c r="D152" s="84" t="s">
        <v>1353</v>
      </c>
      <c r="E152" s="84" t="b">
        <v>0</v>
      </c>
      <c r="F152" s="84" t="b">
        <v>0</v>
      </c>
      <c r="G152" s="84" t="b">
        <v>0</v>
      </c>
    </row>
    <row r="153" spans="1:7" ht="15">
      <c r="A153" s="84" t="s">
        <v>1345</v>
      </c>
      <c r="B153" s="84">
        <v>2</v>
      </c>
      <c r="C153" s="122">
        <v>0.003661888237099499</v>
      </c>
      <c r="D153" s="84" t="s">
        <v>1353</v>
      </c>
      <c r="E153" s="84" t="b">
        <v>0</v>
      </c>
      <c r="F153" s="84" t="b">
        <v>0</v>
      </c>
      <c r="G153" s="84" t="b">
        <v>0</v>
      </c>
    </row>
    <row r="154" spans="1:7" ht="15">
      <c r="A154" s="84" t="s">
        <v>1346</v>
      </c>
      <c r="B154" s="84">
        <v>2</v>
      </c>
      <c r="C154" s="122">
        <v>0.003661888237099499</v>
      </c>
      <c r="D154" s="84" t="s">
        <v>1353</v>
      </c>
      <c r="E154" s="84" t="b">
        <v>0</v>
      </c>
      <c r="F154" s="84" t="b">
        <v>0</v>
      </c>
      <c r="G154" s="84" t="b">
        <v>0</v>
      </c>
    </row>
    <row r="155" spans="1:7" ht="15">
      <c r="A155" s="84" t="s">
        <v>1347</v>
      </c>
      <c r="B155" s="84">
        <v>2</v>
      </c>
      <c r="C155" s="122">
        <v>0.003661888237099499</v>
      </c>
      <c r="D155" s="84" t="s">
        <v>1353</v>
      </c>
      <c r="E155" s="84" t="b">
        <v>0</v>
      </c>
      <c r="F155" s="84" t="b">
        <v>1</v>
      </c>
      <c r="G155" s="84" t="b">
        <v>0</v>
      </c>
    </row>
    <row r="156" spans="1:7" ht="15">
      <c r="A156" s="84" t="s">
        <v>1348</v>
      </c>
      <c r="B156" s="84">
        <v>2</v>
      </c>
      <c r="C156" s="122">
        <v>0.003661888237099499</v>
      </c>
      <c r="D156" s="84" t="s">
        <v>1353</v>
      </c>
      <c r="E156" s="84" t="b">
        <v>0</v>
      </c>
      <c r="F156" s="84" t="b">
        <v>0</v>
      </c>
      <c r="G156" s="84" t="b">
        <v>0</v>
      </c>
    </row>
    <row r="157" spans="1:7" ht="15">
      <c r="A157" s="84" t="s">
        <v>1349</v>
      </c>
      <c r="B157" s="84">
        <v>2</v>
      </c>
      <c r="C157" s="122">
        <v>0.003661888237099499</v>
      </c>
      <c r="D157" s="84" t="s">
        <v>1353</v>
      </c>
      <c r="E157" s="84" t="b">
        <v>0</v>
      </c>
      <c r="F157" s="84" t="b">
        <v>0</v>
      </c>
      <c r="G157" s="84" t="b">
        <v>0</v>
      </c>
    </row>
    <row r="158" spans="1:7" ht="15">
      <c r="A158" s="84" t="s">
        <v>1350</v>
      </c>
      <c r="B158" s="84">
        <v>2</v>
      </c>
      <c r="C158" s="122">
        <v>0.003661888237099499</v>
      </c>
      <c r="D158" s="84" t="s">
        <v>1353</v>
      </c>
      <c r="E158" s="84" t="b">
        <v>0</v>
      </c>
      <c r="F158" s="84" t="b">
        <v>0</v>
      </c>
      <c r="G158" s="84" t="b">
        <v>0</v>
      </c>
    </row>
    <row r="159" spans="1:7" ht="15">
      <c r="A159" s="84" t="s">
        <v>384</v>
      </c>
      <c r="B159" s="84">
        <v>17</v>
      </c>
      <c r="C159" s="122">
        <v>0.02026188611187577</v>
      </c>
      <c r="D159" s="84" t="s">
        <v>958</v>
      </c>
      <c r="E159" s="84" t="b">
        <v>0</v>
      </c>
      <c r="F159" s="84" t="b">
        <v>0</v>
      </c>
      <c r="G159" s="84" t="b">
        <v>0</v>
      </c>
    </row>
    <row r="160" spans="1:7" ht="15">
      <c r="A160" s="84" t="s">
        <v>1048</v>
      </c>
      <c r="B160" s="84">
        <v>16</v>
      </c>
      <c r="C160" s="122">
        <v>0.02407644297104259</v>
      </c>
      <c r="D160" s="84" t="s">
        <v>958</v>
      </c>
      <c r="E160" s="84" t="b">
        <v>0</v>
      </c>
      <c r="F160" s="84" t="b">
        <v>0</v>
      </c>
      <c r="G160" s="84" t="b">
        <v>0</v>
      </c>
    </row>
    <row r="161" spans="1:7" ht="15">
      <c r="A161" s="84" t="s">
        <v>230</v>
      </c>
      <c r="B161" s="84">
        <v>15</v>
      </c>
      <c r="C161" s="122">
        <v>0.014323767705500801</v>
      </c>
      <c r="D161" s="84" t="s">
        <v>958</v>
      </c>
      <c r="E161" s="84" t="b">
        <v>0</v>
      </c>
      <c r="F161" s="84" t="b">
        <v>0</v>
      </c>
      <c r="G161" s="84" t="b">
        <v>0</v>
      </c>
    </row>
    <row r="162" spans="1:7" ht="15">
      <c r="A162" s="84" t="s">
        <v>390</v>
      </c>
      <c r="B162" s="84">
        <v>9</v>
      </c>
      <c r="C162" s="122">
        <v>0.012501431972056632</v>
      </c>
      <c r="D162" s="84" t="s">
        <v>958</v>
      </c>
      <c r="E162" s="84" t="b">
        <v>0</v>
      </c>
      <c r="F162" s="84" t="b">
        <v>0</v>
      </c>
      <c r="G162" s="84" t="b">
        <v>0</v>
      </c>
    </row>
    <row r="163" spans="1:7" ht="15">
      <c r="A163" s="84" t="s">
        <v>1049</v>
      </c>
      <c r="B163" s="84">
        <v>9</v>
      </c>
      <c r="C163" s="122">
        <v>0.012501431972056632</v>
      </c>
      <c r="D163" s="84" t="s">
        <v>958</v>
      </c>
      <c r="E163" s="84" t="b">
        <v>0</v>
      </c>
      <c r="F163" s="84" t="b">
        <v>0</v>
      </c>
      <c r="G163" s="84" t="b">
        <v>0</v>
      </c>
    </row>
    <row r="164" spans="1:7" ht="15">
      <c r="A164" s="84" t="s">
        <v>1052</v>
      </c>
      <c r="B164" s="84">
        <v>7</v>
      </c>
      <c r="C164" s="122">
        <v>0.012512111574170722</v>
      </c>
      <c r="D164" s="84" t="s">
        <v>958</v>
      </c>
      <c r="E164" s="84" t="b">
        <v>0</v>
      </c>
      <c r="F164" s="84" t="b">
        <v>0</v>
      </c>
      <c r="G164" s="84" t="b">
        <v>0</v>
      </c>
    </row>
    <row r="165" spans="1:7" ht="15">
      <c r="A165" s="84" t="s">
        <v>382</v>
      </c>
      <c r="B165" s="84">
        <v>6</v>
      </c>
      <c r="C165" s="122">
        <v>0.010724667063574906</v>
      </c>
      <c r="D165" s="84" t="s">
        <v>958</v>
      </c>
      <c r="E165" s="84" t="b">
        <v>0</v>
      </c>
      <c r="F165" s="84" t="b">
        <v>0</v>
      </c>
      <c r="G165" s="84" t="b">
        <v>0</v>
      </c>
    </row>
    <row r="166" spans="1:7" ht="15">
      <c r="A166" s="84" t="s">
        <v>375</v>
      </c>
      <c r="B166" s="84">
        <v>6</v>
      </c>
      <c r="C166" s="122">
        <v>0.010724667063574906</v>
      </c>
      <c r="D166" s="84" t="s">
        <v>958</v>
      </c>
      <c r="E166" s="84" t="b">
        <v>0</v>
      </c>
      <c r="F166" s="84" t="b">
        <v>0</v>
      </c>
      <c r="G166" s="84" t="b">
        <v>0</v>
      </c>
    </row>
    <row r="167" spans="1:7" ht="15">
      <c r="A167" s="84" t="s">
        <v>1053</v>
      </c>
      <c r="B167" s="84">
        <v>6</v>
      </c>
      <c r="C167" s="122">
        <v>0.010724667063574906</v>
      </c>
      <c r="D167" s="84" t="s">
        <v>958</v>
      </c>
      <c r="E167" s="84" t="b">
        <v>0</v>
      </c>
      <c r="F167" s="84" t="b">
        <v>0</v>
      </c>
      <c r="G167" s="84" t="b">
        <v>0</v>
      </c>
    </row>
    <row r="168" spans="1:7" ht="15">
      <c r="A168" s="84" t="s">
        <v>1054</v>
      </c>
      <c r="B168" s="84">
        <v>5</v>
      </c>
      <c r="C168" s="122">
        <v>0.01092920512148227</v>
      </c>
      <c r="D168" s="84" t="s">
        <v>958</v>
      </c>
      <c r="E168" s="84" t="b">
        <v>0</v>
      </c>
      <c r="F168" s="84" t="b">
        <v>0</v>
      </c>
      <c r="G168" s="84" t="b">
        <v>0</v>
      </c>
    </row>
    <row r="169" spans="1:7" ht="15">
      <c r="A169" s="84" t="s">
        <v>1050</v>
      </c>
      <c r="B169" s="84">
        <v>5</v>
      </c>
      <c r="C169" s="122">
        <v>0.009832938006006518</v>
      </c>
      <c r="D169" s="84" t="s">
        <v>958</v>
      </c>
      <c r="E169" s="84" t="b">
        <v>0</v>
      </c>
      <c r="F169" s="84" t="b">
        <v>0</v>
      </c>
      <c r="G169" s="84" t="b">
        <v>0</v>
      </c>
    </row>
    <row r="170" spans="1:7" ht="15">
      <c r="A170" s="84" t="s">
        <v>238</v>
      </c>
      <c r="B170" s="84">
        <v>5</v>
      </c>
      <c r="C170" s="122">
        <v>0.009832938006006518</v>
      </c>
      <c r="D170" s="84" t="s">
        <v>958</v>
      </c>
      <c r="E170" s="84" t="b">
        <v>0</v>
      </c>
      <c r="F170" s="84" t="b">
        <v>0</v>
      </c>
      <c r="G170" s="84" t="b">
        <v>0</v>
      </c>
    </row>
    <row r="171" spans="1:7" ht="15">
      <c r="A171" s="84" t="s">
        <v>1248</v>
      </c>
      <c r="B171" s="84">
        <v>5</v>
      </c>
      <c r="C171" s="122">
        <v>0.009832938006006518</v>
      </c>
      <c r="D171" s="84" t="s">
        <v>958</v>
      </c>
      <c r="E171" s="84" t="b">
        <v>1</v>
      </c>
      <c r="F171" s="84" t="b">
        <v>0</v>
      </c>
      <c r="G171" s="84" t="b">
        <v>0</v>
      </c>
    </row>
    <row r="172" spans="1:7" ht="15">
      <c r="A172" s="84" t="s">
        <v>1246</v>
      </c>
      <c r="B172" s="84">
        <v>5</v>
      </c>
      <c r="C172" s="122">
        <v>0.009832938006006518</v>
      </c>
      <c r="D172" s="84" t="s">
        <v>958</v>
      </c>
      <c r="E172" s="84" t="b">
        <v>0</v>
      </c>
      <c r="F172" s="84" t="b">
        <v>0</v>
      </c>
      <c r="G172" s="84" t="b">
        <v>0</v>
      </c>
    </row>
    <row r="173" spans="1:7" ht="15">
      <c r="A173" s="84" t="s">
        <v>1249</v>
      </c>
      <c r="B173" s="84">
        <v>5</v>
      </c>
      <c r="C173" s="122">
        <v>0.009832938006006518</v>
      </c>
      <c r="D173" s="84" t="s">
        <v>958</v>
      </c>
      <c r="E173" s="84" t="b">
        <v>0</v>
      </c>
      <c r="F173" s="84" t="b">
        <v>0</v>
      </c>
      <c r="G173" s="84" t="b">
        <v>0</v>
      </c>
    </row>
    <row r="174" spans="1:7" ht="15">
      <c r="A174" s="84" t="s">
        <v>1252</v>
      </c>
      <c r="B174" s="84">
        <v>4</v>
      </c>
      <c r="C174" s="122">
        <v>0.008743364097185817</v>
      </c>
      <c r="D174" s="84" t="s">
        <v>958</v>
      </c>
      <c r="E174" s="84" t="b">
        <v>0</v>
      </c>
      <c r="F174" s="84" t="b">
        <v>0</v>
      </c>
      <c r="G174" s="84" t="b">
        <v>0</v>
      </c>
    </row>
    <row r="175" spans="1:7" ht="15">
      <c r="A175" s="84" t="s">
        <v>1250</v>
      </c>
      <c r="B175" s="84">
        <v>4</v>
      </c>
      <c r="C175" s="122">
        <v>0.008743364097185817</v>
      </c>
      <c r="D175" s="84" t="s">
        <v>958</v>
      </c>
      <c r="E175" s="84" t="b">
        <v>0</v>
      </c>
      <c r="F175" s="84" t="b">
        <v>0</v>
      </c>
      <c r="G175" s="84" t="b">
        <v>0</v>
      </c>
    </row>
    <row r="176" spans="1:7" ht="15">
      <c r="A176" s="84" t="s">
        <v>1253</v>
      </c>
      <c r="B176" s="84">
        <v>4</v>
      </c>
      <c r="C176" s="122">
        <v>0.008743364097185817</v>
      </c>
      <c r="D176" s="84" t="s">
        <v>958</v>
      </c>
      <c r="E176" s="84" t="b">
        <v>0</v>
      </c>
      <c r="F176" s="84" t="b">
        <v>0</v>
      </c>
      <c r="G176" s="84" t="b">
        <v>0</v>
      </c>
    </row>
    <row r="177" spans="1:7" ht="15">
      <c r="A177" s="84" t="s">
        <v>1254</v>
      </c>
      <c r="B177" s="84">
        <v>4</v>
      </c>
      <c r="C177" s="122">
        <v>0.008743364097185817</v>
      </c>
      <c r="D177" s="84" t="s">
        <v>958</v>
      </c>
      <c r="E177" s="84" t="b">
        <v>0</v>
      </c>
      <c r="F177" s="84" t="b">
        <v>0</v>
      </c>
      <c r="G177" s="84" t="b">
        <v>0</v>
      </c>
    </row>
    <row r="178" spans="1:7" ht="15">
      <c r="A178" s="84" t="s">
        <v>1255</v>
      </c>
      <c r="B178" s="84">
        <v>4</v>
      </c>
      <c r="C178" s="122">
        <v>0.008743364097185817</v>
      </c>
      <c r="D178" s="84" t="s">
        <v>958</v>
      </c>
      <c r="E178" s="84" t="b">
        <v>0</v>
      </c>
      <c r="F178" s="84" t="b">
        <v>0</v>
      </c>
      <c r="G178" s="84" t="b">
        <v>0</v>
      </c>
    </row>
    <row r="179" spans="1:7" ht="15">
      <c r="A179" s="84" t="s">
        <v>1256</v>
      </c>
      <c r="B179" s="84">
        <v>4</v>
      </c>
      <c r="C179" s="122">
        <v>0.008743364097185817</v>
      </c>
      <c r="D179" s="84" t="s">
        <v>958</v>
      </c>
      <c r="E179" s="84" t="b">
        <v>0</v>
      </c>
      <c r="F179" s="84" t="b">
        <v>0</v>
      </c>
      <c r="G179" s="84" t="b">
        <v>0</v>
      </c>
    </row>
    <row r="180" spans="1:7" ht="15">
      <c r="A180" s="84" t="s">
        <v>1057</v>
      </c>
      <c r="B180" s="84">
        <v>4</v>
      </c>
      <c r="C180" s="122">
        <v>0.008743364097185817</v>
      </c>
      <c r="D180" s="84" t="s">
        <v>958</v>
      </c>
      <c r="E180" s="84" t="b">
        <v>1</v>
      </c>
      <c r="F180" s="84" t="b">
        <v>0</v>
      </c>
      <c r="G180" s="84" t="b">
        <v>0</v>
      </c>
    </row>
    <row r="181" spans="1:7" ht="15">
      <c r="A181" s="84" t="s">
        <v>1242</v>
      </c>
      <c r="B181" s="84">
        <v>4</v>
      </c>
      <c r="C181" s="122">
        <v>0.008743364097185817</v>
      </c>
      <c r="D181" s="84" t="s">
        <v>958</v>
      </c>
      <c r="E181" s="84" t="b">
        <v>0</v>
      </c>
      <c r="F181" s="84" t="b">
        <v>0</v>
      </c>
      <c r="G181" s="84" t="b">
        <v>0</v>
      </c>
    </row>
    <row r="182" spans="1:7" ht="15">
      <c r="A182" s="84" t="s">
        <v>1266</v>
      </c>
      <c r="B182" s="84">
        <v>4</v>
      </c>
      <c r="C182" s="122">
        <v>0.008743364097185817</v>
      </c>
      <c r="D182" s="84" t="s">
        <v>958</v>
      </c>
      <c r="E182" s="84" t="b">
        <v>1</v>
      </c>
      <c r="F182" s="84" t="b">
        <v>0</v>
      </c>
      <c r="G182" s="84" t="b">
        <v>0</v>
      </c>
    </row>
    <row r="183" spans="1:7" ht="15">
      <c r="A183" s="84" t="s">
        <v>1267</v>
      </c>
      <c r="B183" s="84">
        <v>4</v>
      </c>
      <c r="C183" s="122">
        <v>0.008743364097185817</v>
      </c>
      <c r="D183" s="84" t="s">
        <v>958</v>
      </c>
      <c r="E183" s="84" t="b">
        <v>1</v>
      </c>
      <c r="F183" s="84" t="b">
        <v>0</v>
      </c>
      <c r="G183" s="84" t="b">
        <v>0</v>
      </c>
    </row>
    <row r="184" spans="1:7" ht="15">
      <c r="A184" s="84" t="s">
        <v>392</v>
      </c>
      <c r="B184" s="84">
        <v>4</v>
      </c>
      <c r="C184" s="122">
        <v>0.008743364097185817</v>
      </c>
      <c r="D184" s="84" t="s">
        <v>958</v>
      </c>
      <c r="E184" s="84" t="b">
        <v>0</v>
      </c>
      <c r="F184" s="84" t="b">
        <v>0</v>
      </c>
      <c r="G184" s="84" t="b">
        <v>0</v>
      </c>
    </row>
    <row r="185" spans="1:7" ht="15">
      <c r="A185" s="84" t="s">
        <v>1268</v>
      </c>
      <c r="B185" s="84">
        <v>3</v>
      </c>
      <c r="C185" s="122">
        <v>0.00740552354760633</v>
      </c>
      <c r="D185" s="84" t="s">
        <v>958</v>
      </c>
      <c r="E185" s="84" t="b">
        <v>0</v>
      </c>
      <c r="F185" s="84" t="b">
        <v>0</v>
      </c>
      <c r="G185" s="84" t="b">
        <v>0</v>
      </c>
    </row>
    <row r="186" spans="1:7" ht="15">
      <c r="A186" s="84" t="s">
        <v>1245</v>
      </c>
      <c r="B186" s="84">
        <v>3</v>
      </c>
      <c r="C186" s="122">
        <v>0.00740552354760633</v>
      </c>
      <c r="D186" s="84" t="s">
        <v>958</v>
      </c>
      <c r="E186" s="84" t="b">
        <v>0</v>
      </c>
      <c r="F186" s="84" t="b">
        <v>0</v>
      </c>
      <c r="G186" s="84" t="b">
        <v>0</v>
      </c>
    </row>
    <row r="187" spans="1:7" ht="15">
      <c r="A187" s="84" t="s">
        <v>1273</v>
      </c>
      <c r="B187" s="84">
        <v>3</v>
      </c>
      <c r="C187" s="122">
        <v>0.00740552354760633</v>
      </c>
      <c r="D187" s="84" t="s">
        <v>958</v>
      </c>
      <c r="E187" s="84" t="b">
        <v>0</v>
      </c>
      <c r="F187" s="84" t="b">
        <v>0</v>
      </c>
      <c r="G187" s="84" t="b">
        <v>0</v>
      </c>
    </row>
    <row r="188" spans="1:7" ht="15">
      <c r="A188" s="84" t="s">
        <v>1274</v>
      </c>
      <c r="B188" s="84">
        <v>3</v>
      </c>
      <c r="C188" s="122">
        <v>0.00740552354760633</v>
      </c>
      <c r="D188" s="84" t="s">
        <v>958</v>
      </c>
      <c r="E188" s="84" t="b">
        <v>0</v>
      </c>
      <c r="F188" s="84" t="b">
        <v>0</v>
      </c>
      <c r="G188" s="84" t="b">
        <v>0</v>
      </c>
    </row>
    <row r="189" spans="1:7" ht="15">
      <c r="A189" s="84" t="s">
        <v>1269</v>
      </c>
      <c r="B189" s="84">
        <v>3</v>
      </c>
      <c r="C189" s="122">
        <v>0.00740552354760633</v>
      </c>
      <c r="D189" s="84" t="s">
        <v>958</v>
      </c>
      <c r="E189" s="84" t="b">
        <v>0</v>
      </c>
      <c r="F189" s="84" t="b">
        <v>0</v>
      </c>
      <c r="G189" s="84" t="b">
        <v>0</v>
      </c>
    </row>
    <row r="190" spans="1:7" ht="15">
      <c r="A190" s="84" t="s">
        <v>1286</v>
      </c>
      <c r="B190" s="84">
        <v>3</v>
      </c>
      <c r="C190" s="122">
        <v>0.00740552354760633</v>
      </c>
      <c r="D190" s="84" t="s">
        <v>958</v>
      </c>
      <c r="E190" s="84" t="b">
        <v>0</v>
      </c>
      <c r="F190" s="84" t="b">
        <v>0</v>
      </c>
      <c r="G190" s="84" t="b">
        <v>0</v>
      </c>
    </row>
    <row r="191" spans="1:7" ht="15">
      <c r="A191" s="84" t="s">
        <v>1271</v>
      </c>
      <c r="B191" s="84">
        <v>3</v>
      </c>
      <c r="C191" s="122">
        <v>0.00740552354760633</v>
      </c>
      <c r="D191" s="84" t="s">
        <v>958</v>
      </c>
      <c r="E191" s="84" t="b">
        <v>0</v>
      </c>
      <c r="F191" s="84" t="b">
        <v>1</v>
      </c>
      <c r="G191" s="84" t="b">
        <v>0</v>
      </c>
    </row>
    <row r="192" spans="1:7" ht="15">
      <c r="A192" s="84" t="s">
        <v>1281</v>
      </c>
      <c r="B192" s="84">
        <v>3</v>
      </c>
      <c r="C192" s="122">
        <v>0.00740552354760633</v>
      </c>
      <c r="D192" s="84" t="s">
        <v>958</v>
      </c>
      <c r="E192" s="84" t="b">
        <v>0</v>
      </c>
      <c r="F192" s="84" t="b">
        <v>0</v>
      </c>
      <c r="G192" s="84" t="b">
        <v>0</v>
      </c>
    </row>
    <row r="193" spans="1:7" ht="15">
      <c r="A193" s="84" t="s">
        <v>1014</v>
      </c>
      <c r="B193" s="84">
        <v>3</v>
      </c>
      <c r="C193" s="122">
        <v>0.00740552354760633</v>
      </c>
      <c r="D193" s="84" t="s">
        <v>958</v>
      </c>
      <c r="E193" s="84" t="b">
        <v>0</v>
      </c>
      <c r="F193" s="84" t="b">
        <v>0</v>
      </c>
      <c r="G193" s="84" t="b">
        <v>0</v>
      </c>
    </row>
    <row r="194" spans="1:7" ht="15">
      <c r="A194" s="84" t="s">
        <v>1284</v>
      </c>
      <c r="B194" s="84">
        <v>3</v>
      </c>
      <c r="C194" s="122">
        <v>0.00740552354760633</v>
      </c>
      <c r="D194" s="84" t="s">
        <v>958</v>
      </c>
      <c r="E194" s="84" t="b">
        <v>1</v>
      </c>
      <c r="F194" s="84" t="b">
        <v>0</v>
      </c>
      <c r="G194" s="84" t="b">
        <v>0</v>
      </c>
    </row>
    <row r="195" spans="1:7" ht="15">
      <c r="A195" s="84" t="s">
        <v>1247</v>
      </c>
      <c r="B195" s="84">
        <v>3</v>
      </c>
      <c r="C195" s="122">
        <v>0.008600713088708238</v>
      </c>
      <c r="D195" s="84" t="s">
        <v>958</v>
      </c>
      <c r="E195" s="84" t="b">
        <v>0</v>
      </c>
      <c r="F195" s="84" t="b">
        <v>0</v>
      </c>
      <c r="G195" s="84" t="b">
        <v>0</v>
      </c>
    </row>
    <row r="196" spans="1:7" ht="15">
      <c r="A196" s="84" t="s">
        <v>235</v>
      </c>
      <c r="B196" s="84">
        <v>3</v>
      </c>
      <c r="C196" s="122">
        <v>0.00740552354760633</v>
      </c>
      <c r="D196" s="84" t="s">
        <v>958</v>
      </c>
      <c r="E196" s="84" t="b">
        <v>0</v>
      </c>
      <c r="F196" s="84" t="b">
        <v>0</v>
      </c>
      <c r="G196" s="84" t="b">
        <v>0</v>
      </c>
    </row>
    <row r="197" spans="1:7" ht="15">
      <c r="A197" s="84" t="s">
        <v>1058</v>
      </c>
      <c r="B197" s="84">
        <v>3</v>
      </c>
      <c r="C197" s="122">
        <v>0.00740552354760633</v>
      </c>
      <c r="D197" s="84" t="s">
        <v>958</v>
      </c>
      <c r="E197" s="84" t="b">
        <v>0</v>
      </c>
      <c r="F197" s="84" t="b">
        <v>0</v>
      </c>
      <c r="G197" s="84" t="b">
        <v>0</v>
      </c>
    </row>
    <row r="198" spans="1:7" ht="15">
      <c r="A198" s="84" t="s">
        <v>1285</v>
      </c>
      <c r="B198" s="84">
        <v>3</v>
      </c>
      <c r="C198" s="122">
        <v>0.00740552354760633</v>
      </c>
      <c r="D198" s="84" t="s">
        <v>958</v>
      </c>
      <c r="E198" s="84" t="b">
        <v>0</v>
      </c>
      <c r="F198" s="84" t="b">
        <v>0</v>
      </c>
      <c r="G198" s="84" t="b">
        <v>0</v>
      </c>
    </row>
    <row r="199" spans="1:7" ht="15">
      <c r="A199" s="84" t="s">
        <v>229</v>
      </c>
      <c r="B199" s="84">
        <v>3</v>
      </c>
      <c r="C199" s="122">
        <v>0.00740552354760633</v>
      </c>
      <c r="D199" s="84" t="s">
        <v>958</v>
      </c>
      <c r="E199" s="84" t="b">
        <v>0</v>
      </c>
      <c r="F199" s="84" t="b">
        <v>0</v>
      </c>
      <c r="G199" s="84" t="b">
        <v>0</v>
      </c>
    </row>
    <row r="200" spans="1:7" ht="15">
      <c r="A200" s="84" t="s">
        <v>1251</v>
      </c>
      <c r="B200" s="84">
        <v>3</v>
      </c>
      <c r="C200" s="122">
        <v>0.00740552354760633</v>
      </c>
      <c r="D200" s="84" t="s">
        <v>958</v>
      </c>
      <c r="E200" s="84" t="b">
        <v>0</v>
      </c>
      <c r="F200" s="84" t="b">
        <v>1</v>
      </c>
      <c r="G200" s="84" t="b">
        <v>0</v>
      </c>
    </row>
    <row r="201" spans="1:7" ht="15">
      <c r="A201" s="84" t="s">
        <v>1270</v>
      </c>
      <c r="B201" s="84">
        <v>3</v>
      </c>
      <c r="C201" s="122">
        <v>0.00740552354760633</v>
      </c>
      <c r="D201" s="84" t="s">
        <v>958</v>
      </c>
      <c r="E201" s="84" t="b">
        <v>0</v>
      </c>
      <c r="F201" s="84" t="b">
        <v>0</v>
      </c>
      <c r="G201" s="84" t="b">
        <v>0</v>
      </c>
    </row>
    <row r="202" spans="1:7" ht="15">
      <c r="A202" s="84" t="s">
        <v>250</v>
      </c>
      <c r="B202" s="84">
        <v>2</v>
      </c>
      <c r="C202" s="122">
        <v>0.005733808725805493</v>
      </c>
      <c r="D202" s="84" t="s">
        <v>958</v>
      </c>
      <c r="E202" s="84" t="b">
        <v>0</v>
      </c>
      <c r="F202" s="84" t="b">
        <v>0</v>
      </c>
      <c r="G202" s="84" t="b">
        <v>0</v>
      </c>
    </row>
    <row r="203" spans="1:7" ht="15">
      <c r="A203" s="84" t="s">
        <v>1350</v>
      </c>
      <c r="B203" s="84">
        <v>2</v>
      </c>
      <c r="C203" s="122">
        <v>0.005733808725805493</v>
      </c>
      <c r="D203" s="84" t="s">
        <v>958</v>
      </c>
      <c r="E203" s="84" t="b">
        <v>0</v>
      </c>
      <c r="F203" s="84" t="b">
        <v>0</v>
      </c>
      <c r="G203" s="84" t="b">
        <v>0</v>
      </c>
    </row>
    <row r="204" spans="1:7" ht="15">
      <c r="A204" s="84" t="s">
        <v>1307</v>
      </c>
      <c r="B204" s="84">
        <v>2</v>
      </c>
      <c r="C204" s="122">
        <v>0.005733808725805493</v>
      </c>
      <c r="D204" s="84" t="s">
        <v>958</v>
      </c>
      <c r="E204" s="84" t="b">
        <v>0</v>
      </c>
      <c r="F204" s="84" t="b">
        <v>0</v>
      </c>
      <c r="G204" s="84" t="b">
        <v>0</v>
      </c>
    </row>
    <row r="205" spans="1:7" ht="15">
      <c r="A205" s="84" t="s">
        <v>1282</v>
      </c>
      <c r="B205" s="84">
        <v>2</v>
      </c>
      <c r="C205" s="122">
        <v>0.005733808725805493</v>
      </c>
      <c r="D205" s="84" t="s">
        <v>958</v>
      </c>
      <c r="E205" s="84" t="b">
        <v>1</v>
      </c>
      <c r="F205" s="84" t="b">
        <v>0</v>
      </c>
      <c r="G205" s="84" t="b">
        <v>0</v>
      </c>
    </row>
    <row r="206" spans="1:7" ht="15">
      <c r="A206" s="84" t="s">
        <v>1264</v>
      </c>
      <c r="B206" s="84">
        <v>2</v>
      </c>
      <c r="C206" s="122">
        <v>0.005733808725805493</v>
      </c>
      <c r="D206" s="84" t="s">
        <v>958</v>
      </c>
      <c r="E206" s="84" t="b">
        <v>0</v>
      </c>
      <c r="F206" s="84" t="b">
        <v>0</v>
      </c>
      <c r="G206" s="84" t="b">
        <v>0</v>
      </c>
    </row>
    <row r="207" spans="1:7" ht="15">
      <c r="A207" s="84" t="s">
        <v>1349</v>
      </c>
      <c r="B207" s="84">
        <v>2</v>
      </c>
      <c r="C207" s="122">
        <v>0.005733808725805493</v>
      </c>
      <c r="D207" s="84" t="s">
        <v>958</v>
      </c>
      <c r="E207" s="84" t="b">
        <v>0</v>
      </c>
      <c r="F207" s="84" t="b">
        <v>0</v>
      </c>
      <c r="G207" s="84" t="b">
        <v>0</v>
      </c>
    </row>
    <row r="208" spans="1:7" ht="15">
      <c r="A208" s="84" t="s">
        <v>1341</v>
      </c>
      <c r="B208" s="84">
        <v>2</v>
      </c>
      <c r="C208" s="122">
        <v>0.005733808725805493</v>
      </c>
      <c r="D208" s="84" t="s">
        <v>958</v>
      </c>
      <c r="E208" s="84" t="b">
        <v>0</v>
      </c>
      <c r="F208" s="84" t="b">
        <v>0</v>
      </c>
      <c r="G208" s="84" t="b">
        <v>0</v>
      </c>
    </row>
    <row r="209" spans="1:7" ht="15">
      <c r="A209" s="84" t="s">
        <v>1257</v>
      </c>
      <c r="B209" s="84">
        <v>2</v>
      </c>
      <c r="C209" s="122">
        <v>0.005733808725805493</v>
      </c>
      <c r="D209" s="84" t="s">
        <v>958</v>
      </c>
      <c r="E209" s="84" t="b">
        <v>0</v>
      </c>
      <c r="F209" s="84" t="b">
        <v>0</v>
      </c>
      <c r="G209" s="84" t="b">
        <v>0</v>
      </c>
    </row>
    <row r="210" spans="1:7" ht="15">
      <c r="A210" s="84" t="s">
        <v>1287</v>
      </c>
      <c r="B210" s="84">
        <v>2</v>
      </c>
      <c r="C210" s="122">
        <v>0.005733808725805493</v>
      </c>
      <c r="D210" s="84" t="s">
        <v>958</v>
      </c>
      <c r="E210" s="84" t="b">
        <v>0</v>
      </c>
      <c r="F210" s="84" t="b">
        <v>0</v>
      </c>
      <c r="G210" s="84" t="b">
        <v>0</v>
      </c>
    </row>
    <row r="211" spans="1:7" ht="15">
      <c r="A211" s="84" t="s">
        <v>1288</v>
      </c>
      <c r="B211" s="84">
        <v>2</v>
      </c>
      <c r="C211" s="122">
        <v>0.005733808725805493</v>
      </c>
      <c r="D211" s="84" t="s">
        <v>958</v>
      </c>
      <c r="E211" s="84" t="b">
        <v>0</v>
      </c>
      <c r="F211" s="84" t="b">
        <v>0</v>
      </c>
      <c r="G211" s="84" t="b">
        <v>0</v>
      </c>
    </row>
    <row r="212" spans="1:7" ht="15">
      <c r="A212" s="84" t="s">
        <v>1339</v>
      </c>
      <c r="B212" s="84">
        <v>2</v>
      </c>
      <c r="C212" s="122">
        <v>0.005733808725805493</v>
      </c>
      <c r="D212" s="84" t="s">
        <v>958</v>
      </c>
      <c r="E212" s="84" t="b">
        <v>0</v>
      </c>
      <c r="F212" s="84" t="b">
        <v>0</v>
      </c>
      <c r="G212" s="84" t="b">
        <v>0</v>
      </c>
    </row>
    <row r="213" spans="1:7" ht="15">
      <c r="A213" s="84" t="s">
        <v>1340</v>
      </c>
      <c r="B213" s="84">
        <v>2</v>
      </c>
      <c r="C213" s="122">
        <v>0.005733808725805493</v>
      </c>
      <c r="D213" s="84" t="s">
        <v>958</v>
      </c>
      <c r="E213" s="84" t="b">
        <v>1</v>
      </c>
      <c r="F213" s="84" t="b">
        <v>0</v>
      </c>
      <c r="G213" s="84" t="b">
        <v>0</v>
      </c>
    </row>
    <row r="214" spans="1:7" ht="15">
      <c r="A214" s="84" t="s">
        <v>1019</v>
      </c>
      <c r="B214" s="84">
        <v>2</v>
      </c>
      <c r="C214" s="122">
        <v>0.005733808725805493</v>
      </c>
      <c r="D214" s="84" t="s">
        <v>958</v>
      </c>
      <c r="E214" s="84" t="b">
        <v>0</v>
      </c>
      <c r="F214" s="84" t="b">
        <v>0</v>
      </c>
      <c r="G214" s="84" t="b">
        <v>0</v>
      </c>
    </row>
    <row r="215" spans="1:7" ht="15">
      <c r="A215" s="84" t="s">
        <v>1283</v>
      </c>
      <c r="B215" s="84">
        <v>2</v>
      </c>
      <c r="C215" s="122">
        <v>0.005733808725805493</v>
      </c>
      <c r="D215" s="84" t="s">
        <v>958</v>
      </c>
      <c r="E215" s="84" t="b">
        <v>0</v>
      </c>
      <c r="F215" s="84" t="b">
        <v>0</v>
      </c>
      <c r="G215" s="84" t="b">
        <v>0</v>
      </c>
    </row>
    <row r="216" spans="1:7" ht="15">
      <c r="A216" s="84" t="s">
        <v>1064</v>
      </c>
      <c r="B216" s="84">
        <v>2</v>
      </c>
      <c r="C216" s="122">
        <v>0.005733808725805493</v>
      </c>
      <c r="D216" s="84" t="s">
        <v>958</v>
      </c>
      <c r="E216" s="84" t="b">
        <v>0</v>
      </c>
      <c r="F216" s="84" t="b">
        <v>0</v>
      </c>
      <c r="G216" s="84" t="b">
        <v>0</v>
      </c>
    </row>
    <row r="217" spans="1:7" ht="15">
      <c r="A217" s="84" t="s">
        <v>231</v>
      </c>
      <c r="B217" s="84">
        <v>2</v>
      </c>
      <c r="C217" s="122">
        <v>0.005733808725805493</v>
      </c>
      <c r="D217" s="84" t="s">
        <v>958</v>
      </c>
      <c r="E217" s="84" t="b">
        <v>0</v>
      </c>
      <c r="F217" s="84" t="b">
        <v>0</v>
      </c>
      <c r="G217" s="84" t="b">
        <v>0</v>
      </c>
    </row>
    <row r="218" spans="1:7" ht="15">
      <c r="A218" s="84" t="s">
        <v>1060</v>
      </c>
      <c r="B218" s="84">
        <v>2</v>
      </c>
      <c r="C218" s="122">
        <v>0.005733808725805493</v>
      </c>
      <c r="D218" s="84" t="s">
        <v>958</v>
      </c>
      <c r="E218" s="84" t="b">
        <v>0</v>
      </c>
      <c r="F218" s="84" t="b">
        <v>0</v>
      </c>
      <c r="G218" s="84" t="b">
        <v>0</v>
      </c>
    </row>
    <row r="219" spans="1:7" ht="15">
      <c r="A219" s="84" t="s">
        <v>1061</v>
      </c>
      <c r="B219" s="84">
        <v>2</v>
      </c>
      <c r="C219" s="122">
        <v>0.005733808725805493</v>
      </c>
      <c r="D219" s="84" t="s">
        <v>958</v>
      </c>
      <c r="E219" s="84" t="b">
        <v>0</v>
      </c>
      <c r="F219" s="84" t="b">
        <v>0</v>
      </c>
      <c r="G219" s="84" t="b">
        <v>0</v>
      </c>
    </row>
    <row r="220" spans="1:7" ht="15">
      <c r="A220" s="84" t="s">
        <v>1056</v>
      </c>
      <c r="B220" s="84">
        <v>2</v>
      </c>
      <c r="C220" s="122">
        <v>0.005733808725805493</v>
      </c>
      <c r="D220" s="84" t="s">
        <v>958</v>
      </c>
      <c r="E220" s="84" t="b">
        <v>1</v>
      </c>
      <c r="F220" s="84" t="b">
        <v>0</v>
      </c>
      <c r="G220" s="84" t="b">
        <v>0</v>
      </c>
    </row>
    <row r="221" spans="1:7" ht="15">
      <c r="A221" s="84" t="s">
        <v>1062</v>
      </c>
      <c r="B221" s="84">
        <v>2</v>
      </c>
      <c r="C221" s="122">
        <v>0.005733808725805493</v>
      </c>
      <c r="D221" s="84" t="s">
        <v>958</v>
      </c>
      <c r="E221" s="84" t="b">
        <v>0</v>
      </c>
      <c r="F221" s="84" t="b">
        <v>0</v>
      </c>
      <c r="G221" s="84" t="b">
        <v>0</v>
      </c>
    </row>
    <row r="222" spans="1:7" ht="15">
      <c r="A222" s="84" t="s">
        <v>1243</v>
      </c>
      <c r="B222" s="84">
        <v>2</v>
      </c>
      <c r="C222" s="122">
        <v>0.005733808725805493</v>
      </c>
      <c r="D222" s="84" t="s">
        <v>958</v>
      </c>
      <c r="E222" s="84" t="b">
        <v>0</v>
      </c>
      <c r="F222" s="84" t="b">
        <v>0</v>
      </c>
      <c r="G222" s="84" t="b">
        <v>0</v>
      </c>
    </row>
    <row r="223" spans="1:7" ht="15">
      <c r="A223" s="84" t="s">
        <v>1310</v>
      </c>
      <c r="B223" s="84">
        <v>2</v>
      </c>
      <c r="C223" s="122">
        <v>0.005733808725805493</v>
      </c>
      <c r="D223" s="84" t="s">
        <v>958</v>
      </c>
      <c r="E223" s="84" t="b">
        <v>0</v>
      </c>
      <c r="F223" s="84" t="b">
        <v>0</v>
      </c>
      <c r="G223" s="84" t="b">
        <v>0</v>
      </c>
    </row>
    <row r="224" spans="1:7" ht="15">
      <c r="A224" s="84" t="s">
        <v>1311</v>
      </c>
      <c r="B224" s="84">
        <v>2</v>
      </c>
      <c r="C224" s="122">
        <v>0.005733808725805493</v>
      </c>
      <c r="D224" s="84" t="s">
        <v>958</v>
      </c>
      <c r="E224" s="84" t="b">
        <v>0</v>
      </c>
      <c r="F224" s="84" t="b">
        <v>0</v>
      </c>
      <c r="G224" s="84" t="b">
        <v>0</v>
      </c>
    </row>
    <row r="225" spans="1:7" ht="15">
      <c r="A225" s="84" t="s">
        <v>1312</v>
      </c>
      <c r="B225" s="84">
        <v>2</v>
      </c>
      <c r="C225" s="122">
        <v>0.005733808725805493</v>
      </c>
      <c r="D225" s="84" t="s">
        <v>958</v>
      </c>
      <c r="E225" s="84" t="b">
        <v>0</v>
      </c>
      <c r="F225" s="84" t="b">
        <v>0</v>
      </c>
      <c r="G225" s="84" t="b">
        <v>0</v>
      </c>
    </row>
    <row r="226" spans="1:7" ht="15">
      <c r="A226" s="84" t="s">
        <v>1313</v>
      </c>
      <c r="B226" s="84">
        <v>2</v>
      </c>
      <c r="C226" s="122">
        <v>0.005733808725805493</v>
      </c>
      <c r="D226" s="84" t="s">
        <v>958</v>
      </c>
      <c r="E226" s="84" t="b">
        <v>0</v>
      </c>
      <c r="F226" s="84" t="b">
        <v>0</v>
      </c>
      <c r="G226" s="84" t="b">
        <v>0</v>
      </c>
    </row>
    <row r="227" spans="1:7" ht="15">
      <c r="A227" s="84" t="s">
        <v>1314</v>
      </c>
      <c r="B227" s="84">
        <v>2</v>
      </c>
      <c r="C227" s="122">
        <v>0.005733808725805493</v>
      </c>
      <c r="D227" s="84" t="s">
        <v>958</v>
      </c>
      <c r="E227" s="84" t="b">
        <v>0</v>
      </c>
      <c r="F227" s="84" t="b">
        <v>0</v>
      </c>
      <c r="G227" s="84" t="b">
        <v>0</v>
      </c>
    </row>
    <row r="228" spans="1:7" ht="15">
      <c r="A228" s="84" t="s">
        <v>1315</v>
      </c>
      <c r="B228" s="84">
        <v>2</v>
      </c>
      <c r="C228" s="122">
        <v>0.005733808725805493</v>
      </c>
      <c r="D228" s="84" t="s">
        <v>958</v>
      </c>
      <c r="E228" s="84" t="b">
        <v>0</v>
      </c>
      <c r="F228" s="84" t="b">
        <v>0</v>
      </c>
      <c r="G228" s="84" t="b">
        <v>0</v>
      </c>
    </row>
    <row r="229" spans="1:7" ht="15">
      <c r="A229" s="84" t="s">
        <v>1316</v>
      </c>
      <c r="B229" s="84">
        <v>2</v>
      </c>
      <c r="C229" s="122">
        <v>0.005733808725805493</v>
      </c>
      <c r="D229" s="84" t="s">
        <v>958</v>
      </c>
      <c r="E229" s="84" t="b">
        <v>0</v>
      </c>
      <c r="F229" s="84" t="b">
        <v>0</v>
      </c>
      <c r="G229" s="84" t="b">
        <v>0</v>
      </c>
    </row>
    <row r="230" spans="1:7" ht="15">
      <c r="A230" s="84" t="s">
        <v>1317</v>
      </c>
      <c r="B230" s="84">
        <v>2</v>
      </c>
      <c r="C230" s="122">
        <v>0.005733808725805493</v>
      </c>
      <c r="D230" s="84" t="s">
        <v>958</v>
      </c>
      <c r="E230" s="84" t="b">
        <v>0</v>
      </c>
      <c r="F230" s="84" t="b">
        <v>0</v>
      </c>
      <c r="G230" s="84" t="b">
        <v>0</v>
      </c>
    </row>
    <row r="231" spans="1:7" ht="15">
      <c r="A231" s="84" t="s">
        <v>1308</v>
      </c>
      <c r="B231" s="84">
        <v>2</v>
      </c>
      <c r="C231" s="122">
        <v>0.005733808725805493</v>
      </c>
      <c r="D231" s="84" t="s">
        <v>958</v>
      </c>
      <c r="E231" s="84" t="b">
        <v>0</v>
      </c>
      <c r="F231" s="84" t="b">
        <v>0</v>
      </c>
      <c r="G231" s="84" t="b">
        <v>0</v>
      </c>
    </row>
    <row r="232" spans="1:7" ht="15">
      <c r="A232" s="84" t="s">
        <v>1309</v>
      </c>
      <c r="B232" s="84">
        <v>2</v>
      </c>
      <c r="C232" s="122">
        <v>0.005733808725805493</v>
      </c>
      <c r="D232" s="84" t="s">
        <v>958</v>
      </c>
      <c r="E232" s="84" t="b">
        <v>0</v>
      </c>
      <c r="F232" s="84" t="b">
        <v>0</v>
      </c>
      <c r="G232" s="84" t="b">
        <v>0</v>
      </c>
    </row>
    <row r="233" spans="1:7" ht="15">
      <c r="A233" s="84" t="s">
        <v>1305</v>
      </c>
      <c r="B233" s="84">
        <v>2</v>
      </c>
      <c r="C233" s="122">
        <v>0.005733808725805493</v>
      </c>
      <c r="D233" s="84" t="s">
        <v>958</v>
      </c>
      <c r="E233" s="84" t="b">
        <v>0</v>
      </c>
      <c r="F233" s="84" t="b">
        <v>0</v>
      </c>
      <c r="G233" s="84" t="b">
        <v>0</v>
      </c>
    </row>
    <row r="234" spans="1:7" ht="15">
      <c r="A234" s="84" t="s">
        <v>1306</v>
      </c>
      <c r="B234" s="84">
        <v>2</v>
      </c>
      <c r="C234" s="122">
        <v>0.005733808725805493</v>
      </c>
      <c r="D234" s="84" t="s">
        <v>958</v>
      </c>
      <c r="E234" s="84" t="b">
        <v>0</v>
      </c>
      <c r="F234" s="84" t="b">
        <v>0</v>
      </c>
      <c r="G234" s="84" t="b">
        <v>0</v>
      </c>
    </row>
    <row r="235" spans="1:7" ht="15">
      <c r="A235" s="84" t="s">
        <v>1272</v>
      </c>
      <c r="B235" s="84">
        <v>2</v>
      </c>
      <c r="C235" s="122">
        <v>0.005733808725805493</v>
      </c>
      <c r="D235" s="84" t="s">
        <v>958</v>
      </c>
      <c r="E235" s="84" t="b">
        <v>0</v>
      </c>
      <c r="F235" s="84" t="b">
        <v>0</v>
      </c>
      <c r="G235" s="84" t="b">
        <v>0</v>
      </c>
    </row>
    <row r="236" spans="1:7" ht="15">
      <c r="A236" s="84" t="s">
        <v>1303</v>
      </c>
      <c r="B236" s="84">
        <v>2</v>
      </c>
      <c r="C236" s="122">
        <v>0.005733808725805493</v>
      </c>
      <c r="D236" s="84" t="s">
        <v>958</v>
      </c>
      <c r="E236" s="84" t="b">
        <v>1</v>
      </c>
      <c r="F236" s="84" t="b">
        <v>0</v>
      </c>
      <c r="G236" s="84" t="b">
        <v>0</v>
      </c>
    </row>
    <row r="237" spans="1:7" ht="15">
      <c r="A237" s="84" t="s">
        <v>1297</v>
      </c>
      <c r="B237" s="84">
        <v>2</v>
      </c>
      <c r="C237" s="122">
        <v>0.005733808725805493</v>
      </c>
      <c r="D237" s="84" t="s">
        <v>958</v>
      </c>
      <c r="E237" s="84" t="b">
        <v>0</v>
      </c>
      <c r="F237" s="84" t="b">
        <v>0</v>
      </c>
      <c r="G237" s="84" t="b">
        <v>0</v>
      </c>
    </row>
    <row r="238" spans="1:7" ht="15">
      <c r="A238" s="84" t="s">
        <v>1298</v>
      </c>
      <c r="B238" s="84">
        <v>2</v>
      </c>
      <c r="C238" s="122">
        <v>0.005733808725805493</v>
      </c>
      <c r="D238" s="84" t="s">
        <v>958</v>
      </c>
      <c r="E238" s="84" t="b">
        <v>0</v>
      </c>
      <c r="F238" s="84" t="b">
        <v>0</v>
      </c>
      <c r="G238" s="84" t="b">
        <v>0</v>
      </c>
    </row>
    <row r="239" spans="1:7" ht="15">
      <c r="A239" s="84" t="s">
        <v>1299</v>
      </c>
      <c r="B239" s="84">
        <v>2</v>
      </c>
      <c r="C239" s="122">
        <v>0.005733808725805493</v>
      </c>
      <c r="D239" s="84" t="s">
        <v>958</v>
      </c>
      <c r="E239" s="84" t="b">
        <v>0</v>
      </c>
      <c r="F239" s="84" t="b">
        <v>0</v>
      </c>
      <c r="G239" s="84" t="b">
        <v>0</v>
      </c>
    </row>
    <row r="240" spans="1:7" ht="15">
      <c r="A240" s="84" t="s">
        <v>1300</v>
      </c>
      <c r="B240" s="84">
        <v>2</v>
      </c>
      <c r="C240" s="122">
        <v>0.005733808725805493</v>
      </c>
      <c r="D240" s="84" t="s">
        <v>958</v>
      </c>
      <c r="E240" s="84" t="b">
        <v>0</v>
      </c>
      <c r="F240" s="84" t="b">
        <v>0</v>
      </c>
      <c r="G240" s="84" t="b">
        <v>0</v>
      </c>
    </row>
    <row r="241" spans="1:7" ht="15">
      <c r="A241" s="84" t="s">
        <v>1301</v>
      </c>
      <c r="B241" s="84">
        <v>2</v>
      </c>
      <c r="C241" s="122">
        <v>0.005733808725805493</v>
      </c>
      <c r="D241" s="84" t="s">
        <v>958</v>
      </c>
      <c r="E241" s="84" t="b">
        <v>0</v>
      </c>
      <c r="F241" s="84" t="b">
        <v>0</v>
      </c>
      <c r="G241" s="84" t="b">
        <v>0</v>
      </c>
    </row>
    <row r="242" spans="1:7" ht="15">
      <c r="A242" s="84" t="s">
        <v>1302</v>
      </c>
      <c r="B242" s="84">
        <v>2</v>
      </c>
      <c r="C242" s="122">
        <v>0.005733808725805493</v>
      </c>
      <c r="D242" s="84" t="s">
        <v>958</v>
      </c>
      <c r="E242" s="84" t="b">
        <v>0</v>
      </c>
      <c r="F242" s="84" t="b">
        <v>0</v>
      </c>
      <c r="G242" s="84" t="b">
        <v>0</v>
      </c>
    </row>
    <row r="243" spans="1:7" ht="15">
      <c r="A243" s="84" t="s">
        <v>1290</v>
      </c>
      <c r="B243" s="84">
        <v>2</v>
      </c>
      <c r="C243" s="122">
        <v>0.005733808725805493</v>
      </c>
      <c r="D243" s="84" t="s">
        <v>958</v>
      </c>
      <c r="E243" s="84" t="b">
        <v>0</v>
      </c>
      <c r="F243" s="84" t="b">
        <v>0</v>
      </c>
      <c r="G243" s="84" t="b">
        <v>0</v>
      </c>
    </row>
    <row r="244" spans="1:7" ht="15">
      <c r="A244" s="84" t="s">
        <v>1291</v>
      </c>
      <c r="B244" s="84">
        <v>2</v>
      </c>
      <c r="C244" s="122">
        <v>0.005733808725805493</v>
      </c>
      <c r="D244" s="84" t="s">
        <v>958</v>
      </c>
      <c r="E244" s="84" t="b">
        <v>0</v>
      </c>
      <c r="F244" s="84" t="b">
        <v>0</v>
      </c>
      <c r="G244" s="84" t="b">
        <v>0</v>
      </c>
    </row>
    <row r="245" spans="1:7" ht="15">
      <c r="A245" s="84" t="s">
        <v>1292</v>
      </c>
      <c r="B245" s="84">
        <v>2</v>
      </c>
      <c r="C245" s="122">
        <v>0.005733808725805493</v>
      </c>
      <c r="D245" s="84" t="s">
        <v>958</v>
      </c>
      <c r="E245" s="84" t="b">
        <v>0</v>
      </c>
      <c r="F245" s="84" t="b">
        <v>0</v>
      </c>
      <c r="G245" s="84" t="b">
        <v>0</v>
      </c>
    </row>
    <row r="246" spans="1:7" ht="15">
      <c r="A246" s="84" t="s">
        <v>1293</v>
      </c>
      <c r="B246" s="84">
        <v>2</v>
      </c>
      <c r="C246" s="122">
        <v>0.005733808725805493</v>
      </c>
      <c r="D246" s="84" t="s">
        <v>958</v>
      </c>
      <c r="E246" s="84" t="b">
        <v>0</v>
      </c>
      <c r="F246" s="84" t="b">
        <v>0</v>
      </c>
      <c r="G246" s="84" t="b">
        <v>0</v>
      </c>
    </row>
    <row r="247" spans="1:7" ht="15">
      <c r="A247" s="84" t="s">
        <v>1294</v>
      </c>
      <c r="B247" s="84">
        <v>2</v>
      </c>
      <c r="C247" s="122">
        <v>0.005733808725805493</v>
      </c>
      <c r="D247" s="84" t="s">
        <v>958</v>
      </c>
      <c r="E247" s="84" t="b">
        <v>0</v>
      </c>
      <c r="F247" s="84" t="b">
        <v>0</v>
      </c>
      <c r="G247" s="84" t="b">
        <v>0</v>
      </c>
    </row>
    <row r="248" spans="1:7" ht="15">
      <c r="A248" s="84" t="s">
        <v>1295</v>
      </c>
      <c r="B248" s="84">
        <v>2</v>
      </c>
      <c r="C248" s="122">
        <v>0.005733808725805493</v>
      </c>
      <c r="D248" s="84" t="s">
        <v>958</v>
      </c>
      <c r="E248" s="84" t="b">
        <v>0</v>
      </c>
      <c r="F248" s="84" t="b">
        <v>1</v>
      </c>
      <c r="G248" s="84" t="b">
        <v>0</v>
      </c>
    </row>
    <row r="249" spans="1:7" ht="15">
      <c r="A249" s="84" t="s">
        <v>1289</v>
      </c>
      <c r="B249" s="84">
        <v>2</v>
      </c>
      <c r="C249" s="122">
        <v>0.005733808725805493</v>
      </c>
      <c r="D249" s="84" t="s">
        <v>958</v>
      </c>
      <c r="E249" s="84" t="b">
        <v>0</v>
      </c>
      <c r="F249" s="84" t="b">
        <v>0</v>
      </c>
      <c r="G249" s="84" t="b">
        <v>0</v>
      </c>
    </row>
    <row r="250" spans="1:7" ht="15">
      <c r="A250" s="84" t="s">
        <v>230</v>
      </c>
      <c r="B250" s="84">
        <v>7</v>
      </c>
      <c r="C250" s="122">
        <v>0.021463537838558405</v>
      </c>
      <c r="D250" s="84" t="s">
        <v>959</v>
      </c>
      <c r="E250" s="84" t="b">
        <v>0</v>
      </c>
      <c r="F250" s="84" t="b">
        <v>0</v>
      </c>
      <c r="G250" s="84" t="b">
        <v>0</v>
      </c>
    </row>
    <row r="251" spans="1:7" ht="15">
      <c r="A251" s="84" t="s">
        <v>382</v>
      </c>
      <c r="B251" s="84">
        <v>6</v>
      </c>
      <c r="C251" s="122">
        <v>0.014565967532128122</v>
      </c>
      <c r="D251" s="84" t="s">
        <v>959</v>
      </c>
      <c r="E251" s="84" t="b">
        <v>0</v>
      </c>
      <c r="F251" s="84" t="b">
        <v>0</v>
      </c>
      <c r="G251" s="84" t="b">
        <v>0</v>
      </c>
    </row>
    <row r="252" spans="1:7" ht="15">
      <c r="A252" s="84" t="s">
        <v>1056</v>
      </c>
      <c r="B252" s="84">
        <v>5</v>
      </c>
      <c r="C252" s="122">
        <v>0.015331098456113145</v>
      </c>
      <c r="D252" s="84" t="s">
        <v>959</v>
      </c>
      <c r="E252" s="84" t="b">
        <v>1</v>
      </c>
      <c r="F252" s="84" t="b">
        <v>0</v>
      </c>
      <c r="G252" s="84" t="b">
        <v>0</v>
      </c>
    </row>
    <row r="253" spans="1:7" ht="15">
      <c r="A253" s="84" t="s">
        <v>375</v>
      </c>
      <c r="B253" s="84">
        <v>5</v>
      </c>
      <c r="C253" s="122">
        <v>0.015331098456113145</v>
      </c>
      <c r="D253" s="84" t="s">
        <v>959</v>
      </c>
      <c r="E253" s="84" t="b">
        <v>0</v>
      </c>
      <c r="F253" s="84" t="b">
        <v>0</v>
      </c>
      <c r="G253" s="84" t="b">
        <v>0</v>
      </c>
    </row>
    <row r="254" spans="1:7" ht="15">
      <c r="A254" s="84" t="s">
        <v>1057</v>
      </c>
      <c r="B254" s="84">
        <v>5</v>
      </c>
      <c r="C254" s="122">
        <v>0.015331098456113145</v>
      </c>
      <c r="D254" s="84" t="s">
        <v>959</v>
      </c>
      <c r="E254" s="84" t="b">
        <v>1</v>
      </c>
      <c r="F254" s="84" t="b">
        <v>0</v>
      </c>
      <c r="G254" s="84" t="b">
        <v>0</v>
      </c>
    </row>
    <row r="255" spans="1:7" ht="15">
      <c r="A255" s="84" t="s">
        <v>1049</v>
      </c>
      <c r="B255" s="84">
        <v>4</v>
      </c>
      <c r="C255" s="122">
        <v>0.015391008216763305</v>
      </c>
      <c r="D255" s="84" t="s">
        <v>959</v>
      </c>
      <c r="E255" s="84" t="b">
        <v>0</v>
      </c>
      <c r="F255" s="84" t="b">
        <v>0</v>
      </c>
      <c r="G255" s="84" t="b">
        <v>0</v>
      </c>
    </row>
    <row r="256" spans="1:7" ht="15">
      <c r="A256" s="84" t="s">
        <v>1058</v>
      </c>
      <c r="B256" s="84">
        <v>4</v>
      </c>
      <c r="C256" s="122">
        <v>0.015391008216763305</v>
      </c>
      <c r="D256" s="84" t="s">
        <v>959</v>
      </c>
      <c r="E256" s="84" t="b">
        <v>0</v>
      </c>
      <c r="F256" s="84" t="b">
        <v>0</v>
      </c>
      <c r="G256" s="84" t="b">
        <v>0</v>
      </c>
    </row>
    <row r="257" spans="1:7" ht="15">
      <c r="A257" s="84" t="s">
        <v>1050</v>
      </c>
      <c r="B257" s="84">
        <v>4</v>
      </c>
      <c r="C257" s="122">
        <v>0.015391008216763305</v>
      </c>
      <c r="D257" s="84" t="s">
        <v>959</v>
      </c>
      <c r="E257" s="84" t="b">
        <v>0</v>
      </c>
      <c r="F257" s="84" t="b">
        <v>0</v>
      </c>
      <c r="G257" s="84" t="b">
        <v>0</v>
      </c>
    </row>
    <row r="258" spans="1:7" ht="15">
      <c r="A258" s="84" t="s">
        <v>228</v>
      </c>
      <c r="B258" s="84">
        <v>4</v>
      </c>
      <c r="C258" s="122">
        <v>0.015391008216763305</v>
      </c>
      <c r="D258" s="84" t="s">
        <v>959</v>
      </c>
      <c r="E258" s="84" t="b">
        <v>0</v>
      </c>
      <c r="F258" s="84" t="b">
        <v>0</v>
      </c>
      <c r="G258" s="84" t="b">
        <v>0</v>
      </c>
    </row>
    <row r="259" spans="1:7" ht="15">
      <c r="A259" s="84" t="s">
        <v>214</v>
      </c>
      <c r="B259" s="84">
        <v>3</v>
      </c>
      <c r="C259" s="122">
        <v>0.014565967532128122</v>
      </c>
      <c r="D259" s="84" t="s">
        <v>959</v>
      </c>
      <c r="E259" s="84" t="b">
        <v>0</v>
      </c>
      <c r="F259" s="84" t="b">
        <v>0</v>
      </c>
      <c r="G259" s="84" t="b">
        <v>0</v>
      </c>
    </row>
    <row r="260" spans="1:7" ht="15">
      <c r="A260" s="84" t="s">
        <v>390</v>
      </c>
      <c r="B260" s="84">
        <v>3</v>
      </c>
      <c r="C260" s="122">
        <v>0.014565967532128122</v>
      </c>
      <c r="D260" s="84" t="s">
        <v>959</v>
      </c>
      <c r="E260" s="84" t="b">
        <v>0</v>
      </c>
      <c r="F260" s="84" t="b">
        <v>0</v>
      </c>
      <c r="G260" s="84" t="b">
        <v>0</v>
      </c>
    </row>
    <row r="261" spans="1:7" ht="15">
      <c r="A261" s="84" t="s">
        <v>235</v>
      </c>
      <c r="B261" s="84">
        <v>3</v>
      </c>
      <c r="C261" s="122">
        <v>0.014565967532128122</v>
      </c>
      <c r="D261" s="84" t="s">
        <v>959</v>
      </c>
      <c r="E261" s="84" t="b">
        <v>0</v>
      </c>
      <c r="F261" s="84" t="b">
        <v>0</v>
      </c>
      <c r="G261" s="84" t="b">
        <v>0</v>
      </c>
    </row>
    <row r="262" spans="1:7" ht="15">
      <c r="A262" s="84" t="s">
        <v>1014</v>
      </c>
      <c r="B262" s="84">
        <v>3</v>
      </c>
      <c r="C262" s="122">
        <v>0.014565967532128122</v>
      </c>
      <c r="D262" s="84" t="s">
        <v>959</v>
      </c>
      <c r="E262" s="84" t="b">
        <v>0</v>
      </c>
      <c r="F262" s="84" t="b">
        <v>0</v>
      </c>
      <c r="G262" s="84" t="b">
        <v>0</v>
      </c>
    </row>
    <row r="263" spans="1:7" ht="15">
      <c r="A263" s="84" t="s">
        <v>1318</v>
      </c>
      <c r="B263" s="84">
        <v>2</v>
      </c>
      <c r="C263" s="122">
        <v>0.012550826619091026</v>
      </c>
      <c r="D263" s="84" t="s">
        <v>959</v>
      </c>
      <c r="E263" s="84" t="b">
        <v>1</v>
      </c>
      <c r="F263" s="84" t="b">
        <v>0</v>
      </c>
      <c r="G263" s="84" t="b">
        <v>0</v>
      </c>
    </row>
    <row r="264" spans="1:7" ht="15">
      <c r="A264" s="84" t="s">
        <v>1319</v>
      </c>
      <c r="B264" s="84">
        <v>2</v>
      </c>
      <c r="C264" s="122">
        <v>0.012550826619091026</v>
      </c>
      <c r="D264" s="84" t="s">
        <v>959</v>
      </c>
      <c r="E264" s="84" t="b">
        <v>0</v>
      </c>
      <c r="F264" s="84" t="b">
        <v>0</v>
      </c>
      <c r="G264" s="84" t="b">
        <v>0</v>
      </c>
    </row>
    <row r="265" spans="1:7" ht="15">
      <c r="A265" s="84" t="s">
        <v>1320</v>
      </c>
      <c r="B265" s="84">
        <v>2</v>
      </c>
      <c r="C265" s="122">
        <v>0.012550826619091026</v>
      </c>
      <c r="D265" s="84" t="s">
        <v>959</v>
      </c>
      <c r="E265" s="84" t="b">
        <v>0</v>
      </c>
      <c r="F265" s="84" t="b">
        <v>0</v>
      </c>
      <c r="G265" s="84" t="b">
        <v>0</v>
      </c>
    </row>
    <row r="266" spans="1:7" ht="15">
      <c r="A266" s="84" t="s">
        <v>1321</v>
      </c>
      <c r="B266" s="84">
        <v>2</v>
      </c>
      <c r="C266" s="122">
        <v>0.012550826619091026</v>
      </c>
      <c r="D266" s="84" t="s">
        <v>959</v>
      </c>
      <c r="E266" s="84" t="b">
        <v>1</v>
      </c>
      <c r="F266" s="84" t="b">
        <v>0</v>
      </c>
      <c r="G266" s="84" t="b">
        <v>0</v>
      </c>
    </row>
    <row r="267" spans="1:7" ht="15">
      <c r="A267" s="84" t="s">
        <v>1247</v>
      </c>
      <c r="B267" s="84">
        <v>2</v>
      </c>
      <c r="C267" s="122">
        <v>0.012550826619091026</v>
      </c>
      <c r="D267" s="84" t="s">
        <v>959</v>
      </c>
      <c r="E267" s="84" t="b">
        <v>0</v>
      </c>
      <c r="F267" s="84" t="b">
        <v>0</v>
      </c>
      <c r="G267" s="84" t="b">
        <v>0</v>
      </c>
    </row>
    <row r="268" spans="1:7" ht="15">
      <c r="A268" s="84" t="s">
        <v>1054</v>
      </c>
      <c r="B268" s="84">
        <v>2</v>
      </c>
      <c r="C268" s="122">
        <v>0.012550826619091026</v>
      </c>
      <c r="D268" s="84" t="s">
        <v>959</v>
      </c>
      <c r="E268" s="84" t="b">
        <v>0</v>
      </c>
      <c r="F268" s="84" t="b">
        <v>0</v>
      </c>
      <c r="G268" s="84" t="b">
        <v>0</v>
      </c>
    </row>
    <row r="269" spans="1:7" ht="15">
      <c r="A269" s="84" t="s">
        <v>1257</v>
      </c>
      <c r="B269" s="84">
        <v>2</v>
      </c>
      <c r="C269" s="122">
        <v>0.012550826619091026</v>
      </c>
      <c r="D269" s="84" t="s">
        <v>959</v>
      </c>
      <c r="E269" s="84" t="b">
        <v>0</v>
      </c>
      <c r="F269" s="84" t="b">
        <v>0</v>
      </c>
      <c r="G269" s="84" t="b">
        <v>0</v>
      </c>
    </row>
    <row r="270" spans="1:7" ht="15">
      <c r="A270" s="84" t="s">
        <v>1322</v>
      </c>
      <c r="B270" s="84">
        <v>2</v>
      </c>
      <c r="C270" s="122">
        <v>0.012550826619091026</v>
      </c>
      <c r="D270" s="84" t="s">
        <v>959</v>
      </c>
      <c r="E270" s="84" t="b">
        <v>0</v>
      </c>
      <c r="F270" s="84" t="b">
        <v>0</v>
      </c>
      <c r="G270" s="84" t="b">
        <v>0</v>
      </c>
    </row>
    <row r="271" spans="1:7" ht="15">
      <c r="A271" s="84" t="s">
        <v>1323</v>
      </c>
      <c r="B271" s="84">
        <v>2</v>
      </c>
      <c r="C271" s="122">
        <v>0.012550826619091026</v>
      </c>
      <c r="D271" s="84" t="s">
        <v>959</v>
      </c>
      <c r="E271" s="84" t="b">
        <v>0</v>
      </c>
      <c r="F271" s="84" t="b">
        <v>0</v>
      </c>
      <c r="G271" s="84" t="b">
        <v>0</v>
      </c>
    </row>
    <row r="272" spans="1:7" ht="15">
      <c r="A272" s="84" t="s">
        <v>231</v>
      </c>
      <c r="B272" s="84">
        <v>2</v>
      </c>
      <c r="C272" s="122">
        <v>0.012550826619091026</v>
      </c>
      <c r="D272" s="84" t="s">
        <v>959</v>
      </c>
      <c r="E272" s="84" t="b">
        <v>0</v>
      </c>
      <c r="F272" s="84" t="b">
        <v>0</v>
      </c>
      <c r="G272" s="84" t="b">
        <v>0</v>
      </c>
    </row>
    <row r="273" spans="1:7" ht="15">
      <c r="A273" s="84" t="s">
        <v>1060</v>
      </c>
      <c r="B273" s="84">
        <v>2</v>
      </c>
      <c r="C273" s="122">
        <v>0.012550826619091026</v>
      </c>
      <c r="D273" s="84" t="s">
        <v>959</v>
      </c>
      <c r="E273" s="84" t="b">
        <v>0</v>
      </c>
      <c r="F273" s="84" t="b">
        <v>0</v>
      </c>
      <c r="G273" s="84" t="b">
        <v>0</v>
      </c>
    </row>
    <row r="274" spans="1:7" ht="15">
      <c r="A274" s="84" t="s">
        <v>1061</v>
      </c>
      <c r="B274" s="84">
        <v>2</v>
      </c>
      <c r="C274" s="122">
        <v>0.012550826619091026</v>
      </c>
      <c r="D274" s="84" t="s">
        <v>959</v>
      </c>
      <c r="E274" s="84" t="b">
        <v>0</v>
      </c>
      <c r="F274" s="84" t="b">
        <v>0</v>
      </c>
      <c r="G274" s="84" t="b">
        <v>0</v>
      </c>
    </row>
    <row r="275" spans="1:7" ht="15">
      <c r="A275" s="84" t="s">
        <v>1265</v>
      </c>
      <c r="B275" s="84">
        <v>2</v>
      </c>
      <c r="C275" s="122">
        <v>0.012550826619091026</v>
      </c>
      <c r="D275" s="84" t="s">
        <v>959</v>
      </c>
      <c r="E275" s="84" t="b">
        <v>0</v>
      </c>
      <c r="F275" s="84" t="b">
        <v>0</v>
      </c>
      <c r="G275" s="84" t="b">
        <v>0</v>
      </c>
    </row>
    <row r="276" spans="1:7" ht="15">
      <c r="A276" s="84" t="s">
        <v>232</v>
      </c>
      <c r="B276" s="84">
        <v>2</v>
      </c>
      <c r="C276" s="122">
        <v>0.012550826619091026</v>
      </c>
      <c r="D276" s="84" t="s">
        <v>959</v>
      </c>
      <c r="E276" s="84" t="b">
        <v>0</v>
      </c>
      <c r="F276" s="84" t="b">
        <v>0</v>
      </c>
      <c r="G276" s="84" t="b">
        <v>0</v>
      </c>
    </row>
    <row r="277" spans="1:7" ht="15">
      <c r="A277" s="84" t="s">
        <v>1015</v>
      </c>
      <c r="B277" s="84">
        <v>2</v>
      </c>
      <c r="C277" s="122">
        <v>0.012550826619091026</v>
      </c>
      <c r="D277" s="84" t="s">
        <v>959</v>
      </c>
      <c r="E277" s="84" t="b">
        <v>0</v>
      </c>
      <c r="F277" s="84" t="b">
        <v>0</v>
      </c>
      <c r="G277" s="84" t="b">
        <v>0</v>
      </c>
    </row>
    <row r="278" spans="1:7" ht="15">
      <c r="A278" s="84" t="s">
        <v>242</v>
      </c>
      <c r="B278" s="84">
        <v>2</v>
      </c>
      <c r="C278" s="122">
        <v>0.012550826619091026</v>
      </c>
      <c r="D278" s="84" t="s">
        <v>959</v>
      </c>
      <c r="E278" s="84" t="b">
        <v>0</v>
      </c>
      <c r="F278" s="84" t="b">
        <v>0</v>
      </c>
      <c r="G278" s="84" t="b">
        <v>0</v>
      </c>
    </row>
    <row r="279" spans="1:7" ht="15">
      <c r="A279" s="84" t="s">
        <v>227</v>
      </c>
      <c r="B279" s="84">
        <v>2</v>
      </c>
      <c r="C279" s="122">
        <v>0.012550826619091026</v>
      </c>
      <c r="D279" s="84" t="s">
        <v>959</v>
      </c>
      <c r="E279" s="84" t="b">
        <v>0</v>
      </c>
      <c r="F279" s="84" t="b">
        <v>0</v>
      </c>
      <c r="G279" s="84" t="b">
        <v>0</v>
      </c>
    </row>
    <row r="280" spans="1:7" ht="15">
      <c r="A280" s="84" t="s">
        <v>1338</v>
      </c>
      <c r="B280" s="84">
        <v>2</v>
      </c>
      <c r="C280" s="122">
        <v>0.012550826619091026</v>
      </c>
      <c r="D280" s="84" t="s">
        <v>959</v>
      </c>
      <c r="E280" s="84" t="b">
        <v>0</v>
      </c>
      <c r="F280" s="84" t="b">
        <v>0</v>
      </c>
      <c r="G280" s="84" t="b">
        <v>0</v>
      </c>
    </row>
    <row r="281" spans="1:7" ht="15">
      <c r="A281" s="84" t="s">
        <v>222</v>
      </c>
      <c r="B281" s="84">
        <v>2</v>
      </c>
      <c r="C281" s="122">
        <v>0.012550826619091026</v>
      </c>
      <c r="D281" s="84" t="s">
        <v>959</v>
      </c>
      <c r="E281" s="84" t="b">
        <v>0</v>
      </c>
      <c r="F281" s="84" t="b">
        <v>0</v>
      </c>
      <c r="G281" s="84" t="b">
        <v>0</v>
      </c>
    </row>
    <row r="282" spans="1:7" ht="15">
      <c r="A282" s="84" t="s">
        <v>241</v>
      </c>
      <c r="B282" s="84">
        <v>2</v>
      </c>
      <c r="C282" s="122">
        <v>0.012550826619091026</v>
      </c>
      <c r="D282" s="84" t="s">
        <v>959</v>
      </c>
      <c r="E282" s="84" t="b">
        <v>0</v>
      </c>
      <c r="F282" s="84" t="b">
        <v>0</v>
      </c>
      <c r="G282" s="84" t="b">
        <v>0</v>
      </c>
    </row>
    <row r="283" spans="1:7" ht="15">
      <c r="A283" s="84" t="s">
        <v>1048</v>
      </c>
      <c r="B283" s="84">
        <v>14</v>
      </c>
      <c r="C283" s="122">
        <v>0.019053284212018323</v>
      </c>
      <c r="D283" s="84" t="s">
        <v>960</v>
      </c>
      <c r="E283" s="84" t="b">
        <v>0</v>
      </c>
      <c r="F283" s="84" t="b">
        <v>0</v>
      </c>
      <c r="G283" s="84" t="b">
        <v>0</v>
      </c>
    </row>
    <row r="284" spans="1:7" ht="15">
      <c r="A284" s="84" t="s">
        <v>1050</v>
      </c>
      <c r="B284" s="84">
        <v>12</v>
      </c>
      <c r="C284" s="122">
        <v>0</v>
      </c>
      <c r="D284" s="84" t="s">
        <v>960</v>
      </c>
      <c r="E284" s="84" t="b">
        <v>0</v>
      </c>
      <c r="F284" s="84" t="b">
        <v>0</v>
      </c>
      <c r="G284" s="84" t="b">
        <v>0</v>
      </c>
    </row>
    <row r="285" spans="1:7" ht="15">
      <c r="A285" s="84" t="s">
        <v>235</v>
      </c>
      <c r="B285" s="84">
        <v>11</v>
      </c>
      <c r="C285" s="122">
        <v>0.0024167102894383564</v>
      </c>
      <c r="D285" s="84" t="s">
        <v>960</v>
      </c>
      <c r="E285" s="84" t="b">
        <v>0</v>
      </c>
      <c r="F285" s="84" t="b">
        <v>0</v>
      </c>
      <c r="G285" s="84" t="b">
        <v>0</v>
      </c>
    </row>
    <row r="286" spans="1:7" ht="15">
      <c r="A286" s="84" t="s">
        <v>1049</v>
      </c>
      <c r="B286" s="84">
        <v>10</v>
      </c>
      <c r="C286" s="122">
        <v>0.004603560816722373</v>
      </c>
      <c r="D286" s="84" t="s">
        <v>960</v>
      </c>
      <c r="E286" s="84" t="b">
        <v>0</v>
      </c>
      <c r="F286" s="84" t="b">
        <v>0</v>
      </c>
      <c r="G286" s="84" t="b">
        <v>0</v>
      </c>
    </row>
    <row r="287" spans="1:7" ht="15">
      <c r="A287" s="84" t="s">
        <v>230</v>
      </c>
      <c r="B287" s="84">
        <v>9</v>
      </c>
      <c r="C287" s="122">
        <v>0.009214077508727507</v>
      </c>
      <c r="D287" s="84" t="s">
        <v>960</v>
      </c>
      <c r="E287" s="84" t="b">
        <v>0</v>
      </c>
      <c r="F287" s="84" t="b">
        <v>0</v>
      </c>
      <c r="G287" s="84" t="b">
        <v>0</v>
      </c>
    </row>
    <row r="288" spans="1:7" ht="15">
      <c r="A288" s="84" t="s">
        <v>382</v>
      </c>
      <c r="B288" s="84">
        <v>8</v>
      </c>
      <c r="C288" s="122">
        <v>0.008190291118868894</v>
      </c>
      <c r="D288" s="84" t="s">
        <v>960</v>
      </c>
      <c r="E288" s="84" t="b">
        <v>0</v>
      </c>
      <c r="F288" s="84" t="b">
        <v>0</v>
      </c>
      <c r="G288" s="84" t="b">
        <v>0</v>
      </c>
    </row>
    <row r="289" spans="1:7" ht="15">
      <c r="A289" s="84" t="s">
        <v>1060</v>
      </c>
      <c r="B289" s="84">
        <v>8</v>
      </c>
      <c r="C289" s="122">
        <v>0.008190291118868894</v>
      </c>
      <c r="D289" s="84" t="s">
        <v>960</v>
      </c>
      <c r="E289" s="84" t="b">
        <v>0</v>
      </c>
      <c r="F289" s="84" t="b">
        <v>0</v>
      </c>
      <c r="G289" s="84" t="b">
        <v>0</v>
      </c>
    </row>
    <row r="290" spans="1:7" ht="15">
      <c r="A290" s="84" t="s">
        <v>1061</v>
      </c>
      <c r="B290" s="84">
        <v>8</v>
      </c>
      <c r="C290" s="122">
        <v>0.008190291118868894</v>
      </c>
      <c r="D290" s="84" t="s">
        <v>960</v>
      </c>
      <c r="E290" s="84" t="b">
        <v>0</v>
      </c>
      <c r="F290" s="84" t="b">
        <v>0</v>
      </c>
      <c r="G290" s="84" t="b">
        <v>0</v>
      </c>
    </row>
    <row r="291" spans="1:7" ht="15">
      <c r="A291" s="84" t="s">
        <v>375</v>
      </c>
      <c r="B291" s="84">
        <v>8</v>
      </c>
      <c r="C291" s="122">
        <v>0.008190291118868894</v>
      </c>
      <c r="D291" s="84" t="s">
        <v>960</v>
      </c>
      <c r="E291" s="84" t="b">
        <v>0</v>
      </c>
      <c r="F291" s="84" t="b">
        <v>0</v>
      </c>
      <c r="G291" s="84" t="b">
        <v>0</v>
      </c>
    </row>
    <row r="292" spans="1:7" ht="15">
      <c r="A292" s="84" t="s">
        <v>1062</v>
      </c>
      <c r="B292" s="84">
        <v>7</v>
      </c>
      <c r="C292" s="122">
        <v>0.009526642106009162</v>
      </c>
      <c r="D292" s="84" t="s">
        <v>960</v>
      </c>
      <c r="E292" s="84" t="b">
        <v>0</v>
      </c>
      <c r="F292" s="84" t="b">
        <v>0</v>
      </c>
      <c r="G292" s="84" t="b">
        <v>0</v>
      </c>
    </row>
    <row r="293" spans="1:7" ht="15">
      <c r="A293" s="84" t="s">
        <v>1243</v>
      </c>
      <c r="B293" s="84">
        <v>6</v>
      </c>
      <c r="C293" s="122">
        <v>0.010501046360371438</v>
      </c>
      <c r="D293" s="84" t="s">
        <v>960</v>
      </c>
      <c r="E293" s="84" t="b">
        <v>0</v>
      </c>
      <c r="F293" s="84" t="b">
        <v>0</v>
      </c>
      <c r="G293" s="84" t="b">
        <v>0</v>
      </c>
    </row>
    <row r="294" spans="1:7" ht="15">
      <c r="A294" s="84" t="s">
        <v>1242</v>
      </c>
      <c r="B294" s="84">
        <v>6</v>
      </c>
      <c r="C294" s="122">
        <v>0.010501046360371438</v>
      </c>
      <c r="D294" s="84" t="s">
        <v>960</v>
      </c>
      <c r="E294" s="84" t="b">
        <v>0</v>
      </c>
      <c r="F294" s="84" t="b">
        <v>0</v>
      </c>
      <c r="G294" s="84" t="b">
        <v>0</v>
      </c>
    </row>
    <row r="295" spans="1:7" ht="15">
      <c r="A295" s="84" t="s">
        <v>1244</v>
      </c>
      <c r="B295" s="84">
        <v>5</v>
      </c>
      <c r="C295" s="122">
        <v>0.011052652375337384</v>
      </c>
      <c r="D295" s="84" t="s">
        <v>960</v>
      </c>
      <c r="E295" s="84" t="b">
        <v>0</v>
      </c>
      <c r="F295" s="84" t="b">
        <v>0</v>
      </c>
      <c r="G295" s="84" t="b">
        <v>0</v>
      </c>
    </row>
    <row r="296" spans="1:7" ht="15">
      <c r="A296" s="84" t="s">
        <v>1056</v>
      </c>
      <c r="B296" s="84">
        <v>5</v>
      </c>
      <c r="C296" s="122">
        <v>0.011052652375337384</v>
      </c>
      <c r="D296" s="84" t="s">
        <v>960</v>
      </c>
      <c r="E296" s="84" t="b">
        <v>1</v>
      </c>
      <c r="F296" s="84" t="b">
        <v>0</v>
      </c>
      <c r="G296" s="84" t="b">
        <v>0</v>
      </c>
    </row>
    <row r="297" spans="1:7" ht="15">
      <c r="A297" s="84" t="s">
        <v>232</v>
      </c>
      <c r="B297" s="84">
        <v>3</v>
      </c>
      <c r="C297" s="122">
        <v>0.010501046360371438</v>
      </c>
      <c r="D297" s="84" t="s">
        <v>960</v>
      </c>
      <c r="E297" s="84" t="b">
        <v>0</v>
      </c>
      <c r="F297" s="84" t="b">
        <v>0</v>
      </c>
      <c r="G297" s="84" t="b">
        <v>0</v>
      </c>
    </row>
    <row r="298" spans="1:7" ht="15">
      <c r="A298" s="84" t="s">
        <v>1258</v>
      </c>
      <c r="B298" s="84">
        <v>3</v>
      </c>
      <c r="C298" s="122">
        <v>0.010501046360371438</v>
      </c>
      <c r="D298" s="84" t="s">
        <v>960</v>
      </c>
      <c r="E298" s="84" t="b">
        <v>0</v>
      </c>
      <c r="F298" s="84" t="b">
        <v>0</v>
      </c>
      <c r="G298" s="84" t="b">
        <v>0</v>
      </c>
    </row>
    <row r="299" spans="1:7" ht="15">
      <c r="A299" s="84" t="s">
        <v>1259</v>
      </c>
      <c r="B299" s="84">
        <v>3</v>
      </c>
      <c r="C299" s="122">
        <v>0.010501046360371438</v>
      </c>
      <c r="D299" s="84" t="s">
        <v>960</v>
      </c>
      <c r="E299" s="84" t="b">
        <v>0</v>
      </c>
      <c r="F299" s="84" t="b">
        <v>0</v>
      </c>
      <c r="G299" s="84" t="b">
        <v>0</v>
      </c>
    </row>
    <row r="300" spans="1:7" ht="15">
      <c r="A300" s="84" t="s">
        <v>1260</v>
      </c>
      <c r="B300" s="84">
        <v>3</v>
      </c>
      <c r="C300" s="122">
        <v>0.010501046360371438</v>
      </c>
      <c r="D300" s="84" t="s">
        <v>960</v>
      </c>
      <c r="E300" s="84" t="b">
        <v>0</v>
      </c>
      <c r="F300" s="84" t="b">
        <v>0</v>
      </c>
      <c r="G300" s="84" t="b">
        <v>0</v>
      </c>
    </row>
    <row r="301" spans="1:7" ht="15">
      <c r="A301" s="84" t="s">
        <v>1261</v>
      </c>
      <c r="B301" s="84">
        <v>3</v>
      </c>
      <c r="C301" s="122">
        <v>0.010501046360371438</v>
      </c>
      <c r="D301" s="84" t="s">
        <v>960</v>
      </c>
      <c r="E301" s="84" t="b">
        <v>0</v>
      </c>
      <c r="F301" s="84" t="b">
        <v>0</v>
      </c>
      <c r="G301" s="84" t="b">
        <v>0</v>
      </c>
    </row>
    <row r="302" spans="1:7" ht="15">
      <c r="A302" s="84" t="s">
        <v>1262</v>
      </c>
      <c r="B302" s="84">
        <v>3</v>
      </c>
      <c r="C302" s="122">
        <v>0.010501046360371438</v>
      </c>
      <c r="D302" s="84" t="s">
        <v>960</v>
      </c>
      <c r="E302" s="84" t="b">
        <v>0</v>
      </c>
      <c r="F302" s="84" t="b">
        <v>0</v>
      </c>
      <c r="G302" s="84" t="b">
        <v>0</v>
      </c>
    </row>
    <row r="303" spans="1:7" ht="15">
      <c r="A303" s="84" t="s">
        <v>1263</v>
      </c>
      <c r="B303" s="84">
        <v>3</v>
      </c>
      <c r="C303" s="122">
        <v>0.010501046360371438</v>
      </c>
      <c r="D303" s="84" t="s">
        <v>960</v>
      </c>
      <c r="E303" s="84" t="b">
        <v>0</v>
      </c>
      <c r="F303" s="84" t="b">
        <v>0</v>
      </c>
      <c r="G303" s="84" t="b">
        <v>0</v>
      </c>
    </row>
    <row r="304" spans="1:7" ht="15">
      <c r="A304" s="84" t="s">
        <v>1279</v>
      </c>
      <c r="B304" s="84">
        <v>3</v>
      </c>
      <c r="C304" s="122">
        <v>0.010501046360371438</v>
      </c>
      <c r="D304" s="84" t="s">
        <v>960</v>
      </c>
      <c r="E304" s="84" t="b">
        <v>0</v>
      </c>
      <c r="F304" s="84" t="b">
        <v>0</v>
      </c>
      <c r="G304" s="84" t="b">
        <v>0</v>
      </c>
    </row>
    <row r="305" spans="1:7" ht="15">
      <c r="A305" s="84" t="s">
        <v>1280</v>
      </c>
      <c r="B305" s="84">
        <v>3</v>
      </c>
      <c r="C305" s="122">
        <v>0.010501046360371438</v>
      </c>
      <c r="D305" s="84" t="s">
        <v>960</v>
      </c>
      <c r="E305" s="84" t="b">
        <v>0</v>
      </c>
      <c r="F305" s="84" t="b">
        <v>0</v>
      </c>
      <c r="G305" s="84" t="b">
        <v>0</v>
      </c>
    </row>
    <row r="306" spans="1:7" ht="15">
      <c r="A306" s="84" t="s">
        <v>231</v>
      </c>
      <c r="B306" s="84">
        <v>3</v>
      </c>
      <c r="C306" s="122">
        <v>0.010501046360371438</v>
      </c>
      <c r="D306" s="84" t="s">
        <v>960</v>
      </c>
      <c r="E306" s="84" t="b">
        <v>0</v>
      </c>
      <c r="F306" s="84" t="b">
        <v>0</v>
      </c>
      <c r="G306" s="84" t="b">
        <v>0</v>
      </c>
    </row>
    <row r="307" spans="1:7" ht="15">
      <c r="A307" s="84" t="s">
        <v>1275</v>
      </c>
      <c r="B307" s="84">
        <v>2</v>
      </c>
      <c r="C307" s="122">
        <v>0.009048270353298181</v>
      </c>
      <c r="D307" s="84" t="s">
        <v>960</v>
      </c>
      <c r="E307" s="84" t="b">
        <v>1</v>
      </c>
      <c r="F307" s="84" t="b">
        <v>0</v>
      </c>
      <c r="G307" s="84" t="b">
        <v>0</v>
      </c>
    </row>
    <row r="308" spans="1:7" ht="15">
      <c r="A308" s="84" t="s">
        <v>1064</v>
      </c>
      <c r="B308" s="84">
        <v>2</v>
      </c>
      <c r="C308" s="122">
        <v>0.009048270353298181</v>
      </c>
      <c r="D308" s="84" t="s">
        <v>960</v>
      </c>
      <c r="E308" s="84" t="b">
        <v>0</v>
      </c>
      <c r="F308" s="84" t="b">
        <v>0</v>
      </c>
      <c r="G308" s="84" t="b">
        <v>0</v>
      </c>
    </row>
    <row r="309" spans="1:7" ht="15">
      <c r="A309" s="84" t="s">
        <v>1264</v>
      </c>
      <c r="B309" s="84">
        <v>2</v>
      </c>
      <c r="C309" s="122">
        <v>0.009048270353298181</v>
      </c>
      <c r="D309" s="84" t="s">
        <v>960</v>
      </c>
      <c r="E309" s="84" t="b">
        <v>0</v>
      </c>
      <c r="F309" s="84" t="b">
        <v>0</v>
      </c>
      <c r="G309" s="84" t="b">
        <v>0</v>
      </c>
    </row>
    <row r="310" spans="1:7" ht="15">
      <c r="A310" s="84" t="s">
        <v>1245</v>
      </c>
      <c r="B310" s="84">
        <v>2</v>
      </c>
      <c r="C310" s="122">
        <v>0.009048270353298181</v>
      </c>
      <c r="D310" s="84" t="s">
        <v>960</v>
      </c>
      <c r="E310" s="84" t="b">
        <v>0</v>
      </c>
      <c r="F310" s="84" t="b">
        <v>0</v>
      </c>
      <c r="G310" s="84" t="b">
        <v>0</v>
      </c>
    </row>
    <row r="311" spans="1:7" ht="15">
      <c r="A311" s="84" t="s">
        <v>1276</v>
      </c>
      <c r="B311" s="84">
        <v>2</v>
      </c>
      <c r="C311" s="122">
        <v>0.009048270353298181</v>
      </c>
      <c r="D311" s="84" t="s">
        <v>960</v>
      </c>
      <c r="E311" s="84" t="b">
        <v>0</v>
      </c>
      <c r="F311" s="84" t="b">
        <v>0</v>
      </c>
      <c r="G311" s="84" t="b">
        <v>0</v>
      </c>
    </row>
    <row r="312" spans="1:7" ht="15">
      <c r="A312" s="84" t="s">
        <v>1277</v>
      </c>
      <c r="B312" s="84">
        <v>2</v>
      </c>
      <c r="C312" s="122">
        <v>0.009048270353298181</v>
      </c>
      <c r="D312" s="84" t="s">
        <v>960</v>
      </c>
      <c r="E312" s="84" t="b">
        <v>0</v>
      </c>
      <c r="F312" s="84" t="b">
        <v>0</v>
      </c>
      <c r="G312" s="84" t="b">
        <v>0</v>
      </c>
    </row>
    <row r="313" spans="1:7" ht="15">
      <c r="A313" s="84" t="s">
        <v>1278</v>
      </c>
      <c r="B313" s="84">
        <v>2</v>
      </c>
      <c r="C313" s="122">
        <v>0.009048270353298181</v>
      </c>
      <c r="D313" s="84" t="s">
        <v>960</v>
      </c>
      <c r="E313" s="84" t="b">
        <v>0</v>
      </c>
      <c r="F313" s="84" t="b">
        <v>0</v>
      </c>
      <c r="G313" s="84" t="b">
        <v>0</v>
      </c>
    </row>
    <row r="314" spans="1:7" ht="15">
      <c r="A314" s="84" t="s">
        <v>1058</v>
      </c>
      <c r="B314" s="84">
        <v>2</v>
      </c>
      <c r="C314" s="122">
        <v>0.009048270353298181</v>
      </c>
      <c r="D314" s="84" t="s">
        <v>960</v>
      </c>
      <c r="E314" s="84" t="b">
        <v>0</v>
      </c>
      <c r="F314" s="84" t="b">
        <v>0</v>
      </c>
      <c r="G314" s="84" t="b">
        <v>0</v>
      </c>
    </row>
    <row r="315" spans="1:7" ht="15">
      <c r="A315" s="84" t="s">
        <v>1057</v>
      </c>
      <c r="B315" s="84">
        <v>2</v>
      </c>
      <c r="C315" s="122">
        <v>0.009048270353298181</v>
      </c>
      <c r="D315" s="84" t="s">
        <v>960</v>
      </c>
      <c r="E315" s="84" t="b">
        <v>1</v>
      </c>
      <c r="F315" s="84" t="b">
        <v>0</v>
      </c>
      <c r="G315" s="84" t="b">
        <v>0</v>
      </c>
    </row>
    <row r="316" spans="1:7" ht="15">
      <c r="A316" s="84" t="s">
        <v>230</v>
      </c>
      <c r="B316" s="84">
        <v>9</v>
      </c>
      <c r="C316" s="122">
        <v>0.00855088350071086</v>
      </c>
      <c r="D316" s="84" t="s">
        <v>961</v>
      </c>
      <c r="E316" s="84" t="b">
        <v>0</v>
      </c>
      <c r="F316" s="84" t="b">
        <v>0</v>
      </c>
      <c r="G316" s="84" t="b">
        <v>0</v>
      </c>
    </row>
    <row r="317" spans="1:7" ht="15">
      <c r="A317" s="84" t="s">
        <v>1064</v>
      </c>
      <c r="B317" s="84">
        <v>5</v>
      </c>
      <c r="C317" s="122">
        <v>0.014756372336469667</v>
      </c>
      <c r="D317" s="84" t="s">
        <v>961</v>
      </c>
      <c r="E317" s="84" t="b">
        <v>0</v>
      </c>
      <c r="F317" s="84" t="b">
        <v>0</v>
      </c>
      <c r="G317" s="84" t="b">
        <v>0</v>
      </c>
    </row>
    <row r="318" spans="1:7" ht="15">
      <c r="A318" s="84" t="s">
        <v>1065</v>
      </c>
      <c r="B318" s="84">
        <v>5</v>
      </c>
      <c r="C318" s="122">
        <v>0.014756372336469667</v>
      </c>
      <c r="D318" s="84" t="s">
        <v>961</v>
      </c>
      <c r="E318" s="84" t="b">
        <v>0</v>
      </c>
      <c r="F318" s="84" t="b">
        <v>0</v>
      </c>
      <c r="G318" s="84" t="b">
        <v>0</v>
      </c>
    </row>
    <row r="319" spans="1:7" ht="15">
      <c r="A319" s="84" t="s">
        <v>1066</v>
      </c>
      <c r="B319" s="84">
        <v>5</v>
      </c>
      <c r="C319" s="122">
        <v>0.014756372336469667</v>
      </c>
      <c r="D319" s="84" t="s">
        <v>961</v>
      </c>
      <c r="E319" s="84" t="b">
        <v>0</v>
      </c>
      <c r="F319" s="84" t="b">
        <v>0</v>
      </c>
      <c r="G319" s="84" t="b">
        <v>0</v>
      </c>
    </row>
    <row r="320" spans="1:7" ht="15">
      <c r="A320" s="84" t="s">
        <v>1067</v>
      </c>
      <c r="B320" s="84">
        <v>5</v>
      </c>
      <c r="C320" s="122">
        <v>0.014756372336469667</v>
      </c>
      <c r="D320" s="84" t="s">
        <v>961</v>
      </c>
      <c r="E320" s="84" t="b">
        <v>0</v>
      </c>
      <c r="F320" s="84" t="b">
        <v>0</v>
      </c>
      <c r="G320" s="84" t="b">
        <v>0</v>
      </c>
    </row>
    <row r="321" spans="1:7" ht="15">
      <c r="A321" s="84" t="s">
        <v>1068</v>
      </c>
      <c r="B321" s="84">
        <v>4</v>
      </c>
      <c r="C321" s="122">
        <v>0.02741058840533407</v>
      </c>
      <c r="D321" s="84" t="s">
        <v>961</v>
      </c>
      <c r="E321" s="84" t="b">
        <v>0</v>
      </c>
      <c r="F321" s="84" t="b">
        <v>0</v>
      </c>
      <c r="G321" s="84" t="b">
        <v>0</v>
      </c>
    </row>
    <row r="322" spans="1:7" ht="15">
      <c r="A322" s="84" t="s">
        <v>1069</v>
      </c>
      <c r="B322" s="84">
        <v>4</v>
      </c>
      <c r="C322" s="122">
        <v>0.02741058840533407</v>
      </c>
      <c r="D322" s="84" t="s">
        <v>961</v>
      </c>
      <c r="E322" s="84" t="b">
        <v>0</v>
      </c>
      <c r="F322" s="84" t="b">
        <v>0</v>
      </c>
      <c r="G322" s="84" t="b">
        <v>0</v>
      </c>
    </row>
    <row r="323" spans="1:7" ht="15">
      <c r="A323" s="84" t="s">
        <v>1030</v>
      </c>
      <c r="B323" s="84">
        <v>3</v>
      </c>
      <c r="C323" s="122">
        <v>0.015378786625892283</v>
      </c>
      <c r="D323" s="84" t="s">
        <v>961</v>
      </c>
      <c r="E323" s="84" t="b">
        <v>0</v>
      </c>
      <c r="F323" s="84" t="b">
        <v>0</v>
      </c>
      <c r="G323" s="84" t="b">
        <v>0</v>
      </c>
    </row>
    <row r="324" spans="1:7" ht="15">
      <c r="A324" s="84" t="s">
        <v>384</v>
      </c>
      <c r="B324" s="84">
        <v>2</v>
      </c>
      <c r="C324" s="122">
        <v>0.0196078431372549</v>
      </c>
      <c r="D324" s="84" t="s">
        <v>961</v>
      </c>
      <c r="E324" s="84" t="b">
        <v>0</v>
      </c>
      <c r="F324" s="84" t="b">
        <v>0</v>
      </c>
      <c r="G324" s="84" t="b">
        <v>0</v>
      </c>
    </row>
    <row r="325" spans="1:7" ht="15">
      <c r="A325" s="84" t="s">
        <v>1070</v>
      </c>
      <c r="B325" s="84">
        <v>2</v>
      </c>
      <c r="C325" s="122">
        <v>0.013705294202667036</v>
      </c>
      <c r="D325" s="84" t="s">
        <v>961</v>
      </c>
      <c r="E325" s="84" t="b">
        <v>0</v>
      </c>
      <c r="F325" s="84" t="b">
        <v>0</v>
      </c>
      <c r="G325" s="84" t="b">
        <v>0</v>
      </c>
    </row>
    <row r="326" spans="1:7" ht="15">
      <c r="A326" s="84" t="s">
        <v>1325</v>
      </c>
      <c r="B326" s="84">
        <v>2</v>
      </c>
      <c r="C326" s="122">
        <v>0.013705294202667036</v>
      </c>
      <c r="D326" s="84" t="s">
        <v>961</v>
      </c>
      <c r="E326" s="84" t="b">
        <v>0</v>
      </c>
      <c r="F326" s="84" t="b">
        <v>0</v>
      </c>
      <c r="G326" s="84" t="b">
        <v>0</v>
      </c>
    </row>
    <row r="327" spans="1:7" ht="15">
      <c r="A327" s="84" t="s">
        <v>1326</v>
      </c>
      <c r="B327" s="84">
        <v>2</v>
      </c>
      <c r="C327" s="122">
        <v>0.013705294202667036</v>
      </c>
      <c r="D327" s="84" t="s">
        <v>961</v>
      </c>
      <c r="E327" s="84" t="b">
        <v>0</v>
      </c>
      <c r="F327" s="84" t="b">
        <v>0</v>
      </c>
      <c r="G327" s="84" t="b">
        <v>0</v>
      </c>
    </row>
    <row r="328" spans="1:7" ht="15">
      <c r="A328" s="84" t="s">
        <v>1327</v>
      </c>
      <c r="B328" s="84">
        <v>2</v>
      </c>
      <c r="C328" s="122">
        <v>0.013705294202667036</v>
      </c>
      <c r="D328" s="84" t="s">
        <v>961</v>
      </c>
      <c r="E328" s="84" t="b">
        <v>0</v>
      </c>
      <c r="F328" s="84" t="b">
        <v>0</v>
      </c>
      <c r="G328" s="84" t="b">
        <v>0</v>
      </c>
    </row>
    <row r="329" spans="1:7" ht="15">
      <c r="A329" s="84" t="s">
        <v>1328</v>
      </c>
      <c r="B329" s="84">
        <v>2</v>
      </c>
      <c r="C329" s="122">
        <v>0.013705294202667036</v>
      </c>
      <c r="D329" s="84" t="s">
        <v>961</v>
      </c>
      <c r="E329" s="84" t="b">
        <v>0</v>
      </c>
      <c r="F329" s="84" t="b">
        <v>0</v>
      </c>
      <c r="G329" s="84" t="b">
        <v>0</v>
      </c>
    </row>
    <row r="330" spans="1:7" ht="15">
      <c r="A330" s="84" t="s">
        <v>1329</v>
      </c>
      <c r="B330" s="84">
        <v>2</v>
      </c>
      <c r="C330" s="122">
        <v>0.013705294202667036</v>
      </c>
      <c r="D330" s="84" t="s">
        <v>961</v>
      </c>
      <c r="E330" s="84" t="b">
        <v>0</v>
      </c>
      <c r="F330" s="84" t="b">
        <v>0</v>
      </c>
      <c r="G330" s="84" t="b">
        <v>0</v>
      </c>
    </row>
    <row r="331" spans="1:7" ht="15">
      <c r="A331" s="84" t="s">
        <v>1330</v>
      </c>
      <c r="B331" s="84">
        <v>2</v>
      </c>
      <c r="C331" s="122">
        <v>0.013705294202667036</v>
      </c>
      <c r="D331" s="84" t="s">
        <v>961</v>
      </c>
      <c r="E331" s="84" t="b">
        <v>0</v>
      </c>
      <c r="F331" s="84" t="b">
        <v>0</v>
      </c>
      <c r="G331" s="84" t="b">
        <v>0</v>
      </c>
    </row>
    <row r="332" spans="1:7" ht="15">
      <c r="A332" s="84" t="s">
        <v>1331</v>
      </c>
      <c r="B332" s="84">
        <v>2</v>
      </c>
      <c r="C332" s="122">
        <v>0.013705294202667036</v>
      </c>
      <c r="D332" s="84" t="s">
        <v>961</v>
      </c>
      <c r="E332" s="84" t="b">
        <v>0</v>
      </c>
      <c r="F332" s="84" t="b">
        <v>0</v>
      </c>
      <c r="G332" s="84" t="b">
        <v>0</v>
      </c>
    </row>
    <row r="333" spans="1:7" ht="15">
      <c r="A333" s="84" t="s">
        <v>1332</v>
      </c>
      <c r="B333" s="84">
        <v>2</v>
      </c>
      <c r="C333" s="122">
        <v>0.013705294202667036</v>
      </c>
      <c r="D333" s="84" t="s">
        <v>961</v>
      </c>
      <c r="E333" s="84" t="b">
        <v>0</v>
      </c>
      <c r="F333" s="84" t="b">
        <v>0</v>
      </c>
      <c r="G333" s="84" t="b">
        <v>0</v>
      </c>
    </row>
    <row r="334" spans="1:7" ht="15">
      <c r="A334" s="84" t="s">
        <v>1053</v>
      </c>
      <c r="B334" s="84">
        <v>2</v>
      </c>
      <c r="C334" s="122">
        <v>0.013705294202667036</v>
      </c>
      <c r="D334" s="84" t="s">
        <v>961</v>
      </c>
      <c r="E334" s="84" t="b">
        <v>0</v>
      </c>
      <c r="F334" s="84" t="b">
        <v>0</v>
      </c>
      <c r="G334" s="84" t="b">
        <v>0</v>
      </c>
    </row>
    <row r="335" spans="1:7" ht="15">
      <c r="A335" s="84" t="s">
        <v>1333</v>
      </c>
      <c r="B335" s="84">
        <v>2</v>
      </c>
      <c r="C335" s="122">
        <v>0.013705294202667036</v>
      </c>
      <c r="D335" s="84" t="s">
        <v>961</v>
      </c>
      <c r="E335" s="84" t="b">
        <v>0</v>
      </c>
      <c r="F335" s="84" t="b">
        <v>0</v>
      </c>
      <c r="G335" s="84" t="b">
        <v>0</v>
      </c>
    </row>
    <row r="336" spans="1:7" ht="15">
      <c r="A336" s="84" t="s">
        <v>1334</v>
      </c>
      <c r="B336" s="84">
        <v>2</v>
      </c>
      <c r="C336" s="122">
        <v>0.013705294202667036</v>
      </c>
      <c r="D336" s="84" t="s">
        <v>961</v>
      </c>
      <c r="E336" s="84" t="b">
        <v>0</v>
      </c>
      <c r="F336" s="84" t="b">
        <v>0</v>
      </c>
      <c r="G336" s="84" t="b">
        <v>0</v>
      </c>
    </row>
    <row r="337" spans="1:7" ht="15">
      <c r="A337" s="84" t="s">
        <v>1335</v>
      </c>
      <c r="B337" s="84">
        <v>2</v>
      </c>
      <c r="C337" s="122">
        <v>0.013705294202667036</v>
      </c>
      <c r="D337" s="84" t="s">
        <v>961</v>
      </c>
      <c r="E337" s="84" t="b">
        <v>0</v>
      </c>
      <c r="F337" s="84" t="b">
        <v>0</v>
      </c>
      <c r="G337" s="84" t="b">
        <v>0</v>
      </c>
    </row>
    <row r="338" spans="1:7" ht="15">
      <c r="A338" s="84" t="s">
        <v>1324</v>
      </c>
      <c r="B338" s="84">
        <v>2</v>
      </c>
      <c r="C338" s="122">
        <v>0.013705294202667036</v>
      </c>
      <c r="D338" s="84" t="s">
        <v>961</v>
      </c>
      <c r="E338" s="84" t="b">
        <v>0</v>
      </c>
      <c r="F338" s="84" t="b">
        <v>0</v>
      </c>
      <c r="G33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1357</v>
      </c>
      <c r="B1" s="13" t="s">
        <v>1358</v>
      </c>
      <c r="C1" s="13" t="s">
        <v>1351</v>
      </c>
      <c r="D1" s="13" t="s">
        <v>1352</v>
      </c>
      <c r="E1" s="13" t="s">
        <v>1359</v>
      </c>
      <c r="F1" s="13" t="s">
        <v>144</v>
      </c>
      <c r="G1" s="13" t="s">
        <v>1360</v>
      </c>
      <c r="H1" s="13" t="s">
        <v>1361</v>
      </c>
      <c r="I1" s="13" t="s">
        <v>1362</v>
      </c>
      <c r="J1" s="13" t="s">
        <v>1363</v>
      </c>
      <c r="K1" s="13" t="s">
        <v>1364</v>
      </c>
      <c r="L1" s="13" t="s">
        <v>1365</v>
      </c>
    </row>
    <row r="2" spans="1:12" ht="15">
      <c r="A2" s="84" t="s">
        <v>1050</v>
      </c>
      <c r="B2" s="84" t="s">
        <v>235</v>
      </c>
      <c r="C2" s="84">
        <v>16</v>
      </c>
      <c r="D2" s="122">
        <v>0.01229576496518294</v>
      </c>
      <c r="E2" s="122">
        <v>1.5424313635334206</v>
      </c>
      <c r="F2" s="84" t="s">
        <v>1353</v>
      </c>
      <c r="G2" s="84" t="b">
        <v>0</v>
      </c>
      <c r="H2" s="84" t="b">
        <v>0</v>
      </c>
      <c r="I2" s="84" t="b">
        <v>0</v>
      </c>
      <c r="J2" s="84" t="b">
        <v>0</v>
      </c>
      <c r="K2" s="84" t="b">
        <v>0</v>
      </c>
      <c r="L2" s="84" t="b">
        <v>0</v>
      </c>
    </row>
    <row r="3" spans="1:12" ht="15">
      <c r="A3" s="84" t="s">
        <v>235</v>
      </c>
      <c r="B3" s="84" t="s">
        <v>1049</v>
      </c>
      <c r="C3" s="84">
        <v>16</v>
      </c>
      <c r="D3" s="122">
        <v>0.01229576496518294</v>
      </c>
      <c r="E3" s="122">
        <v>1.5029228222497468</v>
      </c>
      <c r="F3" s="84" t="s">
        <v>1353</v>
      </c>
      <c r="G3" s="84" t="b">
        <v>0</v>
      </c>
      <c r="H3" s="84" t="b">
        <v>0</v>
      </c>
      <c r="I3" s="84" t="b">
        <v>0</v>
      </c>
      <c r="J3" s="84" t="b">
        <v>0</v>
      </c>
      <c r="K3" s="84" t="b">
        <v>0</v>
      </c>
      <c r="L3" s="84" t="b">
        <v>0</v>
      </c>
    </row>
    <row r="4" spans="1:12" ht="15">
      <c r="A4" s="84" t="s">
        <v>1048</v>
      </c>
      <c r="B4" s="84" t="s">
        <v>1048</v>
      </c>
      <c r="C4" s="84">
        <v>15</v>
      </c>
      <c r="D4" s="122">
        <v>0.01202190418898095</v>
      </c>
      <c r="E4" s="122">
        <v>1.1275516034267516</v>
      </c>
      <c r="F4" s="84" t="s">
        <v>1353</v>
      </c>
      <c r="G4" s="84" t="b">
        <v>0</v>
      </c>
      <c r="H4" s="84" t="b">
        <v>0</v>
      </c>
      <c r="I4" s="84" t="b">
        <v>0</v>
      </c>
      <c r="J4" s="84" t="b">
        <v>0</v>
      </c>
      <c r="K4" s="84" t="b">
        <v>0</v>
      </c>
      <c r="L4" s="84" t="b">
        <v>0</v>
      </c>
    </row>
    <row r="5" spans="1:12" ht="15">
      <c r="A5" s="84" t="s">
        <v>1060</v>
      </c>
      <c r="B5" s="84" t="s">
        <v>1061</v>
      </c>
      <c r="C5" s="84">
        <v>12</v>
      </c>
      <c r="D5" s="122">
        <v>0.010985664711298498</v>
      </c>
      <c r="E5" s="122">
        <v>1.811798350942064</v>
      </c>
      <c r="F5" s="84" t="s">
        <v>1353</v>
      </c>
      <c r="G5" s="84" t="b">
        <v>0</v>
      </c>
      <c r="H5" s="84" t="b">
        <v>0</v>
      </c>
      <c r="I5" s="84" t="b">
        <v>0</v>
      </c>
      <c r="J5" s="84" t="b">
        <v>0</v>
      </c>
      <c r="K5" s="84" t="b">
        <v>0</v>
      </c>
      <c r="L5" s="84" t="b">
        <v>0</v>
      </c>
    </row>
    <row r="6" spans="1:12" ht="15">
      <c r="A6" s="84" t="s">
        <v>1048</v>
      </c>
      <c r="B6" s="84" t="s">
        <v>1062</v>
      </c>
      <c r="C6" s="84">
        <v>9</v>
      </c>
      <c r="D6" s="122">
        <v>0.009562129274032343</v>
      </c>
      <c r="E6" s="122">
        <v>1.4138583422700266</v>
      </c>
      <c r="F6" s="84" t="s">
        <v>1353</v>
      </c>
      <c r="G6" s="84" t="b">
        <v>0</v>
      </c>
      <c r="H6" s="84" t="b">
        <v>0</v>
      </c>
      <c r="I6" s="84" t="b">
        <v>0</v>
      </c>
      <c r="J6" s="84" t="b">
        <v>0</v>
      </c>
      <c r="K6" s="84" t="b">
        <v>0</v>
      </c>
      <c r="L6" s="84" t="b">
        <v>0</v>
      </c>
    </row>
    <row r="7" spans="1:12" ht="15">
      <c r="A7" s="84" t="s">
        <v>375</v>
      </c>
      <c r="B7" s="84" t="s">
        <v>1057</v>
      </c>
      <c r="C7" s="84">
        <v>9</v>
      </c>
      <c r="D7" s="122">
        <v>0.009562129274032343</v>
      </c>
      <c r="E7" s="122">
        <v>1.6277381622151075</v>
      </c>
      <c r="F7" s="84" t="s">
        <v>1353</v>
      </c>
      <c r="G7" s="84" t="b">
        <v>0</v>
      </c>
      <c r="H7" s="84" t="b">
        <v>0</v>
      </c>
      <c r="I7" s="84" t="b">
        <v>0</v>
      </c>
      <c r="J7" s="84" t="b">
        <v>1</v>
      </c>
      <c r="K7" s="84" t="b">
        <v>0</v>
      </c>
      <c r="L7" s="84" t="b">
        <v>0</v>
      </c>
    </row>
    <row r="8" spans="1:12" ht="15">
      <c r="A8" s="84" t="s">
        <v>1243</v>
      </c>
      <c r="B8" s="84" t="s">
        <v>1242</v>
      </c>
      <c r="C8" s="84">
        <v>8</v>
      </c>
      <c r="D8" s="122">
        <v>0.008981105971193644</v>
      </c>
      <c r="E8" s="122">
        <v>1.8495869118314638</v>
      </c>
      <c r="F8" s="84" t="s">
        <v>1353</v>
      </c>
      <c r="G8" s="84" t="b">
        <v>0</v>
      </c>
      <c r="H8" s="84" t="b">
        <v>0</v>
      </c>
      <c r="I8" s="84" t="b">
        <v>0</v>
      </c>
      <c r="J8" s="84" t="b">
        <v>0</v>
      </c>
      <c r="K8" s="84" t="b">
        <v>0</v>
      </c>
      <c r="L8" s="84" t="b">
        <v>0</v>
      </c>
    </row>
    <row r="9" spans="1:12" ht="15">
      <c r="A9" s="84" t="s">
        <v>1062</v>
      </c>
      <c r="B9" s="84" t="s">
        <v>375</v>
      </c>
      <c r="C9" s="84">
        <v>8</v>
      </c>
      <c r="D9" s="122">
        <v>0.008981105971193644</v>
      </c>
      <c r="E9" s="122">
        <v>1.61222599603686</v>
      </c>
      <c r="F9" s="84" t="s">
        <v>1353</v>
      </c>
      <c r="G9" s="84" t="b">
        <v>0</v>
      </c>
      <c r="H9" s="84" t="b">
        <v>0</v>
      </c>
      <c r="I9" s="84" t="b">
        <v>0</v>
      </c>
      <c r="J9" s="84" t="b">
        <v>0</v>
      </c>
      <c r="K9" s="84" t="b">
        <v>0</v>
      </c>
      <c r="L9" s="84" t="b">
        <v>0</v>
      </c>
    </row>
    <row r="10" spans="1:12" ht="15">
      <c r="A10" s="84" t="s">
        <v>1058</v>
      </c>
      <c r="B10" s="84" t="s">
        <v>382</v>
      </c>
      <c r="C10" s="84">
        <v>8</v>
      </c>
      <c r="D10" s="122">
        <v>0.008981105971193644</v>
      </c>
      <c r="E10" s="122">
        <v>1.5387970788783265</v>
      </c>
      <c r="F10" s="84" t="s">
        <v>1353</v>
      </c>
      <c r="G10" s="84" t="b">
        <v>0</v>
      </c>
      <c r="H10" s="84" t="b">
        <v>0</v>
      </c>
      <c r="I10" s="84" t="b">
        <v>0</v>
      </c>
      <c r="J10" s="84" t="b">
        <v>0</v>
      </c>
      <c r="K10" s="84" t="b">
        <v>0</v>
      </c>
      <c r="L10" s="84" t="b">
        <v>0</v>
      </c>
    </row>
    <row r="11" spans="1:12" ht="15">
      <c r="A11" s="84" t="s">
        <v>382</v>
      </c>
      <c r="B11" s="84" t="s">
        <v>1056</v>
      </c>
      <c r="C11" s="84">
        <v>8</v>
      </c>
      <c r="D11" s="122">
        <v>0.008981105971193644</v>
      </c>
      <c r="E11" s="122">
        <v>1.3926690432000883</v>
      </c>
      <c r="F11" s="84" t="s">
        <v>1353</v>
      </c>
      <c r="G11" s="84" t="b">
        <v>0</v>
      </c>
      <c r="H11" s="84" t="b">
        <v>0</v>
      </c>
      <c r="I11" s="84" t="b">
        <v>0</v>
      </c>
      <c r="J11" s="84" t="b">
        <v>1</v>
      </c>
      <c r="K11" s="84" t="b">
        <v>0</v>
      </c>
      <c r="L11" s="84" t="b">
        <v>0</v>
      </c>
    </row>
    <row r="12" spans="1:12" ht="15">
      <c r="A12" s="84" t="s">
        <v>1056</v>
      </c>
      <c r="B12" s="84" t="s">
        <v>375</v>
      </c>
      <c r="C12" s="84">
        <v>8</v>
      </c>
      <c r="D12" s="122">
        <v>0.008981105971193644</v>
      </c>
      <c r="E12" s="122">
        <v>1.4361347369811788</v>
      </c>
      <c r="F12" s="84" t="s">
        <v>1353</v>
      </c>
      <c r="G12" s="84" t="b">
        <v>1</v>
      </c>
      <c r="H12" s="84" t="b">
        <v>0</v>
      </c>
      <c r="I12" s="84" t="b">
        <v>0</v>
      </c>
      <c r="J12" s="84" t="b">
        <v>0</v>
      </c>
      <c r="K12" s="84" t="b">
        <v>0</v>
      </c>
      <c r="L12" s="84" t="b">
        <v>0</v>
      </c>
    </row>
    <row r="13" spans="1:12" ht="15">
      <c r="A13" s="84" t="s">
        <v>1049</v>
      </c>
      <c r="B13" s="84" t="s">
        <v>230</v>
      </c>
      <c r="C13" s="84">
        <v>7</v>
      </c>
      <c r="D13" s="122">
        <v>0.008336048464610684</v>
      </c>
      <c r="E13" s="122">
        <v>0.9579263866203022</v>
      </c>
      <c r="F13" s="84" t="s">
        <v>1353</v>
      </c>
      <c r="G13" s="84" t="b">
        <v>0</v>
      </c>
      <c r="H13" s="84" t="b">
        <v>0</v>
      </c>
      <c r="I13" s="84" t="b">
        <v>0</v>
      </c>
      <c r="J13" s="84" t="b">
        <v>0</v>
      </c>
      <c r="K13" s="84" t="b">
        <v>0</v>
      </c>
      <c r="L13" s="84" t="b">
        <v>0</v>
      </c>
    </row>
    <row r="14" spans="1:12" ht="15">
      <c r="A14" s="84" t="s">
        <v>230</v>
      </c>
      <c r="B14" s="84" t="s">
        <v>1060</v>
      </c>
      <c r="C14" s="84">
        <v>7</v>
      </c>
      <c r="D14" s="122">
        <v>0.008336048464610684</v>
      </c>
      <c r="E14" s="122">
        <v>1.0548363996283585</v>
      </c>
      <c r="F14" s="84" t="s">
        <v>1353</v>
      </c>
      <c r="G14" s="84" t="b">
        <v>0</v>
      </c>
      <c r="H14" s="84" t="b">
        <v>0</v>
      </c>
      <c r="I14" s="84" t="b">
        <v>0</v>
      </c>
      <c r="J14" s="84" t="b">
        <v>0</v>
      </c>
      <c r="K14" s="84" t="b">
        <v>0</v>
      </c>
      <c r="L14" s="84" t="b">
        <v>0</v>
      </c>
    </row>
    <row r="15" spans="1:12" ht="15">
      <c r="A15" s="84" t="s">
        <v>1061</v>
      </c>
      <c r="B15" s="84" t="s">
        <v>1243</v>
      </c>
      <c r="C15" s="84">
        <v>7</v>
      </c>
      <c r="D15" s="122">
        <v>0.008336048464610684</v>
      </c>
      <c r="E15" s="122">
        <v>1.7538064039643775</v>
      </c>
      <c r="F15" s="84" t="s">
        <v>1353</v>
      </c>
      <c r="G15" s="84" t="b">
        <v>0</v>
      </c>
      <c r="H15" s="84" t="b">
        <v>0</v>
      </c>
      <c r="I15" s="84" t="b">
        <v>0</v>
      </c>
      <c r="J15" s="84" t="b">
        <v>0</v>
      </c>
      <c r="K15" s="84" t="b">
        <v>0</v>
      </c>
      <c r="L15" s="84" t="b">
        <v>0</v>
      </c>
    </row>
    <row r="16" spans="1:12" ht="15">
      <c r="A16" s="84" t="s">
        <v>1242</v>
      </c>
      <c r="B16" s="84" t="s">
        <v>1048</v>
      </c>
      <c r="C16" s="84">
        <v>7</v>
      </c>
      <c r="D16" s="122">
        <v>0.008336048464610684</v>
      </c>
      <c r="E16" s="122">
        <v>1.2322869539467647</v>
      </c>
      <c r="F16" s="84" t="s">
        <v>1353</v>
      </c>
      <c r="G16" s="84" t="b">
        <v>0</v>
      </c>
      <c r="H16" s="84" t="b">
        <v>0</v>
      </c>
      <c r="I16" s="84" t="b">
        <v>0</v>
      </c>
      <c r="J16" s="84" t="b">
        <v>0</v>
      </c>
      <c r="K16" s="84" t="b">
        <v>0</v>
      </c>
      <c r="L16" s="84" t="b">
        <v>0</v>
      </c>
    </row>
    <row r="17" spans="1:12" ht="15">
      <c r="A17" s="84" t="s">
        <v>1049</v>
      </c>
      <c r="B17" s="84" t="s">
        <v>1060</v>
      </c>
      <c r="C17" s="84">
        <v>5</v>
      </c>
      <c r="D17" s="122">
        <v>0.006813897012324999</v>
      </c>
      <c r="E17" s="122">
        <v>1.2097383596141016</v>
      </c>
      <c r="F17" s="84" t="s">
        <v>1353</v>
      </c>
      <c r="G17" s="84" t="b">
        <v>0</v>
      </c>
      <c r="H17" s="84" t="b">
        <v>0</v>
      </c>
      <c r="I17" s="84" t="b">
        <v>0</v>
      </c>
      <c r="J17" s="84" t="b">
        <v>0</v>
      </c>
      <c r="K17" s="84" t="b">
        <v>0</v>
      </c>
      <c r="L17" s="84" t="b">
        <v>0</v>
      </c>
    </row>
    <row r="18" spans="1:12" ht="15">
      <c r="A18" s="84" t="s">
        <v>1061</v>
      </c>
      <c r="B18" s="84" t="s">
        <v>1058</v>
      </c>
      <c r="C18" s="84">
        <v>5</v>
      </c>
      <c r="D18" s="122">
        <v>0.006813897012324999</v>
      </c>
      <c r="E18" s="122">
        <v>1.6076783682861393</v>
      </c>
      <c r="F18" s="84" t="s">
        <v>1353</v>
      </c>
      <c r="G18" s="84" t="b">
        <v>0</v>
      </c>
      <c r="H18" s="84" t="b">
        <v>0</v>
      </c>
      <c r="I18" s="84" t="b">
        <v>0</v>
      </c>
      <c r="J18" s="84" t="b">
        <v>0</v>
      </c>
      <c r="K18" s="84" t="b">
        <v>0</v>
      </c>
      <c r="L18" s="84" t="b">
        <v>0</v>
      </c>
    </row>
    <row r="19" spans="1:12" ht="15">
      <c r="A19" s="84" t="s">
        <v>1064</v>
      </c>
      <c r="B19" s="84" t="s">
        <v>1065</v>
      </c>
      <c r="C19" s="84">
        <v>5</v>
      </c>
      <c r="D19" s="122">
        <v>0.006813897012324999</v>
      </c>
      <c r="E19" s="122">
        <v>1.936737087550364</v>
      </c>
      <c r="F19" s="84" t="s">
        <v>1353</v>
      </c>
      <c r="G19" s="84" t="b">
        <v>0</v>
      </c>
      <c r="H19" s="84" t="b">
        <v>0</v>
      </c>
      <c r="I19" s="84" t="b">
        <v>0</v>
      </c>
      <c r="J19" s="84" t="b">
        <v>0</v>
      </c>
      <c r="K19" s="84" t="b">
        <v>0</v>
      </c>
      <c r="L19" s="84" t="b">
        <v>0</v>
      </c>
    </row>
    <row r="20" spans="1:12" ht="15">
      <c r="A20" s="84" t="s">
        <v>1065</v>
      </c>
      <c r="B20" s="84" t="s">
        <v>230</v>
      </c>
      <c r="C20" s="84">
        <v>5</v>
      </c>
      <c r="D20" s="122">
        <v>0.006813897012324999</v>
      </c>
      <c r="E20" s="122">
        <v>1.4138583422700266</v>
      </c>
      <c r="F20" s="84" t="s">
        <v>1353</v>
      </c>
      <c r="G20" s="84" t="b">
        <v>0</v>
      </c>
      <c r="H20" s="84" t="b">
        <v>0</v>
      </c>
      <c r="I20" s="84" t="b">
        <v>0</v>
      </c>
      <c r="J20" s="84" t="b">
        <v>0</v>
      </c>
      <c r="K20" s="84" t="b">
        <v>0</v>
      </c>
      <c r="L20" s="84" t="b">
        <v>0</v>
      </c>
    </row>
    <row r="21" spans="1:12" ht="15">
      <c r="A21" s="84" t="s">
        <v>230</v>
      </c>
      <c r="B21" s="84" t="s">
        <v>1066</v>
      </c>
      <c r="C21" s="84">
        <v>5</v>
      </c>
      <c r="D21" s="122">
        <v>0.006813897012324999</v>
      </c>
      <c r="E21" s="122">
        <v>1.2889196056617265</v>
      </c>
      <c r="F21" s="84" t="s">
        <v>1353</v>
      </c>
      <c r="G21" s="84" t="b">
        <v>0</v>
      </c>
      <c r="H21" s="84" t="b">
        <v>0</v>
      </c>
      <c r="I21" s="84" t="b">
        <v>0</v>
      </c>
      <c r="J21" s="84" t="b">
        <v>0</v>
      </c>
      <c r="K21" s="84" t="b">
        <v>0</v>
      </c>
      <c r="L21" s="84" t="b">
        <v>0</v>
      </c>
    </row>
    <row r="22" spans="1:12" ht="15">
      <c r="A22" s="84" t="s">
        <v>1066</v>
      </c>
      <c r="B22" s="84" t="s">
        <v>1067</v>
      </c>
      <c r="C22" s="84">
        <v>5</v>
      </c>
      <c r="D22" s="122">
        <v>0.006813897012324999</v>
      </c>
      <c r="E22" s="122">
        <v>2.1920095926536702</v>
      </c>
      <c r="F22" s="84" t="s">
        <v>1353</v>
      </c>
      <c r="G22" s="84" t="b">
        <v>0</v>
      </c>
      <c r="H22" s="84" t="b">
        <v>0</v>
      </c>
      <c r="I22" s="84" t="b">
        <v>0</v>
      </c>
      <c r="J22" s="84" t="b">
        <v>0</v>
      </c>
      <c r="K22" s="84" t="b">
        <v>0</v>
      </c>
      <c r="L22" s="84" t="b">
        <v>0</v>
      </c>
    </row>
    <row r="23" spans="1:12" ht="15">
      <c r="A23" s="84" t="s">
        <v>384</v>
      </c>
      <c r="B23" s="84" t="s">
        <v>1252</v>
      </c>
      <c r="C23" s="84">
        <v>4</v>
      </c>
      <c r="D23" s="122">
        <v>0.00590716472989791</v>
      </c>
      <c r="E23" s="122">
        <v>1.61222599603686</v>
      </c>
      <c r="F23" s="84" t="s">
        <v>1353</v>
      </c>
      <c r="G23" s="84" t="b">
        <v>0</v>
      </c>
      <c r="H23" s="84" t="b">
        <v>0</v>
      </c>
      <c r="I23" s="84" t="b">
        <v>0</v>
      </c>
      <c r="J23" s="84" t="b">
        <v>0</v>
      </c>
      <c r="K23" s="84" t="b">
        <v>0</v>
      </c>
      <c r="L23" s="84" t="b">
        <v>0</v>
      </c>
    </row>
    <row r="24" spans="1:12" ht="15">
      <c r="A24" s="84" t="s">
        <v>1253</v>
      </c>
      <c r="B24" s="84" t="s">
        <v>1254</v>
      </c>
      <c r="C24" s="84">
        <v>4</v>
      </c>
      <c r="D24" s="122">
        <v>0.00590716472989791</v>
      </c>
      <c r="E24" s="122">
        <v>2.2889196056617265</v>
      </c>
      <c r="F24" s="84" t="s">
        <v>1353</v>
      </c>
      <c r="G24" s="84" t="b">
        <v>0</v>
      </c>
      <c r="H24" s="84" t="b">
        <v>0</v>
      </c>
      <c r="I24" s="84" t="b">
        <v>0</v>
      </c>
      <c r="J24" s="84" t="b">
        <v>0</v>
      </c>
      <c r="K24" s="84" t="b">
        <v>0</v>
      </c>
      <c r="L24" s="84" t="b">
        <v>0</v>
      </c>
    </row>
    <row r="25" spans="1:12" ht="15">
      <c r="A25" s="84" t="s">
        <v>1254</v>
      </c>
      <c r="B25" s="84" t="s">
        <v>1255</v>
      </c>
      <c r="C25" s="84">
        <v>4</v>
      </c>
      <c r="D25" s="122">
        <v>0.00590716472989791</v>
      </c>
      <c r="E25" s="122">
        <v>2.2889196056617265</v>
      </c>
      <c r="F25" s="84" t="s">
        <v>1353</v>
      </c>
      <c r="G25" s="84" t="b">
        <v>0</v>
      </c>
      <c r="H25" s="84" t="b">
        <v>0</v>
      </c>
      <c r="I25" s="84" t="b">
        <v>0</v>
      </c>
      <c r="J25" s="84" t="b">
        <v>0</v>
      </c>
      <c r="K25" s="84" t="b">
        <v>0</v>
      </c>
      <c r="L25" s="84" t="b">
        <v>0</v>
      </c>
    </row>
    <row r="26" spans="1:12" ht="15">
      <c r="A26" s="84" t="s">
        <v>1255</v>
      </c>
      <c r="B26" s="84" t="s">
        <v>1256</v>
      </c>
      <c r="C26" s="84">
        <v>4</v>
      </c>
      <c r="D26" s="122">
        <v>0.00590716472989791</v>
      </c>
      <c r="E26" s="122">
        <v>2.2889196056617265</v>
      </c>
      <c r="F26" s="84" t="s">
        <v>1353</v>
      </c>
      <c r="G26" s="84" t="b">
        <v>0</v>
      </c>
      <c r="H26" s="84" t="b">
        <v>0</v>
      </c>
      <c r="I26" s="84" t="b">
        <v>0</v>
      </c>
      <c r="J26" s="84" t="b">
        <v>0</v>
      </c>
      <c r="K26" s="84" t="b">
        <v>0</v>
      </c>
      <c r="L26" s="84" t="b">
        <v>0</v>
      </c>
    </row>
    <row r="27" spans="1:12" ht="15">
      <c r="A27" s="84" t="s">
        <v>1054</v>
      </c>
      <c r="B27" s="84" t="s">
        <v>1257</v>
      </c>
      <c r="C27" s="84">
        <v>4</v>
      </c>
      <c r="D27" s="122">
        <v>0.00590716472989791</v>
      </c>
      <c r="E27" s="122">
        <v>2.045881556975432</v>
      </c>
      <c r="F27" s="84" t="s">
        <v>1353</v>
      </c>
      <c r="G27" s="84" t="b">
        <v>0</v>
      </c>
      <c r="H27" s="84" t="b">
        <v>0</v>
      </c>
      <c r="I27" s="84" t="b">
        <v>0</v>
      </c>
      <c r="J27" s="84" t="b">
        <v>0</v>
      </c>
      <c r="K27" s="84" t="b">
        <v>0</v>
      </c>
      <c r="L27" s="84" t="b">
        <v>0</v>
      </c>
    </row>
    <row r="28" spans="1:12" ht="15">
      <c r="A28" s="84" t="s">
        <v>1258</v>
      </c>
      <c r="B28" s="84" t="s">
        <v>1244</v>
      </c>
      <c r="C28" s="84">
        <v>4</v>
      </c>
      <c r="D28" s="122">
        <v>0.00590716472989791</v>
      </c>
      <c r="E28" s="122">
        <v>2.045881556975432</v>
      </c>
      <c r="F28" s="84" t="s">
        <v>1353</v>
      </c>
      <c r="G28" s="84" t="b">
        <v>0</v>
      </c>
      <c r="H28" s="84" t="b">
        <v>0</v>
      </c>
      <c r="I28" s="84" t="b">
        <v>0</v>
      </c>
      <c r="J28" s="84" t="b">
        <v>0</v>
      </c>
      <c r="K28" s="84" t="b">
        <v>0</v>
      </c>
      <c r="L28" s="84" t="b">
        <v>0</v>
      </c>
    </row>
    <row r="29" spans="1:12" ht="15">
      <c r="A29" s="84" t="s">
        <v>1244</v>
      </c>
      <c r="B29" s="84" t="s">
        <v>1056</v>
      </c>
      <c r="C29" s="84">
        <v>4</v>
      </c>
      <c r="D29" s="122">
        <v>0.00590716472989791</v>
      </c>
      <c r="E29" s="122">
        <v>1.5687603022557697</v>
      </c>
      <c r="F29" s="84" t="s">
        <v>1353</v>
      </c>
      <c r="G29" s="84" t="b">
        <v>0</v>
      </c>
      <c r="H29" s="84" t="b">
        <v>0</v>
      </c>
      <c r="I29" s="84" t="b">
        <v>0</v>
      </c>
      <c r="J29" s="84" t="b">
        <v>1</v>
      </c>
      <c r="K29" s="84" t="b">
        <v>0</v>
      </c>
      <c r="L29" s="84" t="b">
        <v>0</v>
      </c>
    </row>
    <row r="30" spans="1:12" ht="15">
      <c r="A30" s="84" t="s">
        <v>1056</v>
      </c>
      <c r="B30" s="84" t="s">
        <v>382</v>
      </c>
      <c r="C30" s="84">
        <v>4</v>
      </c>
      <c r="D30" s="122">
        <v>0.00590716472989791</v>
      </c>
      <c r="E30" s="122">
        <v>1.1128283466060453</v>
      </c>
      <c r="F30" s="84" t="s">
        <v>1353</v>
      </c>
      <c r="G30" s="84" t="b">
        <v>1</v>
      </c>
      <c r="H30" s="84" t="b">
        <v>0</v>
      </c>
      <c r="I30" s="84" t="b">
        <v>0</v>
      </c>
      <c r="J30" s="84" t="b">
        <v>0</v>
      </c>
      <c r="K30" s="84" t="b">
        <v>0</v>
      </c>
      <c r="L30" s="84" t="b">
        <v>0</v>
      </c>
    </row>
    <row r="31" spans="1:12" ht="15">
      <c r="A31" s="84" t="s">
        <v>382</v>
      </c>
      <c r="B31" s="84" t="s">
        <v>1259</v>
      </c>
      <c r="C31" s="84">
        <v>4</v>
      </c>
      <c r="D31" s="122">
        <v>0.00590716472989791</v>
      </c>
      <c r="E31" s="122">
        <v>1.5687603022557697</v>
      </c>
      <c r="F31" s="84" t="s">
        <v>1353</v>
      </c>
      <c r="G31" s="84" t="b">
        <v>0</v>
      </c>
      <c r="H31" s="84" t="b">
        <v>0</v>
      </c>
      <c r="I31" s="84" t="b">
        <v>0</v>
      </c>
      <c r="J31" s="84" t="b">
        <v>0</v>
      </c>
      <c r="K31" s="84" t="b">
        <v>0</v>
      </c>
      <c r="L31" s="84" t="b">
        <v>0</v>
      </c>
    </row>
    <row r="32" spans="1:12" ht="15">
      <c r="A32" s="84" t="s">
        <v>1259</v>
      </c>
      <c r="B32" s="84" t="s">
        <v>1260</v>
      </c>
      <c r="C32" s="84">
        <v>4</v>
      </c>
      <c r="D32" s="122">
        <v>0.00590716472989791</v>
      </c>
      <c r="E32" s="122">
        <v>2.2889196056617265</v>
      </c>
      <c r="F32" s="84" t="s">
        <v>1353</v>
      </c>
      <c r="G32" s="84" t="b">
        <v>0</v>
      </c>
      <c r="H32" s="84" t="b">
        <v>0</v>
      </c>
      <c r="I32" s="84" t="b">
        <v>0</v>
      </c>
      <c r="J32" s="84" t="b">
        <v>0</v>
      </c>
      <c r="K32" s="84" t="b">
        <v>0</v>
      </c>
      <c r="L32" s="84" t="b">
        <v>0</v>
      </c>
    </row>
    <row r="33" spans="1:12" ht="15">
      <c r="A33" s="84" t="s">
        <v>1260</v>
      </c>
      <c r="B33" s="84" t="s">
        <v>1261</v>
      </c>
      <c r="C33" s="84">
        <v>4</v>
      </c>
      <c r="D33" s="122">
        <v>0.00590716472989791</v>
      </c>
      <c r="E33" s="122">
        <v>2.2889196056617265</v>
      </c>
      <c r="F33" s="84" t="s">
        <v>1353</v>
      </c>
      <c r="G33" s="84" t="b">
        <v>0</v>
      </c>
      <c r="H33" s="84" t="b">
        <v>0</v>
      </c>
      <c r="I33" s="84" t="b">
        <v>0</v>
      </c>
      <c r="J33" s="84" t="b">
        <v>0</v>
      </c>
      <c r="K33" s="84" t="b">
        <v>0</v>
      </c>
      <c r="L33" s="84" t="b">
        <v>0</v>
      </c>
    </row>
    <row r="34" spans="1:12" ht="15">
      <c r="A34" s="84" t="s">
        <v>1261</v>
      </c>
      <c r="B34" s="84" t="s">
        <v>1262</v>
      </c>
      <c r="C34" s="84">
        <v>4</v>
      </c>
      <c r="D34" s="122">
        <v>0.00590716472989791</v>
      </c>
      <c r="E34" s="122">
        <v>2.2889196056617265</v>
      </c>
      <c r="F34" s="84" t="s">
        <v>1353</v>
      </c>
      <c r="G34" s="84" t="b">
        <v>0</v>
      </c>
      <c r="H34" s="84" t="b">
        <v>0</v>
      </c>
      <c r="I34" s="84" t="b">
        <v>0</v>
      </c>
      <c r="J34" s="84" t="b">
        <v>0</v>
      </c>
      <c r="K34" s="84" t="b">
        <v>0</v>
      </c>
      <c r="L34" s="84" t="b">
        <v>0</v>
      </c>
    </row>
    <row r="35" spans="1:12" ht="15">
      <c r="A35" s="84" t="s">
        <v>1262</v>
      </c>
      <c r="B35" s="84" t="s">
        <v>1050</v>
      </c>
      <c r="C35" s="84">
        <v>4</v>
      </c>
      <c r="D35" s="122">
        <v>0.00590716472989791</v>
      </c>
      <c r="E35" s="122">
        <v>1.6868596143337642</v>
      </c>
      <c r="F35" s="84" t="s">
        <v>1353</v>
      </c>
      <c r="G35" s="84" t="b">
        <v>0</v>
      </c>
      <c r="H35" s="84" t="b">
        <v>0</v>
      </c>
      <c r="I35" s="84" t="b">
        <v>0</v>
      </c>
      <c r="J35" s="84" t="b">
        <v>0</v>
      </c>
      <c r="K35" s="84" t="b">
        <v>0</v>
      </c>
      <c r="L35" s="84" t="b">
        <v>0</v>
      </c>
    </row>
    <row r="36" spans="1:12" ht="15">
      <c r="A36" s="84" t="s">
        <v>1068</v>
      </c>
      <c r="B36" s="84" t="s">
        <v>1069</v>
      </c>
      <c r="C36" s="84">
        <v>4</v>
      </c>
      <c r="D36" s="122">
        <v>0.007323776474198998</v>
      </c>
      <c r="E36" s="122">
        <v>2.2889196056617265</v>
      </c>
      <c r="F36" s="84" t="s">
        <v>1353</v>
      </c>
      <c r="G36" s="84" t="b">
        <v>0</v>
      </c>
      <c r="H36" s="84" t="b">
        <v>0</v>
      </c>
      <c r="I36" s="84" t="b">
        <v>0</v>
      </c>
      <c r="J36" s="84" t="b">
        <v>0</v>
      </c>
      <c r="K36" s="84" t="b">
        <v>0</v>
      </c>
      <c r="L36" s="84" t="b">
        <v>0</v>
      </c>
    </row>
    <row r="37" spans="1:12" ht="15">
      <c r="A37" s="84" t="s">
        <v>375</v>
      </c>
      <c r="B37" s="84" t="s">
        <v>382</v>
      </c>
      <c r="C37" s="84">
        <v>4</v>
      </c>
      <c r="D37" s="122">
        <v>0.00590716472989791</v>
      </c>
      <c r="E37" s="122">
        <v>1.0159183335979889</v>
      </c>
      <c r="F37" s="84" t="s">
        <v>1353</v>
      </c>
      <c r="G37" s="84" t="b">
        <v>0</v>
      </c>
      <c r="H37" s="84" t="b">
        <v>0</v>
      </c>
      <c r="I37" s="84" t="b">
        <v>0</v>
      </c>
      <c r="J37" s="84" t="b">
        <v>0</v>
      </c>
      <c r="K37" s="84" t="b">
        <v>0</v>
      </c>
      <c r="L37" s="84" t="b">
        <v>0</v>
      </c>
    </row>
    <row r="38" spans="1:12" ht="15">
      <c r="A38" s="84" t="s">
        <v>382</v>
      </c>
      <c r="B38" s="84" t="s">
        <v>1263</v>
      </c>
      <c r="C38" s="84">
        <v>4</v>
      </c>
      <c r="D38" s="122">
        <v>0.00590716472989791</v>
      </c>
      <c r="E38" s="122">
        <v>1.5687603022557697</v>
      </c>
      <c r="F38" s="84" t="s">
        <v>1353</v>
      </c>
      <c r="G38" s="84" t="b">
        <v>0</v>
      </c>
      <c r="H38" s="84" t="b">
        <v>0</v>
      </c>
      <c r="I38" s="84" t="b">
        <v>0</v>
      </c>
      <c r="J38" s="84" t="b">
        <v>0</v>
      </c>
      <c r="K38" s="84" t="b">
        <v>0</v>
      </c>
      <c r="L38" s="84" t="b">
        <v>0</v>
      </c>
    </row>
    <row r="39" spans="1:12" ht="15">
      <c r="A39" s="84" t="s">
        <v>1264</v>
      </c>
      <c r="B39" s="84" t="s">
        <v>1245</v>
      </c>
      <c r="C39" s="84">
        <v>4</v>
      </c>
      <c r="D39" s="122">
        <v>0.00590716472989791</v>
      </c>
      <c r="E39" s="122">
        <v>2.112828346606045</v>
      </c>
      <c r="F39" s="84" t="s">
        <v>1353</v>
      </c>
      <c r="G39" s="84" t="b">
        <v>0</v>
      </c>
      <c r="H39" s="84" t="b">
        <v>0</v>
      </c>
      <c r="I39" s="84" t="b">
        <v>0</v>
      </c>
      <c r="J39" s="84" t="b">
        <v>0</v>
      </c>
      <c r="K39" s="84" t="b">
        <v>0</v>
      </c>
      <c r="L39" s="84" t="b">
        <v>0</v>
      </c>
    </row>
    <row r="40" spans="1:12" ht="15">
      <c r="A40" s="84" t="s">
        <v>1057</v>
      </c>
      <c r="B40" s="84" t="s">
        <v>1265</v>
      </c>
      <c r="C40" s="84">
        <v>4</v>
      </c>
      <c r="D40" s="122">
        <v>0.00590716472989791</v>
      </c>
      <c r="E40" s="122">
        <v>1.936737087550364</v>
      </c>
      <c r="F40" s="84" t="s">
        <v>1353</v>
      </c>
      <c r="G40" s="84" t="b">
        <v>1</v>
      </c>
      <c r="H40" s="84" t="b">
        <v>0</v>
      </c>
      <c r="I40" s="84" t="b">
        <v>0</v>
      </c>
      <c r="J40" s="84" t="b">
        <v>0</v>
      </c>
      <c r="K40" s="84" t="b">
        <v>0</v>
      </c>
      <c r="L40" s="84" t="b">
        <v>0</v>
      </c>
    </row>
    <row r="41" spans="1:12" ht="15">
      <c r="A41" s="84" t="s">
        <v>231</v>
      </c>
      <c r="B41" s="84" t="s">
        <v>1050</v>
      </c>
      <c r="C41" s="84">
        <v>4</v>
      </c>
      <c r="D41" s="122">
        <v>0.00590716472989791</v>
      </c>
      <c r="E41" s="122">
        <v>1.4438215656474698</v>
      </c>
      <c r="F41" s="84" t="s">
        <v>1353</v>
      </c>
      <c r="G41" s="84" t="b">
        <v>0</v>
      </c>
      <c r="H41" s="84" t="b">
        <v>0</v>
      </c>
      <c r="I41" s="84" t="b">
        <v>0</v>
      </c>
      <c r="J41" s="84" t="b">
        <v>0</v>
      </c>
      <c r="K41" s="84" t="b">
        <v>0</v>
      </c>
      <c r="L41" s="84" t="b">
        <v>0</v>
      </c>
    </row>
    <row r="42" spans="1:12" ht="15">
      <c r="A42" s="84" t="s">
        <v>1053</v>
      </c>
      <c r="B42" s="84" t="s">
        <v>1052</v>
      </c>
      <c r="C42" s="84">
        <v>4</v>
      </c>
      <c r="D42" s="122">
        <v>0.00590716472989791</v>
      </c>
      <c r="E42" s="122">
        <v>1.7448515613114508</v>
      </c>
      <c r="F42" s="84" t="s">
        <v>1353</v>
      </c>
      <c r="G42" s="84" t="b">
        <v>0</v>
      </c>
      <c r="H42" s="84" t="b">
        <v>0</v>
      </c>
      <c r="I42" s="84" t="b">
        <v>0</v>
      </c>
      <c r="J42" s="84" t="b">
        <v>0</v>
      </c>
      <c r="K42" s="84" t="b">
        <v>0</v>
      </c>
      <c r="L42" s="84" t="b">
        <v>0</v>
      </c>
    </row>
    <row r="43" spans="1:12" ht="15">
      <c r="A43" s="84" t="s">
        <v>1052</v>
      </c>
      <c r="B43" s="84" t="s">
        <v>1248</v>
      </c>
      <c r="C43" s="84">
        <v>4</v>
      </c>
      <c r="D43" s="122">
        <v>0.00590716472989791</v>
      </c>
      <c r="E43" s="122">
        <v>1.9489715439673756</v>
      </c>
      <c r="F43" s="84" t="s">
        <v>1353</v>
      </c>
      <c r="G43" s="84" t="b">
        <v>0</v>
      </c>
      <c r="H43" s="84" t="b">
        <v>0</v>
      </c>
      <c r="I43" s="84" t="b">
        <v>0</v>
      </c>
      <c r="J43" s="84" t="b">
        <v>1</v>
      </c>
      <c r="K43" s="84" t="b">
        <v>0</v>
      </c>
      <c r="L43" s="84" t="b">
        <v>0</v>
      </c>
    </row>
    <row r="44" spans="1:12" ht="15">
      <c r="A44" s="84" t="s">
        <v>1248</v>
      </c>
      <c r="B44" s="84" t="s">
        <v>1246</v>
      </c>
      <c r="C44" s="84">
        <v>4</v>
      </c>
      <c r="D44" s="122">
        <v>0.00590716472989791</v>
      </c>
      <c r="E44" s="122">
        <v>2.1920095926536702</v>
      </c>
      <c r="F44" s="84" t="s">
        <v>1353</v>
      </c>
      <c r="G44" s="84" t="b">
        <v>1</v>
      </c>
      <c r="H44" s="84" t="b">
        <v>0</v>
      </c>
      <c r="I44" s="84" t="b">
        <v>0</v>
      </c>
      <c r="J44" s="84" t="b">
        <v>0</v>
      </c>
      <c r="K44" s="84" t="b">
        <v>0</v>
      </c>
      <c r="L44" s="84" t="b">
        <v>0</v>
      </c>
    </row>
    <row r="45" spans="1:12" ht="15">
      <c r="A45" s="84" t="s">
        <v>1246</v>
      </c>
      <c r="B45" s="84" t="s">
        <v>1266</v>
      </c>
      <c r="C45" s="84">
        <v>4</v>
      </c>
      <c r="D45" s="122">
        <v>0.00590716472989791</v>
      </c>
      <c r="E45" s="122">
        <v>2.1920095926536702</v>
      </c>
      <c r="F45" s="84" t="s">
        <v>1353</v>
      </c>
      <c r="G45" s="84" t="b">
        <v>0</v>
      </c>
      <c r="H45" s="84" t="b">
        <v>0</v>
      </c>
      <c r="I45" s="84" t="b">
        <v>0</v>
      </c>
      <c r="J45" s="84" t="b">
        <v>1</v>
      </c>
      <c r="K45" s="84" t="b">
        <v>0</v>
      </c>
      <c r="L45" s="84" t="b">
        <v>0</v>
      </c>
    </row>
    <row r="46" spans="1:12" ht="15">
      <c r="A46" s="84" t="s">
        <v>1266</v>
      </c>
      <c r="B46" s="84" t="s">
        <v>1249</v>
      </c>
      <c r="C46" s="84">
        <v>4</v>
      </c>
      <c r="D46" s="122">
        <v>0.00590716472989791</v>
      </c>
      <c r="E46" s="122">
        <v>2.1920095926536702</v>
      </c>
      <c r="F46" s="84" t="s">
        <v>1353</v>
      </c>
      <c r="G46" s="84" t="b">
        <v>1</v>
      </c>
      <c r="H46" s="84" t="b">
        <v>0</v>
      </c>
      <c r="I46" s="84" t="b">
        <v>0</v>
      </c>
      <c r="J46" s="84" t="b">
        <v>0</v>
      </c>
      <c r="K46" s="84" t="b">
        <v>0</v>
      </c>
      <c r="L46" s="84" t="b">
        <v>0</v>
      </c>
    </row>
    <row r="47" spans="1:12" ht="15">
      <c r="A47" s="84" t="s">
        <v>1249</v>
      </c>
      <c r="B47" s="84" t="s">
        <v>1267</v>
      </c>
      <c r="C47" s="84">
        <v>4</v>
      </c>
      <c r="D47" s="122">
        <v>0.00590716472989791</v>
      </c>
      <c r="E47" s="122">
        <v>2.1920095926536702</v>
      </c>
      <c r="F47" s="84" t="s">
        <v>1353</v>
      </c>
      <c r="G47" s="84" t="b">
        <v>0</v>
      </c>
      <c r="H47" s="84" t="b">
        <v>0</v>
      </c>
      <c r="I47" s="84" t="b">
        <v>0</v>
      </c>
      <c r="J47" s="84" t="b">
        <v>1</v>
      </c>
      <c r="K47" s="84" t="b">
        <v>0</v>
      </c>
      <c r="L47" s="84" t="b">
        <v>0</v>
      </c>
    </row>
    <row r="48" spans="1:12" ht="15">
      <c r="A48" s="84" t="s">
        <v>1273</v>
      </c>
      <c r="B48" s="84" t="s">
        <v>1274</v>
      </c>
      <c r="C48" s="84">
        <v>3</v>
      </c>
      <c r="D48" s="122">
        <v>0.004871333794276256</v>
      </c>
      <c r="E48" s="122">
        <v>2.4138583422700264</v>
      </c>
      <c r="F48" s="84" t="s">
        <v>1353</v>
      </c>
      <c r="G48" s="84" t="b">
        <v>0</v>
      </c>
      <c r="H48" s="84" t="b">
        <v>0</v>
      </c>
      <c r="I48" s="84" t="b">
        <v>0</v>
      </c>
      <c r="J48" s="84" t="b">
        <v>0</v>
      </c>
      <c r="K48" s="84" t="b">
        <v>0</v>
      </c>
      <c r="L48" s="84" t="b">
        <v>0</v>
      </c>
    </row>
    <row r="49" spans="1:12" ht="15">
      <c r="A49" s="84" t="s">
        <v>1247</v>
      </c>
      <c r="B49" s="84" t="s">
        <v>1054</v>
      </c>
      <c r="C49" s="84">
        <v>3</v>
      </c>
      <c r="D49" s="122">
        <v>0.004871333794276256</v>
      </c>
      <c r="E49" s="122">
        <v>1.890979596989689</v>
      </c>
      <c r="F49" s="84" t="s">
        <v>1353</v>
      </c>
      <c r="G49" s="84" t="b">
        <v>0</v>
      </c>
      <c r="H49" s="84" t="b">
        <v>0</v>
      </c>
      <c r="I49" s="84" t="b">
        <v>0</v>
      </c>
      <c r="J49" s="84" t="b">
        <v>0</v>
      </c>
      <c r="K49" s="84" t="b">
        <v>0</v>
      </c>
      <c r="L49" s="84" t="b">
        <v>0</v>
      </c>
    </row>
    <row r="50" spans="1:12" ht="15">
      <c r="A50" s="84" t="s">
        <v>232</v>
      </c>
      <c r="B50" s="84" t="s">
        <v>1258</v>
      </c>
      <c r="C50" s="84">
        <v>3</v>
      </c>
      <c r="D50" s="122">
        <v>0.004871333794276256</v>
      </c>
      <c r="E50" s="122">
        <v>2.112828346606045</v>
      </c>
      <c r="F50" s="84" t="s">
        <v>1353</v>
      </c>
      <c r="G50" s="84" t="b">
        <v>0</v>
      </c>
      <c r="H50" s="84" t="b">
        <v>0</v>
      </c>
      <c r="I50" s="84" t="b">
        <v>0</v>
      </c>
      <c r="J50" s="84" t="b">
        <v>0</v>
      </c>
      <c r="K50" s="84" t="b">
        <v>0</v>
      </c>
      <c r="L50" s="84" t="b">
        <v>0</v>
      </c>
    </row>
    <row r="51" spans="1:12" ht="15">
      <c r="A51" s="84" t="s">
        <v>232</v>
      </c>
      <c r="B51" s="84" t="s">
        <v>1050</v>
      </c>
      <c r="C51" s="84">
        <v>3</v>
      </c>
      <c r="D51" s="122">
        <v>0.004871333794276256</v>
      </c>
      <c r="E51" s="122">
        <v>1.385829618669783</v>
      </c>
      <c r="F51" s="84" t="s">
        <v>1353</v>
      </c>
      <c r="G51" s="84" t="b">
        <v>0</v>
      </c>
      <c r="H51" s="84" t="b">
        <v>0</v>
      </c>
      <c r="I51" s="84" t="b">
        <v>0</v>
      </c>
      <c r="J51" s="84" t="b">
        <v>0</v>
      </c>
      <c r="K51" s="84" t="b">
        <v>0</v>
      </c>
      <c r="L51" s="84" t="b">
        <v>0</v>
      </c>
    </row>
    <row r="52" spans="1:12" ht="15">
      <c r="A52" s="84" t="s">
        <v>1064</v>
      </c>
      <c r="B52" s="84" t="s">
        <v>1244</v>
      </c>
      <c r="C52" s="84">
        <v>3</v>
      </c>
      <c r="D52" s="122">
        <v>0.004871333794276256</v>
      </c>
      <c r="E52" s="122">
        <v>1.5687603022557697</v>
      </c>
      <c r="F52" s="84" t="s">
        <v>1353</v>
      </c>
      <c r="G52" s="84" t="b">
        <v>0</v>
      </c>
      <c r="H52" s="84" t="b">
        <v>0</v>
      </c>
      <c r="I52" s="84" t="b">
        <v>0</v>
      </c>
      <c r="J52" s="84" t="b">
        <v>0</v>
      </c>
      <c r="K52" s="84" t="b">
        <v>0</v>
      </c>
      <c r="L52" s="84" t="b">
        <v>0</v>
      </c>
    </row>
    <row r="53" spans="1:12" ht="15">
      <c r="A53" s="84" t="s">
        <v>1244</v>
      </c>
      <c r="B53" s="84" t="s">
        <v>1264</v>
      </c>
      <c r="C53" s="84">
        <v>3</v>
      </c>
      <c r="D53" s="122">
        <v>0.004871333794276256</v>
      </c>
      <c r="E53" s="122">
        <v>1.9209428203671322</v>
      </c>
      <c r="F53" s="84" t="s">
        <v>1353</v>
      </c>
      <c r="G53" s="84" t="b">
        <v>0</v>
      </c>
      <c r="H53" s="84" t="b">
        <v>0</v>
      </c>
      <c r="I53" s="84" t="b">
        <v>0</v>
      </c>
      <c r="J53" s="84" t="b">
        <v>0</v>
      </c>
      <c r="K53" s="84" t="b">
        <v>0</v>
      </c>
      <c r="L53" s="84" t="b">
        <v>0</v>
      </c>
    </row>
    <row r="54" spans="1:12" ht="15">
      <c r="A54" s="84" t="s">
        <v>1245</v>
      </c>
      <c r="B54" s="84" t="s">
        <v>1276</v>
      </c>
      <c r="C54" s="84">
        <v>3</v>
      </c>
      <c r="D54" s="122">
        <v>0.004871333794276256</v>
      </c>
      <c r="E54" s="122">
        <v>2.112828346606045</v>
      </c>
      <c r="F54" s="84" t="s">
        <v>1353</v>
      </c>
      <c r="G54" s="84" t="b">
        <v>0</v>
      </c>
      <c r="H54" s="84" t="b">
        <v>0</v>
      </c>
      <c r="I54" s="84" t="b">
        <v>0</v>
      </c>
      <c r="J54" s="84" t="b">
        <v>0</v>
      </c>
      <c r="K54" s="84" t="b">
        <v>0</v>
      </c>
      <c r="L54" s="84" t="b">
        <v>0</v>
      </c>
    </row>
    <row r="55" spans="1:12" ht="15">
      <c r="A55" s="84" t="s">
        <v>1276</v>
      </c>
      <c r="B55" s="84" t="s">
        <v>1277</v>
      </c>
      <c r="C55" s="84">
        <v>3</v>
      </c>
      <c r="D55" s="122">
        <v>0.004871333794276256</v>
      </c>
      <c r="E55" s="122">
        <v>2.4138583422700264</v>
      </c>
      <c r="F55" s="84" t="s">
        <v>1353</v>
      </c>
      <c r="G55" s="84" t="b">
        <v>0</v>
      </c>
      <c r="H55" s="84" t="b">
        <v>0</v>
      </c>
      <c r="I55" s="84" t="b">
        <v>0</v>
      </c>
      <c r="J55" s="84" t="b">
        <v>0</v>
      </c>
      <c r="K55" s="84" t="b">
        <v>0</v>
      </c>
      <c r="L55" s="84" t="b">
        <v>0</v>
      </c>
    </row>
    <row r="56" spans="1:12" ht="15">
      <c r="A56" s="84" t="s">
        <v>1277</v>
      </c>
      <c r="B56" s="84" t="s">
        <v>1278</v>
      </c>
      <c r="C56" s="84">
        <v>3</v>
      </c>
      <c r="D56" s="122">
        <v>0.004871333794276256</v>
      </c>
      <c r="E56" s="122">
        <v>2.4138583422700264</v>
      </c>
      <c r="F56" s="84" t="s">
        <v>1353</v>
      </c>
      <c r="G56" s="84" t="b">
        <v>0</v>
      </c>
      <c r="H56" s="84" t="b">
        <v>0</v>
      </c>
      <c r="I56" s="84" t="b">
        <v>0</v>
      </c>
      <c r="J56" s="84" t="b">
        <v>0</v>
      </c>
      <c r="K56" s="84" t="b">
        <v>0</v>
      </c>
      <c r="L56" s="84" t="b">
        <v>0</v>
      </c>
    </row>
    <row r="57" spans="1:12" ht="15">
      <c r="A57" s="84" t="s">
        <v>1279</v>
      </c>
      <c r="B57" s="84" t="s">
        <v>1280</v>
      </c>
      <c r="C57" s="84">
        <v>3</v>
      </c>
      <c r="D57" s="122">
        <v>0.004871333794276256</v>
      </c>
      <c r="E57" s="122">
        <v>2.4138583422700264</v>
      </c>
      <c r="F57" s="84" t="s">
        <v>1353</v>
      </c>
      <c r="G57" s="84" t="b">
        <v>0</v>
      </c>
      <c r="H57" s="84" t="b">
        <v>0</v>
      </c>
      <c r="I57" s="84" t="b">
        <v>0</v>
      </c>
      <c r="J57" s="84" t="b">
        <v>0</v>
      </c>
      <c r="K57" s="84" t="b">
        <v>0</v>
      </c>
      <c r="L57" s="84" t="b">
        <v>0</v>
      </c>
    </row>
    <row r="58" spans="1:12" ht="15">
      <c r="A58" s="84" t="s">
        <v>230</v>
      </c>
      <c r="B58" s="84" t="s">
        <v>1053</v>
      </c>
      <c r="C58" s="84">
        <v>3</v>
      </c>
      <c r="D58" s="122">
        <v>0.004871333794276256</v>
      </c>
      <c r="E58" s="122">
        <v>0.8629508733894454</v>
      </c>
      <c r="F58" s="84" t="s">
        <v>1353</v>
      </c>
      <c r="G58" s="84" t="b">
        <v>0</v>
      </c>
      <c r="H58" s="84" t="b">
        <v>0</v>
      </c>
      <c r="I58" s="84" t="b">
        <v>0</v>
      </c>
      <c r="J58" s="84" t="b">
        <v>0</v>
      </c>
      <c r="K58" s="84" t="b">
        <v>0</v>
      </c>
      <c r="L58" s="84" t="b">
        <v>0</v>
      </c>
    </row>
    <row r="59" spans="1:12" ht="15">
      <c r="A59" s="84" t="s">
        <v>1049</v>
      </c>
      <c r="B59" s="84" t="s">
        <v>1286</v>
      </c>
      <c r="C59" s="84">
        <v>3</v>
      </c>
      <c r="D59" s="122">
        <v>0.004871333794276256</v>
      </c>
      <c r="E59" s="122">
        <v>1.5899496013257077</v>
      </c>
      <c r="F59" s="84" t="s">
        <v>1353</v>
      </c>
      <c r="G59" s="84" t="b">
        <v>0</v>
      </c>
      <c r="H59" s="84" t="b">
        <v>0</v>
      </c>
      <c r="I59" s="84" t="b">
        <v>0</v>
      </c>
      <c r="J59" s="84" t="b">
        <v>0</v>
      </c>
      <c r="K59" s="84" t="b">
        <v>0</v>
      </c>
      <c r="L59" s="84" t="b">
        <v>0</v>
      </c>
    </row>
    <row r="60" spans="1:12" ht="15">
      <c r="A60" s="84" t="s">
        <v>1287</v>
      </c>
      <c r="B60" s="84" t="s">
        <v>1250</v>
      </c>
      <c r="C60" s="84">
        <v>3</v>
      </c>
      <c r="D60" s="122">
        <v>0.004871333794276256</v>
      </c>
      <c r="E60" s="122">
        <v>2.1920095926536702</v>
      </c>
      <c r="F60" s="84" t="s">
        <v>1353</v>
      </c>
      <c r="G60" s="84" t="b">
        <v>0</v>
      </c>
      <c r="H60" s="84" t="b">
        <v>0</v>
      </c>
      <c r="I60" s="84" t="b">
        <v>0</v>
      </c>
      <c r="J60" s="84" t="b">
        <v>0</v>
      </c>
      <c r="K60" s="84" t="b">
        <v>0</v>
      </c>
      <c r="L60" s="84" t="b">
        <v>0</v>
      </c>
    </row>
    <row r="61" spans="1:12" ht="15">
      <c r="A61" s="84" t="s">
        <v>1250</v>
      </c>
      <c r="B61" s="84" t="s">
        <v>384</v>
      </c>
      <c r="C61" s="84">
        <v>3</v>
      </c>
      <c r="D61" s="122">
        <v>0.004871333794276256</v>
      </c>
      <c r="E61" s="122">
        <v>1.4386819259950585</v>
      </c>
      <c r="F61" s="84" t="s">
        <v>1353</v>
      </c>
      <c r="G61" s="84" t="b">
        <v>0</v>
      </c>
      <c r="H61" s="84" t="b">
        <v>0</v>
      </c>
      <c r="I61" s="84" t="b">
        <v>0</v>
      </c>
      <c r="J61" s="84" t="b">
        <v>0</v>
      </c>
      <c r="K61" s="84" t="b">
        <v>0</v>
      </c>
      <c r="L61" s="84" t="b">
        <v>0</v>
      </c>
    </row>
    <row r="62" spans="1:12" ht="15">
      <c r="A62" s="84" t="s">
        <v>382</v>
      </c>
      <c r="B62" s="84" t="s">
        <v>1288</v>
      </c>
      <c r="C62" s="84">
        <v>3</v>
      </c>
      <c r="D62" s="122">
        <v>0.004871333794276256</v>
      </c>
      <c r="E62" s="122">
        <v>1.5687603022557697</v>
      </c>
      <c r="F62" s="84" t="s">
        <v>1353</v>
      </c>
      <c r="G62" s="84" t="b">
        <v>0</v>
      </c>
      <c r="H62" s="84" t="b">
        <v>0</v>
      </c>
      <c r="I62" s="84" t="b">
        <v>0</v>
      </c>
      <c r="J62" s="84" t="b">
        <v>0</v>
      </c>
      <c r="K62" s="84" t="b">
        <v>0</v>
      </c>
      <c r="L62" s="84" t="b">
        <v>0</v>
      </c>
    </row>
    <row r="63" spans="1:12" ht="15">
      <c r="A63" s="84" t="s">
        <v>1054</v>
      </c>
      <c r="B63" s="84" t="s">
        <v>1270</v>
      </c>
      <c r="C63" s="84">
        <v>2</v>
      </c>
      <c r="D63" s="122">
        <v>0.003661888237099499</v>
      </c>
      <c r="E63" s="122">
        <v>1.8697902979197507</v>
      </c>
      <c r="F63" s="84" t="s">
        <v>1353</v>
      </c>
      <c r="G63" s="84" t="b">
        <v>0</v>
      </c>
      <c r="H63" s="84" t="b">
        <v>0</v>
      </c>
      <c r="I63" s="84" t="b">
        <v>0</v>
      </c>
      <c r="J63" s="84" t="b">
        <v>0</v>
      </c>
      <c r="K63" s="84" t="b">
        <v>0</v>
      </c>
      <c r="L63" s="84" t="b">
        <v>0</v>
      </c>
    </row>
    <row r="64" spans="1:12" ht="15">
      <c r="A64" s="84" t="s">
        <v>1270</v>
      </c>
      <c r="B64" s="84" t="s">
        <v>1290</v>
      </c>
      <c r="C64" s="84">
        <v>2</v>
      </c>
      <c r="D64" s="122">
        <v>0.003661888237099499</v>
      </c>
      <c r="E64" s="122">
        <v>2.4138583422700264</v>
      </c>
      <c r="F64" s="84" t="s">
        <v>1353</v>
      </c>
      <c r="G64" s="84" t="b">
        <v>0</v>
      </c>
      <c r="H64" s="84" t="b">
        <v>0</v>
      </c>
      <c r="I64" s="84" t="b">
        <v>0</v>
      </c>
      <c r="J64" s="84" t="b">
        <v>0</v>
      </c>
      <c r="K64" s="84" t="b">
        <v>0</v>
      </c>
      <c r="L64" s="84" t="b">
        <v>0</v>
      </c>
    </row>
    <row r="65" spans="1:12" ht="15">
      <c r="A65" s="84" t="s">
        <v>1290</v>
      </c>
      <c r="B65" s="84" t="s">
        <v>1048</v>
      </c>
      <c r="C65" s="84">
        <v>2</v>
      </c>
      <c r="D65" s="122">
        <v>0.003661888237099499</v>
      </c>
      <c r="E65" s="122">
        <v>1.428581599090733</v>
      </c>
      <c r="F65" s="84" t="s">
        <v>1353</v>
      </c>
      <c r="G65" s="84" t="b">
        <v>0</v>
      </c>
      <c r="H65" s="84" t="b">
        <v>0</v>
      </c>
      <c r="I65" s="84" t="b">
        <v>0</v>
      </c>
      <c r="J65" s="84" t="b">
        <v>0</v>
      </c>
      <c r="K65" s="84" t="b">
        <v>0</v>
      </c>
      <c r="L65" s="84" t="b">
        <v>0</v>
      </c>
    </row>
    <row r="66" spans="1:12" ht="15">
      <c r="A66" s="84" t="s">
        <v>1048</v>
      </c>
      <c r="B66" s="84" t="s">
        <v>1057</v>
      </c>
      <c r="C66" s="84">
        <v>2</v>
      </c>
      <c r="D66" s="122">
        <v>0.003661888237099499</v>
      </c>
      <c r="E66" s="122">
        <v>0.6734956527757826</v>
      </c>
      <c r="F66" s="84" t="s">
        <v>1353</v>
      </c>
      <c r="G66" s="84" t="b">
        <v>0</v>
      </c>
      <c r="H66" s="84" t="b">
        <v>0</v>
      </c>
      <c r="I66" s="84" t="b">
        <v>0</v>
      </c>
      <c r="J66" s="84" t="b">
        <v>1</v>
      </c>
      <c r="K66" s="84" t="b">
        <v>0</v>
      </c>
      <c r="L66" s="84" t="b">
        <v>0</v>
      </c>
    </row>
    <row r="67" spans="1:12" ht="15">
      <c r="A67" s="84" t="s">
        <v>1057</v>
      </c>
      <c r="B67" s="84" t="s">
        <v>392</v>
      </c>
      <c r="C67" s="84">
        <v>2</v>
      </c>
      <c r="D67" s="122">
        <v>0.003661888237099499</v>
      </c>
      <c r="E67" s="122">
        <v>1.6357070918863827</v>
      </c>
      <c r="F67" s="84" t="s">
        <v>1353</v>
      </c>
      <c r="G67" s="84" t="b">
        <v>1</v>
      </c>
      <c r="H67" s="84" t="b">
        <v>0</v>
      </c>
      <c r="I67" s="84" t="b">
        <v>0</v>
      </c>
      <c r="J67" s="84" t="b">
        <v>0</v>
      </c>
      <c r="K67" s="84" t="b">
        <v>0</v>
      </c>
      <c r="L67" s="84" t="b">
        <v>0</v>
      </c>
    </row>
    <row r="68" spans="1:12" ht="15">
      <c r="A68" s="84" t="s">
        <v>392</v>
      </c>
      <c r="B68" s="84" t="s">
        <v>1291</v>
      </c>
      <c r="C68" s="84">
        <v>2</v>
      </c>
      <c r="D68" s="122">
        <v>0.003661888237099499</v>
      </c>
      <c r="E68" s="122">
        <v>2.5899496013257077</v>
      </c>
      <c r="F68" s="84" t="s">
        <v>1353</v>
      </c>
      <c r="G68" s="84" t="b">
        <v>0</v>
      </c>
      <c r="H68" s="84" t="b">
        <v>0</v>
      </c>
      <c r="I68" s="84" t="b">
        <v>0</v>
      </c>
      <c r="J68" s="84" t="b">
        <v>0</v>
      </c>
      <c r="K68" s="84" t="b">
        <v>0</v>
      </c>
      <c r="L68" s="84" t="b">
        <v>0</v>
      </c>
    </row>
    <row r="69" spans="1:12" ht="15">
      <c r="A69" s="84" t="s">
        <v>1291</v>
      </c>
      <c r="B69" s="84" t="s">
        <v>1292</v>
      </c>
      <c r="C69" s="84">
        <v>2</v>
      </c>
      <c r="D69" s="122">
        <v>0.003661888237099499</v>
      </c>
      <c r="E69" s="122">
        <v>2.5899496013257077</v>
      </c>
      <c r="F69" s="84" t="s">
        <v>1353</v>
      </c>
      <c r="G69" s="84" t="b">
        <v>0</v>
      </c>
      <c r="H69" s="84" t="b">
        <v>0</v>
      </c>
      <c r="I69" s="84" t="b">
        <v>0</v>
      </c>
      <c r="J69" s="84" t="b">
        <v>0</v>
      </c>
      <c r="K69" s="84" t="b">
        <v>0</v>
      </c>
      <c r="L69" s="84" t="b">
        <v>0</v>
      </c>
    </row>
    <row r="70" spans="1:12" ht="15">
      <c r="A70" s="84" t="s">
        <v>1292</v>
      </c>
      <c r="B70" s="84" t="s">
        <v>1293</v>
      </c>
      <c r="C70" s="84">
        <v>2</v>
      </c>
      <c r="D70" s="122">
        <v>0.003661888237099499</v>
      </c>
      <c r="E70" s="122">
        <v>2.5899496013257077</v>
      </c>
      <c r="F70" s="84" t="s">
        <v>1353</v>
      </c>
      <c r="G70" s="84" t="b">
        <v>0</v>
      </c>
      <c r="H70" s="84" t="b">
        <v>0</v>
      </c>
      <c r="I70" s="84" t="b">
        <v>0</v>
      </c>
      <c r="J70" s="84" t="b">
        <v>0</v>
      </c>
      <c r="K70" s="84" t="b">
        <v>0</v>
      </c>
      <c r="L70" s="84" t="b">
        <v>0</v>
      </c>
    </row>
    <row r="71" spans="1:12" ht="15">
      <c r="A71" s="84" t="s">
        <v>1293</v>
      </c>
      <c r="B71" s="84" t="s">
        <v>1294</v>
      </c>
      <c r="C71" s="84">
        <v>2</v>
      </c>
      <c r="D71" s="122">
        <v>0.003661888237099499</v>
      </c>
      <c r="E71" s="122">
        <v>2.5899496013257077</v>
      </c>
      <c r="F71" s="84" t="s">
        <v>1353</v>
      </c>
      <c r="G71" s="84" t="b">
        <v>0</v>
      </c>
      <c r="H71" s="84" t="b">
        <v>0</v>
      </c>
      <c r="I71" s="84" t="b">
        <v>0</v>
      </c>
      <c r="J71" s="84" t="b">
        <v>0</v>
      </c>
      <c r="K71" s="84" t="b">
        <v>0</v>
      </c>
      <c r="L71" s="84" t="b">
        <v>0</v>
      </c>
    </row>
    <row r="72" spans="1:12" ht="15">
      <c r="A72" s="84" t="s">
        <v>1294</v>
      </c>
      <c r="B72" s="84" t="s">
        <v>1295</v>
      </c>
      <c r="C72" s="84">
        <v>2</v>
      </c>
      <c r="D72" s="122">
        <v>0.003661888237099499</v>
      </c>
      <c r="E72" s="122">
        <v>2.5899496013257077</v>
      </c>
      <c r="F72" s="84" t="s">
        <v>1353</v>
      </c>
      <c r="G72" s="84" t="b">
        <v>0</v>
      </c>
      <c r="H72" s="84" t="b">
        <v>0</v>
      </c>
      <c r="I72" s="84" t="b">
        <v>0</v>
      </c>
      <c r="J72" s="84" t="b">
        <v>0</v>
      </c>
      <c r="K72" s="84" t="b">
        <v>1</v>
      </c>
      <c r="L72" s="84" t="b">
        <v>0</v>
      </c>
    </row>
    <row r="73" spans="1:12" ht="15">
      <c r="A73" s="84" t="s">
        <v>1298</v>
      </c>
      <c r="B73" s="84" t="s">
        <v>1299</v>
      </c>
      <c r="C73" s="84">
        <v>2</v>
      </c>
      <c r="D73" s="122">
        <v>0.003661888237099499</v>
      </c>
      <c r="E73" s="122">
        <v>2.5899496013257077</v>
      </c>
      <c r="F73" s="84" t="s">
        <v>1353</v>
      </c>
      <c r="G73" s="84" t="b">
        <v>0</v>
      </c>
      <c r="H73" s="84" t="b">
        <v>0</v>
      </c>
      <c r="I73" s="84" t="b">
        <v>0</v>
      </c>
      <c r="J73" s="84" t="b">
        <v>0</v>
      </c>
      <c r="K73" s="84" t="b">
        <v>0</v>
      </c>
      <c r="L73" s="84" t="b">
        <v>0</v>
      </c>
    </row>
    <row r="74" spans="1:12" ht="15">
      <c r="A74" s="84" t="s">
        <v>1299</v>
      </c>
      <c r="B74" s="84" t="s">
        <v>1300</v>
      </c>
      <c r="C74" s="84">
        <v>2</v>
      </c>
      <c r="D74" s="122">
        <v>0.003661888237099499</v>
      </c>
      <c r="E74" s="122">
        <v>2.5899496013257077</v>
      </c>
      <c r="F74" s="84" t="s">
        <v>1353</v>
      </c>
      <c r="G74" s="84" t="b">
        <v>0</v>
      </c>
      <c r="H74" s="84" t="b">
        <v>0</v>
      </c>
      <c r="I74" s="84" t="b">
        <v>0</v>
      </c>
      <c r="J74" s="84" t="b">
        <v>0</v>
      </c>
      <c r="K74" s="84" t="b">
        <v>0</v>
      </c>
      <c r="L74" s="84" t="b">
        <v>0</v>
      </c>
    </row>
    <row r="75" spans="1:12" ht="15">
      <c r="A75" s="84" t="s">
        <v>1300</v>
      </c>
      <c r="B75" s="84" t="s">
        <v>1048</v>
      </c>
      <c r="C75" s="84">
        <v>2</v>
      </c>
      <c r="D75" s="122">
        <v>0.003661888237099499</v>
      </c>
      <c r="E75" s="122">
        <v>1.428581599090733</v>
      </c>
      <c r="F75" s="84" t="s">
        <v>1353</v>
      </c>
      <c r="G75" s="84" t="b">
        <v>0</v>
      </c>
      <c r="H75" s="84" t="b">
        <v>0</v>
      </c>
      <c r="I75" s="84" t="b">
        <v>0</v>
      </c>
      <c r="J75" s="84" t="b">
        <v>0</v>
      </c>
      <c r="K75" s="84" t="b">
        <v>0</v>
      </c>
      <c r="L75" s="84" t="b">
        <v>0</v>
      </c>
    </row>
    <row r="76" spans="1:12" ht="15">
      <c r="A76" s="84" t="s">
        <v>1048</v>
      </c>
      <c r="B76" s="84" t="s">
        <v>1301</v>
      </c>
      <c r="C76" s="84">
        <v>2</v>
      </c>
      <c r="D76" s="122">
        <v>0.003661888237099499</v>
      </c>
      <c r="E76" s="122">
        <v>1.4138583422700266</v>
      </c>
      <c r="F76" s="84" t="s">
        <v>1353</v>
      </c>
      <c r="G76" s="84" t="b">
        <v>0</v>
      </c>
      <c r="H76" s="84" t="b">
        <v>0</v>
      </c>
      <c r="I76" s="84" t="b">
        <v>0</v>
      </c>
      <c r="J76" s="84" t="b">
        <v>0</v>
      </c>
      <c r="K76" s="84" t="b">
        <v>0</v>
      </c>
      <c r="L76" s="84" t="b">
        <v>0</v>
      </c>
    </row>
    <row r="77" spans="1:12" ht="15">
      <c r="A77" s="84" t="s">
        <v>1301</v>
      </c>
      <c r="B77" s="84" t="s">
        <v>1302</v>
      </c>
      <c r="C77" s="84">
        <v>2</v>
      </c>
      <c r="D77" s="122">
        <v>0.003661888237099499</v>
      </c>
      <c r="E77" s="122">
        <v>2.5899496013257077</v>
      </c>
      <c r="F77" s="84" t="s">
        <v>1353</v>
      </c>
      <c r="G77" s="84" t="b">
        <v>0</v>
      </c>
      <c r="H77" s="84" t="b">
        <v>0</v>
      </c>
      <c r="I77" s="84" t="b">
        <v>0</v>
      </c>
      <c r="J77" s="84" t="b">
        <v>0</v>
      </c>
      <c r="K77" s="84" t="b">
        <v>0</v>
      </c>
      <c r="L77" s="84" t="b">
        <v>0</v>
      </c>
    </row>
    <row r="78" spans="1:12" ht="15">
      <c r="A78" s="84" t="s">
        <v>1302</v>
      </c>
      <c r="B78" s="84" t="s">
        <v>392</v>
      </c>
      <c r="C78" s="84">
        <v>2</v>
      </c>
      <c r="D78" s="122">
        <v>0.003661888237099499</v>
      </c>
      <c r="E78" s="122">
        <v>2.2889196056617265</v>
      </c>
      <c r="F78" s="84" t="s">
        <v>1353</v>
      </c>
      <c r="G78" s="84" t="b">
        <v>0</v>
      </c>
      <c r="H78" s="84" t="b">
        <v>0</v>
      </c>
      <c r="I78" s="84" t="b">
        <v>0</v>
      </c>
      <c r="J78" s="84" t="b">
        <v>0</v>
      </c>
      <c r="K78" s="84" t="b">
        <v>0</v>
      </c>
      <c r="L78" s="84" t="b">
        <v>0</v>
      </c>
    </row>
    <row r="79" spans="1:12" ht="15">
      <c r="A79" s="84" t="s">
        <v>1272</v>
      </c>
      <c r="B79" s="84" t="s">
        <v>1304</v>
      </c>
      <c r="C79" s="84">
        <v>2</v>
      </c>
      <c r="D79" s="122">
        <v>0.003661888237099499</v>
      </c>
      <c r="E79" s="122">
        <v>2.4138583422700264</v>
      </c>
      <c r="F79" s="84" t="s">
        <v>1353</v>
      </c>
      <c r="G79" s="84" t="b">
        <v>0</v>
      </c>
      <c r="H79" s="84" t="b">
        <v>0</v>
      </c>
      <c r="I79" s="84" t="b">
        <v>0</v>
      </c>
      <c r="J79" s="84" t="b">
        <v>0</v>
      </c>
      <c r="K79" s="84" t="b">
        <v>0</v>
      </c>
      <c r="L79" s="84" t="b">
        <v>0</v>
      </c>
    </row>
    <row r="80" spans="1:12" ht="15">
      <c r="A80" s="84" t="s">
        <v>1305</v>
      </c>
      <c r="B80" s="84" t="s">
        <v>1052</v>
      </c>
      <c r="C80" s="84">
        <v>2</v>
      </c>
      <c r="D80" s="122">
        <v>0.003661888237099499</v>
      </c>
      <c r="E80" s="122">
        <v>2.045881556975432</v>
      </c>
      <c r="F80" s="84" t="s">
        <v>1353</v>
      </c>
      <c r="G80" s="84" t="b">
        <v>0</v>
      </c>
      <c r="H80" s="84" t="b">
        <v>0</v>
      </c>
      <c r="I80" s="84" t="b">
        <v>0</v>
      </c>
      <c r="J80" s="84" t="b">
        <v>0</v>
      </c>
      <c r="K80" s="84" t="b">
        <v>0</v>
      </c>
      <c r="L80" s="84" t="b">
        <v>0</v>
      </c>
    </row>
    <row r="81" spans="1:12" ht="15">
      <c r="A81" s="84" t="s">
        <v>1052</v>
      </c>
      <c r="B81" s="84" t="s">
        <v>1306</v>
      </c>
      <c r="C81" s="84">
        <v>2</v>
      </c>
      <c r="D81" s="122">
        <v>0.003661888237099499</v>
      </c>
      <c r="E81" s="122">
        <v>2.045881556975432</v>
      </c>
      <c r="F81" s="84" t="s">
        <v>1353</v>
      </c>
      <c r="G81" s="84" t="b">
        <v>0</v>
      </c>
      <c r="H81" s="84" t="b">
        <v>0</v>
      </c>
      <c r="I81" s="84" t="b">
        <v>0</v>
      </c>
      <c r="J81" s="84" t="b">
        <v>0</v>
      </c>
      <c r="K81" s="84" t="b">
        <v>0</v>
      </c>
      <c r="L81" s="84" t="b">
        <v>0</v>
      </c>
    </row>
    <row r="82" spans="1:12" ht="15">
      <c r="A82" s="84" t="s">
        <v>1251</v>
      </c>
      <c r="B82" s="84" t="s">
        <v>1308</v>
      </c>
      <c r="C82" s="84">
        <v>2</v>
      </c>
      <c r="D82" s="122">
        <v>0.003661888237099499</v>
      </c>
      <c r="E82" s="122">
        <v>2.2889196056617265</v>
      </c>
      <c r="F82" s="84" t="s">
        <v>1353</v>
      </c>
      <c r="G82" s="84" t="b">
        <v>0</v>
      </c>
      <c r="H82" s="84" t="b">
        <v>1</v>
      </c>
      <c r="I82" s="84" t="b">
        <v>0</v>
      </c>
      <c r="J82" s="84" t="b">
        <v>0</v>
      </c>
      <c r="K82" s="84" t="b">
        <v>0</v>
      </c>
      <c r="L82" s="84" t="b">
        <v>0</v>
      </c>
    </row>
    <row r="83" spans="1:12" ht="15">
      <c r="A83" s="84" t="s">
        <v>1308</v>
      </c>
      <c r="B83" s="84" t="s">
        <v>384</v>
      </c>
      <c r="C83" s="84">
        <v>2</v>
      </c>
      <c r="D83" s="122">
        <v>0.003661888237099499</v>
      </c>
      <c r="E83" s="122">
        <v>1.660530675611415</v>
      </c>
      <c r="F83" s="84" t="s">
        <v>1353</v>
      </c>
      <c r="G83" s="84" t="b">
        <v>0</v>
      </c>
      <c r="H83" s="84" t="b">
        <v>0</v>
      </c>
      <c r="I83" s="84" t="b">
        <v>0</v>
      </c>
      <c r="J83" s="84" t="b">
        <v>0</v>
      </c>
      <c r="K83" s="84" t="b">
        <v>0</v>
      </c>
      <c r="L83" s="84" t="b">
        <v>0</v>
      </c>
    </row>
    <row r="84" spans="1:12" ht="15">
      <c r="A84" s="84" t="s">
        <v>384</v>
      </c>
      <c r="B84" s="84" t="s">
        <v>1049</v>
      </c>
      <c r="C84" s="84">
        <v>2</v>
      </c>
      <c r="D84" s="122">
        <v>0.003661888237099499</v>
      </c>
      <c r="E84" s="122">
        <v>0.5515281556832483</v>
      </c>
      <c r="F84" s="84" t="s">
        <v>1353</v>
      </c>
      <c r="G84" s="84" t="b">
        <v>0</v>
      </c>
      <c r="H84" s="84" t="b">
        <v>0</v>
      </c>
      <c r="I84" s="84" t="b">
        <v>0</v>
      </c>
      <c r="J84" s="84" t="b">
        <v>0</v>
      </c>
      <c r="K84" s="84" t="b">
        <v>0</v>
      </c>
      <c r="L84" s="84" t="b">
        <v>0</v>
      </c>
    </row>
    <row r="85" spans="1:12" ht="15">
      <c r="A85" s="84" t="s">
        <v>1049</v>
      </c>
      <c r="B85" s="84" t="s">
        <v>1273</v>
      </c>
      <c r="C85" s="84">
        <v>2</v>
      </c>
      <c r="D85" s="122">
        <v>0.003661888237099499</v>
      </c>
      <c r="E85" s="122">
        <v>1.4138583422700264</v>
      </c>
      <c r="F85" s="84" t="s">
        <v>1353</v>
      </c>
      <c r="G85" s="84" t="b">
        <v>0</v>
      </c>
      <c r="H85" s="84" t="b">
        <v>0</v>
      </c>
      <c r="I85" s="84" t="b">
        <v>0</v>
      </c>
      <c r="J85" s="84" t="b">
        <v>0</v>
      </c>
      <c r="K85" s="84" t="b">
        <v>0</v>
      </c>
      <c r="L85" s="84" t="b">
        <v>0</v>
      </c>
    </row>
    <row r="86" spans="1:12" ht="15">
      <c r="A86" s="84" t="s">
        <v>1274</v>
      </c>
      <c r="B86" s="84" t="s">
        <v>1309</v>
      </c>
      <c r="C86" s="84">
        <v>2</v>
      </c>
      <c r="D86" s="122">
        <v>0.003661888237099499</v>
      </c>
      <c r="E86" s="122">
        <v>2.4138583422700264</v>
      </c>
      <c r="F86" s="84" t="s">
        <v>1353</v>
      </c>
      <c r="G86" s="84" t="b">
        <v>0</v>
      </c>
      <c r="H86" s="84" t="b">
        <v>0</v>
      </c>
      <c r="I86" s="84" t="b">
        <v>0</v>
      </c>
      <c r="J86" s="84" t="b">
        <v>0</v>
      </c>
      <c r="K86" s="84" t="b">
        <v>0</v>
      </c>
      <c r="L86" s="84" t="b">
        <v>0</v>
      </c>
    </row>
    <row r="87" spans="1:12" ht="15">
      <c r="A87" s="84" t="s">
        <v>1309</v>
      </c>
      <c r="B87" s="84" t="s">
        <v>384</v>
      </c>
      <c r="C87" s="84">
        <v>2</v>
      </c>
      <c r="D87" s="122">
        <v>0.003661888237099499</v>
      </c>
      <c r="E87" s="122">
        <v>1.660530675611415</v>
      </c>
      <c r="F87" s="84" t="s">
        <v>1353</v>
      </c>
      <c r="G87" s="84" t="b">
        <v>0</v>
      </c>
      <c r="H87" s="84" t="b">
        <v>0</v>
      </c>
      <c r="I87" s="84" t="b">
        <v>0</v>
      </c>
      <c r="J87" s="84" t="b">
        <v>0</v>
      </c>
      <c r="K87" s="84" t="b">
        <v>0</v>
      </c>
      <c r="L87" s="84" t="b">
        <v>0</v>
      </c>
    </row>
    <row r="88" spans="1:12" ht="15">
      <c r="A88" s="84" t="s">
        <v>1252</v>
      </c>
      <c r="B88" s="84" t="s">
        <v>1253</v>
      </c>
      <c r="C88" s="84">
        <v>2</v>
      </c>
      <c r="D88" s="122">
        <v>0.003661888237099499</v>
      </c>
      <c r="E88" s="122">
        <v>1.9878896099977454</v>
      </c>
      <c r="F88" s="84" t="s">
        <v>1353</v>
      </c>
      <c r="G88" s="84" t="b">
        <v>0</v>
      </c>
      <c r="H88" s="84" t="b">
        <v>0</v>
      </c>
      <c r="I88" s="84" t="b">
        <v>0</v>
      </c>
      <c r="J88" s="84" t="b">
        <v>0</v>
      </c>
      <c r="K88" s="84" t="b">
        <v>0</v>
      </c>
      <c r="L88" s="84" t="b">
        <v>0</v>
      </c>
    </row>
    <row r="89" spans="1:12" ht="15">
      <c r="A89" s="84" t="s">
        <v>384</v>
      </c>
      <c r="B89" s="84" t="s">
        <v>1310</v>
      </c>
      <c r="C89" s="84">
        <v>2</v>
      </c>
      <c r="D89" s="122">
        <v>0.003661888237099499</v>
      </c>
      <c r="E89" s="122">
        <v>1.61222599603686</v>
      </c>
      <c r="F89" s="84" t="s">
        <v>1353</v>
      </c>
      <c r="G89" s="84" t="b">
        <v>0</v>
      </c>
      <c r="H89" s="84" t="b">
        <v>0</v>
      </c>
      <c r="I89" s="84" t="b">
        <v>0</v>
      </c>
      <c r="J89" s="84" t="b">
        <v>0</v>
      </c>
      <c r="K89" s="84" t="b">
        <v>0</v>
      </c>
      <c r="L89" s="84" t="b">
        <v>0</v>
      </c>
    </row>
    <row r="90" spans="1:12" ht="15">
      <c r="A90" s="84" t="s">
        <v>1310</v>
      </c>
      <c r="B90" s="84" t="s">
        <v>1311</v>
      </c>
      <c r="C90" s="84">
        <v>2</v>
      </c>
      <c r="D90" s="122">
        <v>0.003661888237099499</v>
      </c>
      <c r="E90" s="122">
        <v>2.5899496013257077</v>
      </c>
      <c r="F90" s="84" t="s">
        <v>1353</v>
      </c>
      <c r="G90" s="84" t="b">
        <v>0</v>
      </c>
      <c r="H90" s="84" t="b">
        <v>0</v>
      </c>
      <c r="I90" s="84" t="b">
        <v>0</v>
      </c>
      <c r="J90" s="84" t="b">
        <v>0</v>
      </c>
      <c r="K90" s="84" t="b">
        <v>0</v>
      </c>
      <c r="L90" s="84" t="b">
        <v>0</v>
      </c>
    </row>
    <row r="91" spans="1:12" ht="15">
      <c r="A91" s="84" t="s">
        <v>1311</v>
      </c>
      <c r="B91" s="84" t="s">
        <v>1312</v>
      </c>
      <c r="C91" s="84">
        <v>2</v>
      </c>
      <c r="D91" s="122">
        <v>0.003661888237099499</v>
      </c>
      <c r="E91" s="122">
        <v>2.5899496013257077</v>
      </c>
      <c r="F91" s="84" t="s">
        <v>1353</v>
      </c>
      <c r="G91" s="84" t="b">
        <v>0</v>
      </c>
      <c r="H91" s="84" t="b">
        <v>0</v>
      </c>
      <c r="I91" s="84" t="b">
        <v>0</v>
      </c>
      <c r="J91" s="84" t="b">
        <v>0</v>
      </c>
      <c r="K91" s="84" t="b">
        <v>0</v>
      </c>
      <c r="L91" s="84" t="b">
        <v>0</v>
      </c>
    </row>
    <row r="92" spans="1:12" ht="15">
      <c r="A92" s="84" t="s">
        <v>1312</v>
      </c>
      <c r="B92" s="84" t="s">
        <v>1050</v>
      </c>
      <c r="C92" s="84">
        <v>2</v>
      </c>
      <c r="D92" s="122">
        <v>0.003661888237099499</v>
      </c>
      <c r="E92" s="122">
        <v>1.6868596143337642</v>
      </c>
      <c r="F92" s="84" t="s">
        <v>1353</v>
      </c>
      <c r="G92" s="84" t="b">
        <v>0</v>
      </c>
      <c r="H92" s="84" t="b">
        <v>0</v>
      </c>
      <c r="I92" s="84" t="b">
        <v>0</v>
      </c>
      <c r="J92" s="84" t="b">
        <v>0</v>
      </c>
      <c r="K92" s="84" t="b">
        <v>0</v>
      </c>
      <c r="L92" s="84" t="b">
        <v>0</v>
      </c>
    </row>
    <row r="93" spans="1:12" ht="15">
      <c r="A93" s="84" t="s">
        <v>1050</v>
      </c>
      <c r="B93" s="84" t="s">
        <v>229</v>
      </c>
      <c r="C93" s="84">
        <v>2</v>
      </c>
      <c r="D93" s="122">
        <v>0.003661888237099499</v>
      </c>
      <c r="E93" s="122">
        <v>1.3926690432000883</v>
      </c>
      <c r="F93" s="84" t="s">
        <v>1353</v>
      </c>
      <c r="G93" s="84" t="b">
        <v>0</v>
      </c>
      <c r="H93" s="84" t="b">
        <v>0</v>
      </c>
      <c r="I93" s="84" t="b">
        <v>0</v>
      </c>
      <c r="J93" s="84" t="b">
        <v>0</v>
      </c>
      <c r="K93" s="84" t="b">
        <v>0</v>
      </c>
      <c r="L93" s="84" t="b">
        <v>0</v>
      </c>
    </row>
    <row r="94" spans="1:12" ht="15">
      <c r="A94" s="84" t="s">
        <v>229</v>
      </c>
      <c r="B94" s="84" t="s">
        <v>1313</v>
      </c>
      <c r="C94" s="84">
        <v>2</v>
      </c>
      <c r="D94" s="122">
        <v>0.003661888237099499</v>
      </c>
      <c r="E94" s="122">
        <v>2.5899496013257077</v>
      </c>
      <c r="F94" s="84" t="s">
        <v>1353</v>
      </c>
      <c r="G94" s="84" t="b">
        <v>0</v>
      </c>
      <c r="H94" s="84" t="b">
        <v>0</v>
      </c>
      <c r="I94" s="84" t="b">
        <v>0</v>
      </c>
      <c r="J94" s="84" t="b">
        <v>0</v>
      </c>
      <c r="K94" s="84" t="b">
        <v>0</v>
      </c>
      <c r="L94" s="84" t="b">
        <v>0</v>
      </c>
    </row>
    <row r="95" spans="1:12" ht="15">
      <c r="A95" s="84" t="s">
        <v>1313</v>
      </c>
      <c r="B95" s="84" t="s">
        <v>1314</v>
      </c>
      <c r="C95" s="84">
        <v>2</v>
      </c>
      <c r="D95" s="122">
        <v>0.003661888237099499</v>
      </c>
      <c r="E95" s="122">
        <v>2.5899496013257077</v>
      </c>
      <c r="F95" s="84" t="s">
        <v>1353</v>
      </c>
      <c r="G95" s="84" t="b">
        <v>0</v>
      </c>
      <c r="H95" s="84" t="b">
        <v>0</v>
      </c>
      <c r="I95" s="84" t="b">
        <v>0</v>
      </c>
      <c r="J95" s="84" t="b">
        <v>0</v>
      </c>
      <c r="K95" s="84" t="b">
        <v>0</v>
      </c>
      <c r="L95" s="84" t="b">
        <v>0</v>
      </c>
    </row>
    <row r="96" spans="1:12" ht="15">
      <c r="A96" s="84" t="s">
        <v>1314</v>
      </c>
      <c r="B96" s="84" t="s">
        <v>1315</v>
      </c>
      <c r="C96" s="84">
        <v>2</v>
      </c>
      <c r="D96" s="122">
        <v>0.003661888237099499</v>
      </c>
      <c r="E96" s="122">
        <v>2.5899496013257077</v>
      </c>
      <c r="F96" s="84" t="s">
        <v>1353</v>
      </c>
      <c r="G96" s="84" t="b">
        <v>0</v>
      </c>
      <c r="H96" s="84" t="b">
        <v>0</v>
      </c>
      <c r="I96" s="84" t="b">
        <v>0</v>
      </c>
      <c r="J96" s="84" t="b">
        <v>0</v>
      </c>
      <c r="K96" s="84" t="b">
        <v>0</v>
      </c>
      <c r="L96" s="84" t="b">
        <v>0</v>
      </c>
    </row>
    <row r="97" spans="1:12" ht="15">
      <c r="A97" s="84" t="s">
        <v>1315</v>
      </c>
      <c r="B97" s="84" t="s">
        <v>1316</v>
      </c>
      <c r="C97" s="84">
        <v>2</v>
      </c>
      <c r="D97" s="122">
        <v>0.003661888237099499</v>
      </c>
      <c r="E97" s="122">
        <v>2.5899496013257077</v>
      </c>
      <c r="F97" s="84" t="s">
        <v>1353</v>
      </c>
      <c r="G97" s="84" t="b">
        <v>0</v>
      </c>
      <c r="H97" s="84" t="b">
        <v>0</v>
      </c>
      <c r="I97" s="84" t="b">
        <v>0</v>
      </c>
      <c r="J97" s="84" t="b">
        <v>0</v>
      </c>
      <c r="K97" s="84" t="b">
        <v>0</v>
      </c>
      <c r="L97" s="84" t="b">
        <v>0</v>
      </c>
    </row>
    <row r="98" spans="1:12" ht="15">
      <c r="A98" s="84" t="s">
        <v>1316</v>
      </c>
      <c r="B98" s="84" t="s">
        <v>1317</v>
      </c>
      <c r="C98" s="84">
        <v>2</v>
      </c>
      <c r="D98" s="122">
        <v>0.003661888237099499</v>
      </c>
      <c r="E98" s="122">
        <v>2.5899496013257077</v>
      </c>
      <c r="F98" s="84" t="s">
        <v>1353</v>
      </c>
      <c r="G98" s="84" t="b">
        <v>0</v>
      </c>
      <c r="H98" s="84" t="b">
        <v>0</v>
      </c>
      <c r="I98" s="84" t="b">
        <v>0</v>
      </c>
      <c r="J98" s="84" t="b">
        <v>0</v>
      </c>
      <c r="K98" s="84" t="b">
        <v>0</v>
      </c>
      <c r="L98" s="84" t="b">
        <v>0</v>
      </c>
    </row>
    <row r="99" spans="1:12" ht="15">
      <c r="A99" s="84" t="s">
        <v>1317</v>
      </c>
      <c r="B99" s="84" t="s">
        <v>384</v>
      </c>
      <c r="C99" s="84">
        <v>2</v>
      </c>
      <c r="D99" s="122">
        <v>0.003661888237099499</v>
      </c>
      <c r="E99" s="122">
        <v>1.660530675611415</v>
      </c>
      <c r="F99" s="84" t="s">
        <v>1353</v>
      </c>
      <c r="G99" s="84" t="b">
        <v>0</v>
      </c>
      <c r="H99" s="84" t="b">
        <v>0</v>
      </c>
      <c r="I99" s="84" t="b">
        <v>0</v>
      </c>
      <c r="J99" s="84" t="b">
        <v>0</v>
      </c>
      <c r="K99" s="84" t="b">
        <v>0</v>
      </c>
      <c r="L99" s="84" t="b">
        <v>0</v>
      </c>
    </row>
    <row r="100" spans="1:12" ht="15">
      <c r="A100" s="84" t="s">
        <v>1318</v>
      </c>
      <c r="B100" s="84" t="s">
        <v>1319</v>
      </c>
      <c r="C100" s="84">
        <v>2</v>
      </c>
      <c r="D100" s="122">
        <v>0.003661888237099499</v>
      </c>
      <c r="E100" s="122">
        <v>2.5899496013257077</v>
      </c>
      <c r="F100" s="84" t="s">
        <v>1353</v>
      </c>
      <c r="G100" s="84" t="b">
        <v>1</v>
      </c>
      <c r="H100" s="84" t="b">
        <v>0</v>
      </c>
      <c r="I100" s="84" t="b">
        <v>0</v>
      </c>
      <c r="J100" s="84" t="b">
        <v>0</v>
      </c>
      <c r="K100" s="84" t="b">
        <v>0</v>
      </c>
      <c r="L100" s="84" t="b">
        <v>0</v>
      </c>
    </row>
    <row r="101" spans="1:12" ht="15">
      <c r="A101" s="84" t="s">
        <v>1319</v>
      </c>
      <c r="B101" s="84" t="s">
        <v>1320</v>
      </c>
      <c r="C101" s="84">
        <v>2</v>
      </c>
      <c r="D101" s="122">
        <v>0.003661888237099499</v>
      </c>
      <c r="E101" s="122">
        <v>2.5899496013257077</v>
      </c>
      <c r="F101" s="84" t="s">
        <v>1353</v>
      </c>
      <c r="G101" s="84" t="b">
        <v>0</v>
      </c>
      <c r="H101" s="84" t="b">
        <v>0</v>
      </c>
      <c r="I101" s="84" t="b">
        <v>0</v>
      </c>
      <c r="J101" s="84" t="b">
        <v>0</v>
      </c>
      <c r="K101" s="84" t="b">
        <v>0</v>
      </c>
      <c r="L101" s="84" t="b">
        <v>0</v>
      </c>
    </row>
    <row r="102" spans="1:12" ht="15">
      <c r="A102" s="84" t="s">
        <v>1320</v>
      </c>
      <c r="B102" s="84" t="s">
        <v>1321</v>
      </c>
      <c r="C102" s="84">
        <v>2</v>
      </c>
      <c r="D102" s="122">
        <v>0.003661888237099499</v>
      </c>
      <c r="E102" s="122">
        <v>2.5899496013257077</v>
      </c>
      <c r="F102" s="84" t="s">
        <v>1353</v>
      </c>
      <c r="G102" s="84" t="b">
        <v>0</v>
      </c>
      <c r="H102" s="84" t="b">
        <v>0</v>
      </c>
      <c r="I102" s="84" t="b">
        <v>0</v>
      </c>
      <c r="J102" s="84" t="b">
        <v>1</v>
      </c>
      <c r="K102" s="84" t="b">
        <v>0</v>
      </c>
      <c r="L102" s="84" t="b">
        <v>0</v>
      </c>
    </row>
    <row r="103" spans="1:12" ht="15">
      <c r="A103" s="84" t="s">
        <v>1321</v>
      </c>
      <c r="B103" s="84" t="s">
        <v>1247</v>
      </c>
      <c r="C103" s="84">
        <v>2</v>
      </c>
      <c r="D103" s="122">
        <v>0.003661888237099499</v>
      </c>
      <c r="E103" s="122">
        <v>2.1920095926536702</v>
      </c>
      <c r="F103" s="84" t="s">
        <v>1353</v>
      </c>
      <c r="G103" s="84" t="b">
        <v>1</v>
      </c>
      <c r="H103" s="84" t="b">
        <v>0</v>
      </c>
      <c r="I103" s="84" t="b">
        <v>0</v>
      </c>
      <c r="J103" s="84" t="b">
        <v>0</v>
      </c>
      <c r="K103" s="84" t="b">
        <v>0</v>
      </c>
      <c r="L103" s="84" t="b">
        <v>0</v>
      </c>
    </row>
    <row r="104" spans="1:12" ht="15">
      <c r="A104" s="84" t="s">
        <v>1257</v>
      </c>
      <c r="B104" s="84" t="s">
        <v>230</v>
      </c>
      <c r="C104" s="84">
        <v>2</v>
      </c>
      <c r="D104" s="122">
        <v>0.003661888237099499</v>
      </c>
      <c r="E104" s="122">
        <v>1.2377670832143453</v>
      </c>
      <c r="F104" s="84" t="s">
        <v>1353</v>
      </c>
      <c r="G104" s="84" t="b">
        <v>0</v>
      </c>
      <c r="H104" s="84" t="b">
        <v>0</v>
      </c>
      <c r="I104" s="84" t="b">
        <v>0</v>
      </c>
      <c r="J104" s="84" t="b">
        <v>0</v>
      </c>
      <c r="K104" s="84" t="b">
        <v>0</v>
      </c>
      <c r="L104" s="84" t="b">
        <v>0</v>
      </c>
    </row>
    <row r="105" spans="1:12" ht="15">
      <c r="A105" s="84" t="s">
        <v>230</v>
      </c>
      <c r="B105" s="84" t="s">
        <v>1322</v>
      </c>
      <c r="C105" s="84">
        <v>2</v>
      </c>
      <c r="D105" s="122">
        <v>0.003661888237099499</v>
      </c>
      <c r="E105" s="122">
        <v>1.2889196056617265</v>
      </c>
      <c r="F105" s="84" t="s">
        <v>1353</v>
      </c>
      <c r="G105" s="84" t="b">
        <v>0</v>
      </c>
      <c r="H105" s="84" t="b">
        <v>0</v>
      </c>
      <c r="I105" s="84" t="b">
        <v>0</v>
      </c>
      <c r="J105" s="84" t="b">
        <v>0</v>
      </c>
      <c r="K105" s="84" t="b">
        <v>0</v>
      </c>
      <c r="L105" s="84" t="b">
        <v>0</v>
      </c>
    </row>
    <row r="106" spans="1:12" ht="15">
      <c r="A106" s="84" t="s">
        <v>1322</v>
      </c>
      <c r="B106" s="84" t="s">
        <v>1323</v>
      </c>
      <c r="C106" s="84">
        <v>2</v>
      </c>
      <c r="D106" s="122">
        <v>0.003661888237099499</v>
      </c>
      <c r="E106" s="122">
        <v>2.5899496013257077</v>
      </c>
      <c r="F106" s="84" t="s">
        <v>1353</v>
      </c>
      <c r="G106" s="84" t="b">
        <v>0</v>
      </c>
      <c r="H106" s="84" t="b">
        <v>0</v>
      </c>
      <c r="I106" s="84" t="b">
        <v>0</v>
      </c>
      <c r="J106" s="84" t="b">
        <v>0</v>
      </c>
      <c r="K106" s="84" t="b">
        <v>0</v>
      </c>
      <c r="L106" s="84" t="b">
        <v>0</v>
      </c>
    </row>
    <row r="107" spans="1:12" ht="15">
      <c r="A107" s="84" t="s">
        <v>1014</v>
      </c>
      <c r="B107" s="84" t="s">
        <v>1015</v>
      </c>
      <c r="C107" s="84">
        <v>2</v>
      </c>
      <c r="D107" s="122">
        <v>0.003661888237099499</v>
      </c>
      <c r="E107" s="122">
        <v>2.4138583422700264</v>
      </c>
      <c r="F107" s="84" t="s">
        <v>1353</v>
      </c>
      <c r="G107" s="84" t="b">
        <v>0</v>
      </c>
      <c r="H107" s="84" t="b">
        <v>0</v>
      </c>
      <c r="I107" s="84" t="b">
        <v>0</v>
      </c>
      <c r="J107" s="84" t="b">
        <v>0</v>
      </c>
      <c r="K107" s="84" t="b">
        <v>0</v>
      </c>
      <c r="L107" s="84" t="b">
        <v>0</v>
      </c>
    </row>
    <row r="108" spans="1:12" ht="15">
      <c r="A108" s="84" t="s">
        <v>1015</v>
      </c>
      <c r="B108" s="84" t="s">
        <v>390</v>
      </c>
      <c r="C108" s="84">
        <v>2</v>
      </c>
      <c r="D108" s="122">
        <v>0.003661888237099499</v>
      </c>
      <c r="E108" s="122">
        <v>1.811798350942064</v>
      </c>
      <c r="F108" s="84" t="s">
        <v>1353</v>
      </c>
      <c r="G108" s="84" t="b">
        <v>0</v>
      </c>
      <c r="H108" s="84" t="b">
        <v>0</v>
      </c>
      <c r="I108" s="84" t="b">
        <v>0</v>
      </c>
      <c r="J108" s="84" t="b">
        <v>0</v>
      </c>
      <c r="K108" s="84" t="b">
        <v>0</v>
      </c>
      <c r="L108" s="84" t="b">
        <v>0</v>
      </c>
    </row>
    <row r="109" spans="1:12" ht="15">
      <c r="A109" s="84" t="s">
        <v>390</v>
      </c>
      <c r="B109" s="84" t="s">
        <v>242</v>
      </c>
      <c r="C109" s="84">
        <v>2</v>
      </c>
      <c r="D109" s="122">
        <v>0.003661888237099499</v>
      </c>
      <c r="E109" s="122">
        <v>1.811798350942064</v>
      </c>
      <c r="F109" s="84" t="s">
        <v>1353</v>
      </c>
      <c r="G109" s="84" t="b">
        <v>0</v>
      </c>
      <c r="H109" s="84" t="b">
        <v>0</v>
      </c>
      <c r="I109" s="84" t="b">
        <v>0</v>
      </c>
      <c r="J109" s="84" t="b">
        <v>0</v>
      </c>
      <c r="K109" s="84" t="b">
        <v>0</v>
      </c>
      <c r="L109" s="84" t="b">
        <v>0</v>
      </c>
    </row>
    <row r="110" spans="1:12" ht="15">
      <c r="A110" s="84" t="s">
        <v>242</v>
      </c>
      <c r="B110" s="84" t="s">
        <v>227</v>
      </c>
      <c r="C110" s="84">
        <v>2</v>
      </c>
      <c r="D110" s="122">
        <v>0.003661888237099499</v>
      </c>
      <c r="E110" s="122">
        <v>2.5899496013257077</v>
      </c>
      <c r="F110" s="84" t="s">
        <v>1353</v>
      </c>
      <c r="G110" s="84" t="b">
        <v>0</v>
      </c>
      <c r="H110" s="84" t="b">
        <v>0</v>
      </c>
      <c r="I110" s="84" t="b">
        <v>0</v>
      </c>
      <c r="J110" s="84" t="b">
        <v>0</v>
      </c>
      <c r="K110" s="84" t="b">
        <v>0</v>
      </c>
      <c r="L110" s="84" t="b">
        <v>0</v>
      </c>
    </row>
    <row r="111" spans="1:12" ht="15">
      <c r="A111" s="84" t="s">
        <v>1030</v>
      </c>
      <c r="B111" s="84" t="s">
        <v>1324</v>
      </c>
      <c r="C111" s="84">
        <v>2</v>
      </c>
      <c r="D111" s="122">
        <v>0.003661888237099499</v>
      </c>
      <c r="E111" s="122">
        <v>2.4138583422700264</v>
      </c>
      <c r="F111" s="84" t="s">
        <v>1353</v>
      </c>
      <c r="G111" s="84" t="b">
        <v>0</v>
      </c>
      <c r="H111" s="84" t="b">
        <v>0</v>
      </c>
      <c r="I111" s="84" t="b">
        <v>0</v>
      </c>
      <c r="J111" s="84" t="b">
        <v>0</v>
      </c>
      <c r="K111" s="84" t="b">
        <v>0</v>
      </c>
      <c r="L111" s="84" t="b">
        <v>0</v>
      </c>
    </row>
    <row r="112" spans="1:12" ht="15">
      <c r="A112" s="84" t="s">
        <v>1070</v>
      </c>
      <c r="B112" s="84" t="s">
        <v>1068</v>
      </c>
      <c r="C112" s="84">
        <v>2</v>
      </c>
      <c r="D112" s="122">
        <v>0.003661888237099499</v>
      </c>
      <c r="E112" s="122">
        <v>2.2889196056617265</v>
      </c>
      <c r="F112" s="84" t="s">
        <v>1353</v>
      </c>
      <c r="G112" s="84" t="b">
        <v>0</v>
      </c>
      <c r="H112" s="84" t="b">
        <v>0</v>
      </c>
      <c r="I112" s="84" t="b">
        <v>0</v>
      </c>
      <c r="J112" s="84" t="b">
        <v>0</v>
      </c>
      <c r="K112" s="84" t="b">
        <v>0</v>
      </c>
      <c r="L112" s="84" t="b">
        <v>0</v>
      </c>
    </row>
    <row r="113" spans="1:12" ht="15">
      <c r="A113" s="84" t="s">
        <v>1069</v>
      </c>
      <c r="B113" s="84" t="s">
        <v>1325</v>
      </c>
      <c r="C113" s="84">
        <v>2</v>
      </c>
      <c r="D113" s="122">
        <v>0.003661888237099499</v>
      </c>
      <c r="E113" s="122">
        <v>2.2889196056617265</v>
      </c>
      <c r="F113" s="84" t="s">
        <v>1353</v>
      </c>
      <c r="G113" s="84" t="b">
        <v>0</v>
      </c>
      <c r="H113" s="84" t="b">
        <v>0</v>
      </c>
      <c r="I113" s="84" t="b">
        <v>0</v>
      </c>
      <c r="J113" s="84" t="b">
        <v>0</v>
      </c>
      <c r="K113" s="84" t="b">
        <v>0</v>
      </c>
      <c r="L113" s="84" t="b">
        <v>0</v>
      </c>
    </row>
    <row r="114" spans="1:12" ht="15">
      <c r="A114" s="84" t="s">
        <v>1325</v>
      </c>
      <c r="B114" s="84" t="s">
        <v>1326</v>
      </c>
      <c r="C114" s="84">
        <v>2</v>
      </c>
      <c r="D114" s="122">
        <v>0.003661888237099499</v>
      </c>
      <c r="E114" s="122">
        <v>2.5899496013257077</v>
      </c>
      <c r="F114" s="84" t="s">
        <v>1353</v>
      </c>
      <c r="G114" s="84" t="b">
        <v>0</v>
      </c>
      <c r="H114" s="84" t="b">
        <v>0</v>
      </c>
      <c r="I114" s="84" t="b">
        <v>0</v>
      </c>
      <c r="J114" s="84" t="b">
        <v>0</v>
      </c>
      <c r="K114" s="84" t="b">
        <v>0</v>
      </c>
      <c r="L114" s="84" t="b">
        <v>0</v>
      </c>
    </row>
    <row r="115" spans="1:12" ht="15">
      <c r="A115" s="84" t="s">
        <v>1326</v>
      </c>
      <c r="B115" s="84" t="s">
        <v>1327</v>
      </c>
      <c r="C115" s="84">
        <v>2</v>
      </c>
      <c r="D115" s="122">
        <v>0.003661888237099499</v>
      </c>
      <c r="E115" s="122">
        <v>2.5899496013257077</v>
      </c>
      <c r="F115" s="84" t="s">
        <v>1353</v>
      </c>
      <c r="G115" s="84" t="b">
        <v>0</v>
      </c>
      <c r="H115" s="84" t="b">
        <v>0</v>
      </c>
      <c r="I115" s="84" t="b">
        <v>0</v>
      </c>
      <c r="J115" s="84" t="b">
        <v>0</v>
      </c>
      <c r="K115" s="84" t="b">
        <v>0</v>
      </c>
      <c r="L115" s="84" t="b">
        <v>0</v>
      </c>
    </row>
    <row r="116" spans="1:12" ht="15">
      <c r="A116" s="84" t="s">
        <v>1327</v>
      </c>
      <c r="B116" s="84" t="s">
        <v>1328</v>
      </c>
      <c r="C116" s="84">
        <v>2</v>
      </c>
      <c r="D116" s="122">
        <v>0.003661888237099499</v>
      </c>
      <c r="E116" s="122">
        <v>2.5899496013257077</v>
      </c>
      <c r="F116" s="84" t="s">
        <v>1353</v>
      </c>
      <c r="G116" s="84" t="b">
        <v>0</v>
      </c>
      <c r="H116" s="84" t="b">
        <v>0</v>
      </c>
      <c r="I116" s="84" t="b">
        <v>0</v>
      </c>
      <c r="J116" s="84" t="b">
        <v>0</v>
      </c>
      <c r="K116" s="84" t="b">
        <v>0</v>
      </c>
      <c r="L116" s="84" t="b">
        <v>0</v>
      </c>
    </row>
    <row r="117" spans="1:12" ht="15">
      <c r="A117" s="84" t="s">
        <v>1328</v>
      </c>
      <c r="B117" s="84" t="s">
        <v>1329</v>
      </c>
      <c r="C117" s="84">
        <v>2</v>
      </c>
      <c r="D117" s="122">
        <v>0.003661888237099499</v>
      </c>
      <c r="E117" s="122">
        <v>2.5899496013257077</v>
      </c>
      <c r="F117" s="84" t="s">
        <v>1353</v>
      </c>
      <c r="G117" s="84" t="b">
        <v>0</v>
      </c>
      <c r="H117" s="84" t="b">
        <v>0</v>
      </c>
      <c r="I117" s="84" t="b">
        <v>0</v>
      </c>
      <c r="J117" s="84" t="b">
        <v>0</v>
      </c>
      <c r="K117" s="84" t="b">
        <v>0</v>
      </c>
      <c r="L117" s="84" t="b">
        <v>0</v>
      </c>
    </row>
    <row r="118" spans="1:12" ht="15">
      <c r="A118" s="84" t="s">
        <v>1329</v>
      </c>
      <c r="B118" s="84" t="s">
        <v>1330</v>
      </c>
      <c r="C118" s="84">
        <v>2</v>
      </c>
      <c r="D118" s="122">
        <v>0.003661888237099499</v>
      </c>
      <c r="E118" s="122">
        <v>2.5899496013257077</v>
      </c>
      <c r="F118" s="84" t="s">
        <v>1353</v>
      </c>
      <c r="G118" s="84" t="b">
        <v>0</v>
      </c>
      <c r="H118" s="84" t="b">
        <v>0</v>
      </c>
      <c r="I118" s="84" t="b">
        <v>0</v>
      </c>
      <c r="J118" s="84" t="b">
        <v>0</v>
      </c>
      <c r="K118" s="84" t="b">
        <v>0</v>
      </c>
      <c r="L118" s="84" t="b">
        <v>0</v>
      </c>
    </row>
    <row r="119" spans="1:12" ht="15">
      <c r="A119" s="84" t="s">
        <v>1330</v>
      </c>
      <c r="B119" s="84" t="s">
        <v>1331</v>
      </c>
      <c r="C119" s="84">
        <v>2</v>
      </c>
      <c r="D119" s="122">
        <v>0.003661888237099499</v>
      </c>
      <c r="E119" s="122">
        <v>2.5899496013257077</v>
      </c>
      <c r="F119" s="84" t="s">
        <v>1353</v>
      </c>
      <c r="G119" s="84" t="b">
        <v>0</v>
      </c>
      <c r="H119" s="84" t="b">
        <v>0</v>
      </c>
      <c r="I119" s="84" t="b">
        <v>0</v>
      </c>
      <c r="J119" s="84" t="b">
        <v>0</v>
      </c>
      <c r="K119" s="84" t="b">
        <v>0</v>
      </c>
      <c r="L119" s="84" t="b">
        <v>0</v>
      </c>
    </row>
    <row r="120" spans="1:12" ht="15">
      <c r="A120" s="84" t="s">
        <v>1331</v>
      </c>
      <c r="B120" s="84" t="s">
        <v>1332</v>
      </c>
      <c r="C120" s="84">
        <v>2</v>
      </c>
      <c r="D120" s="122">
        <v>0.003661888237099499</v>
      </c>
      <c r="E120" s="122">
        <v>2.5899496013257077</v>
      </c>
      <c r="F120" s="84" t="s">
        <v>1353</v>
      </c>
      <c r="G120" s="84" t="b">
        <v>0</v>
      </c>
      <c r="H120" s="84" t="b">
        <v>0</v>
      </c>
      <c r="I120" s="84" t="b">
        <v>0</v>
      </c>
      <c r="J120" s="84" t="b">
        <v>0</v>
      </c>
      <c r="K120" s="84" t="b">
        <v>0</v>
      </c>
      <c r="L120" s="84" t="b">
        <v>0</v>
      </c>
    </row>
    <row r="121" spans="1:12" ht="15">
      <c r="A121" s="84" t="s">
        <v>1332</v>
      </c>
      <c r="B121" s="84" t="s">
        <v>1053</v>
      </c>
      <c r="C121" s="84">
        <v>2</v>
      </c>
      <c r="D121" s="122">
        <v>0.003661888237099499</v>
      </c>
      <c r="E121" s="122">
        <v>1.9878896099977454</v>
      </c>
      <c r="F121" s="84" t="s">
        <v>1353</v>
      </c>
      <c r="G121" s="84" t="b">
        <v>0</v>
      </c>
      <c r="H121" s="84" t="b">
        <v>0</v>
      </c>
      <c r="I121" s="84" t="b">
        <v>0</v>
      </c>
      <c r="J121" s="84" t="b">
        <v>0</v>
      </c>
      <c r="K121" s="84" t="b">
        <v>0</v>
      </c>
      <c r="L121" s="84" t="b">
        <v>0</v>
      </c>
    </row>
    <row r="122" spans="1:12" ht="15">
      <c r="A122" s="84" t="s">
        <v>1053</v>
      </c>
      <c r="B122" s="84" t="s">
        <v>1333</v>
      </c>
      <c r="C122" s="84">
        <v>2</v>
      </c>
      <c r="D122" s="122">
        <v>0.003661888237099499</v>
      </c>
      <c r="E122" s="122">
        <v>1.9878896099977454</v>
      </c>
      <c r="F122" s="84" t="s">
        <v>1353</v>
      </c>
      <c r="G122" s="84" t="b">
        <v>0</v>
      </c>
      <c r="H122" s="84" t="b">
        <v>0</v>
      </c>
      <c r="I122" s="84" t="b">
        <v>0</v>
      </c>
      <c r="J122" s="84" t="b">
        <v>0</v>
      </c>
      <c r="K122" s="84" t="b">
        <v>0</v>
      </c>
      <c r="L122" s="84" t="b">
        <v>0</v>
      </c>
    </row>
    <row r="123" spans="1:12" ht="15">
      <c r="A123" s="84" t="s">
        <v>1333</v>
      </c>
      <c r="B123" s="84" t="s">
        <v>1334</v>
      </c>
      <c r="C123" s="84">
        <v>2</v>
      </c>
      <c r="D123" s="122">
        <v>0.003661888237099499</v>
      </c>
      <c r="E123" s="122">
        <v>2.5899496013257077</v>
      </c>
      <c r="F123" s="84" t="s">
        <v>1353</v>
      </c>
      <c r="G123" s="84" t="b">
        <v>0</v>
      </c>
      <c r="H123" s="84" t="b">
        <v>0</v>
      </c>
      <c r="I123" s="84" t="b">
        <v>0</v>
      </c>
      <c r="J123" s="84" t="b">
        <v>0</v>
      </c>
      <c r="K123" s="84" t="b">
        <v>0</v>
      </c>
      <c r="L123" s="84" t="b">
        <v>0</v>
      </c>
    </row>
    <row r="124" spans="1:12" ht="15">
      <c r="A124" s="84" t="s">
        <v>1334</v>
      </c>
      <c r="B124" s="84" t="s">
        <v>1068</v>
      </c>
      <c r="C124" s="84">
        <v>2</v>
      </c>
      <c r="D124" s="122">
        <v>0.003661888237099499</v>
      </c>
      <c r="E124" s="122">
        <v>2.2889196056617265</v>
      </c>
      <c r="F124" s="84" t="s">
        <v>1353</v>
      </c>
      <c r="G124" s="84" t="b">
        <v>0</v>
      </c>
      <c r="H124" s="84" t="b">
        <v>0</v>
      </c>
      <c r="I124" s="84" t="b">
        <v>0</v>
      </c>
      <c r="J124" s="84" t="b">
        <v>0</v>
      </c>
      <c r="K124" s="84" t="b">
        <v>0</v>
      </c>
      <c r="L124" s="84" t="b">
        <v>0</v>
      </c>
    </row>
    <row r="125" spans="1:12" ht="15">
      <c r="A125" s="84" t="s">
        <v>1069</v>
      </c>
      <c r="B125" s="84" t="s">
        <v>1335</v>
      </c>
      <c r="C125" s="84">
        <v>2</v>
      </c>
      <c r="D125" s="122">
        <v>0.003661888237099499</v>
      </c>
      <c r="E125" s="122">
        <v>2.2889196056617265</v>
      </c>
      <c r="F125" s="84" t="s">
        <v>1353</v>
      </c>
      <c r="G125" s="84" t="b">
        <v>0</v>
      </c>
      <c r="H125" s="84" t="b">
        <v>0</v>
      </c>
      <c r="I125" s="84" t="b">
        <v>0</v>
      </c>
      <c r="J125" s="84" t="b">
        <v>0</v>
      </c>
      <c r="K125" s="84" t="b">
        <v>0</v>
      </c>
      <c r="L125" s="84" t="b">
        <v>0</v>
      </c>
    </row>
    <row r="126" spans="1:12" ht="15">
      <c r="A126" s="84" t="s">
        <v>1263</v>
      </c>
      <c r="B126" s="84" t="s">
        <v>1275</v>
      </c>
      <c r="C126" s="84">
        <v>2</v>
      </c>
      <c r="D126" s="122">
        <v>0.003661888237099499</v>
      </c>
      <c r="E126" s="122">
        <v>2.112828346606045</v>
      </c>
      <c r="F126" s="84" t="s">
        <v>1353</v>
      </c>
      <c r="G126" s="84" t="b">
        <v>0</v>
      </c>
      <c r="H126" s="84" t="b">
        <v>0</v>
      </c>
      <c r="I126" s="84" t="b">
        <v>0</v>
      </c>
      <c r="J126" s="84" t="b">
        <v>1</v>
      </c>
      <c r="K126" s="84" t="b">
        <v>0</v>
      </c>
      <c r="L126" s="84" t="b">
        <v>0</v>
      </c>
    </row>
    <row r="127" spans="1:12" ht="15">
      <c r="A127" s="84" t="s">
        <v>1275</v>
      </c>
      <c r="B127" s="84" t="s">
        <v>1064</v>
      </c>
      <c r="C127" s="84">
        <v>2</v>
      </c>
      <c r="D127" s="122">
        <v>0.003661888237099499</v>
      </c>
      <c r="E127" s="122">
        <v>2.112828346606045</v>
      </c>
      <c r="F127" s="84" t="s">
        <v>1353</v>
      </c>
      <c r="G127" s="84" t="b">
        <v>1</v>
      </c>
      <c r="H127" s="84" t="b">
        <v>0</v>
      </c>
      <c r="I127" s="84" t="b">
        <v>0</v>
      </c>
      <c r="J127" s="84" t="b">
        <v>0</v>
      </c>
      <c r="K127" s="84" t="b">
        <v>0</v>
      </c>
      <c r="L127" s="84" t="b">
        <v>0</v>
      </c>
    </row>
    <row r="128" spans="1:12" ht="15">
      <c r="A128" s="84" t="s">
        <v>1278</v>
      </c>
      <c r="B128" s="84" t="s">
        <v>1279</v>
      </c>
      <c r="C128" s="84">
        <v>2</v>
      </c>
      <c r="D128" s="122">
        <v>0.003661888237099499</v>
      </c>
      <c r="E128" s="122">
        <v>2.4138583422700264</v>
      </c>
      <c r="F128" s="84" t="s">
        <v>1353</v>
      </c>
      <c r="G128" s="84" t="b">
        <v>0</v>
      </c>
      <c r="H128" s="84" t="b">
        <v>0</v>
      </c>
      <c r="I128" s="84" t="b">
        <v>0</v>
      </c>
      <c r="J128" s="84" t="b">
        <v>0</v>
      </c>
      <c r="K128" s="84" t="b">
        <v>0</v>
      </c>
      <c r="L128" s="84" t="b">
        <v>0</v>
      </c>
    </row>
    <row r="129" spans="1:12" ht="15">
      <c r="A129" s="84" t="s">
        <v>1265</v>
      </c>
      <c r="B129" s="84" t="s">
        <v>1337</v>
      </c>
      <c r="C129" s="84">
        <v>2</v>
      </c>
      <c r="D129" s="122">
        <v>0.003661888237099499</v>
      </c>
      <c r="E129" s="122">
        <v>2.4138583422700264</v>
      </c>
      <c r="F129" s="84" t="s">
        <v>1353</v>
      </c>
      <c r="G129" s="84" t="b">
        <v>0</v>
      </c>
      <c r="H129" s="84" t="b">
        <v>0</v>
      </c>
      <c r="I129" s="84" t="b">
        <v>0</v>
      </c>
      <c r="J129" s="84" t="b">
        <v>0</v>
      </c>
      <c r="K129" s="84" t="b">
        <v>0</v>
      </c>
      <c r="L129" s="84" t="b">
        <v>0</v>
      </c>
    </row>
    <row r="130" spans="1:12" ht="15">
      <c r="A130" s="84" t="s">
        <v>1251</v>
      </c>
      <c r="B130" s="84" t="s">
        <v>1282</v>
      </c>
      <c r="C130" s="84">
        <v>2</v>
      </c>
      <c r="D130" s="122">
        <v>0.003661888237099499</v>
      </c>
      <c r="E130" s="122">
        <v>2.112828346606045</v>
      </c>
      <c r="F130" s="84" t="s">
        <v>1353</v>
      </c>
      <c r="G130" s="84" t="b">
        <v>0</v>
      </c>
      <c r="H130" s="84" t="b">
        <v>1</v>
      </c>
      <c r="I130" s="84" t="b">
        <v>0</v>
      </c>
      <c r="J130" s="84" t="b">
        <v>1</v>
      </c>
      <c r="K130" s="84" t="b">
        <v>0</v>
      </c>
      <c r="L130" s="84" t="b">
        <v>0</v>
      </c>
    </row>
    <row r="131" spans="1:12" ht="15">
      <c r="A131" s="84" t="s">
        <v>1282</v>
      </c>
      <c r="B131" s="84" t="s">
        <v>1049</v>
      </c>
      <c r="C131" s="84">
        <v>2</v>
      </c>
      <c r="D131" s="122">
        <v>0.003661888237099499</v>
      </c>
      <c r="E131" s="122">
        <v>1.3531605019164148</v>
      </c>
      <c r="F131" s="84" t="s">
        <v>1353</v>
      </c>
      <c r="G131" s="84" t="b">
        <v>1</v>
      </c>
      <c r="H131" s="84" t="b">
        <v>0</v>
      </c>
      <c r="I131" s="84" t="b">
        <v>0</v>
      </c>
      <c r="J131" s="84" t="b">
        <v>0</v>
      </c>
      <c r="K131" s="84" t="b">
        <v>0</v>
      </c>
      <c r="L131" s="84" t="b">
        <v>0</v>
      </c>
    </row>
    <row r="132" spans="1:12" ht="15">
      <c r="A132" s="84" t="s">
        <v>1049</v>
      </c>
      <c r="B132" s="84" t="s">
        <v>1283</v>
      </c>
      <c r="C132" s="84">
        <v>2</v>
      </c>
      <c r="D132" s="122">
        <v>0.003661888237099499</v>
      </c>
      <c r="E132" s="122">
        <v>1.5899496013257077</v>
      </c>
      <c r="F132" s="84" t="s">
        <v>1353</v>
      </c>
      <c r="G132" s="84" t="b">
        <v>0</v>
      </c>
      <c r="H132" s="84" t="b">
        <v>0</v>
      </c>
      <c r="I132" s="84" t="b">
        <v>0</v>
      </c>
      <c r="J132" s="84" t="b">
        <v>0</v>
      </c>
      <c r="K132" s="84" t="b">
        <v>0</v>
      </c>
      <c r="L132" s="84" t="b">
        <v>0</v>
      </c>
    </row>
    <row r="133" spans="1:12" ht="15">
      <c r="A133" s="84" t="s">
        <v>1283</v>
      </c>
      <c r="B133" s="84" t="s">
        <v>1058</v>
      </c>
      <c r="C133" s="84">
        <v>2</v>
      </c>
      <c r="D133" s="122">
        <v>0.003661888237099499</v>
      </c>
      <c r="E133" s="122">
        <v>1.811798350942064</v>
      </c>
      <c r="F133" s="84" t="s">
        <v>1353</v>
      </c>
      <c r="G133" s="84" t="b">
        <v>0</v>
      </c>
      <c r="H133" s="84" t="b">
        <v>0</v>
      </c>
      <c r="I133" s="84" t="b">
        <v>0</v>
      </c>
      <c r="J133" s="84" t="b">
        <v>0</v>
      </c>
      <c r="K133" s="84" t="b">
        <v>0</v>
      </c>
      <c r="L133" s="84" t="b">
        <v>0</v>
      </c>
    </row>
    <row r="134" spans="1:12" ht="15">
      <c r="A134" s="84" t="s">
        <v>390</v>
      </c>
      <c r="B134" s="84" t="s">
        <v>1016</v>
      </c>
      <c r="C134" s="84">
        <v>2</v>
      </c>
      <c r="D134" s="122">
        <v>0.003661888237099499</v>
      </c>
      <c r="E134" s="122">
        <v>1.811798350942064</v>
      </c>
      <c r="F134" s="84" t="s">
        <v>1353</v>
      </c>
      <c r="G134" s="84" t="b">
        <v>0</v>
      </c>
      <c r="H134" s="84" t="b">
        <v>0</v>
      </c>
      <c r="I134" s="84" t="b">
        <v>0</v>
      </c>
      <c r="J134" s="84" t="b">
        <v>0</v>
      </c>
      <c r="K134" s="84" t="b">
        <v>0</v>
      </c>
      <c r="L134" s="84" t="b">
        <v>0</v>
      </c>
    </row>
    <row r="135" spans="1:12" ht="15">
      <c r="A135" s="84" t="s">
        <v>230</v>
      </c>
      <c r="B135" s="84" t="s">
        <v>1338</v>
      </c>
      <c r="C135" s="84">
        <v>2</v>
      </c>
      <c r="D135" s="122">
        <v>0.003661888237099499</v>
      </c>
      <c r="E135" s="122">
        <v>1.2889196056617265</v>
      </c>
      <c r="F135" s="84" t="s">
        <v>1353</v>
      </c>
      <c r="G135" s="84" t="b">
        <v>0</v>
      </c>
      <c r="H135" s="84" t="b">
        <v>0</v>
      </c>
      <c r="I135" s="84" t="b">
        <v>0</v>
      </c>
      <c r="J135" s="84" t="b">
        <v>0</v>
      </c>
      <c r="K135" s="84" t="b">
        <v>0</v>
      </c>
      <c r="L135" s="84" t="b">
        <v>0</v>
      </c>
    </row>
    <row r="136" spans="1:12" ht="15">
      <c r="A136" s="84" t="s">
        <v>1338</v>
      </c>
      <c r="B136" s="84" t="s">
        <v>230</v>
      </c>
      <c r="C136" s="84">
        <v>2</v>
      </c>
      <c r="D136" s="122">
        <v>0.003661888237099499</v>
      </c>
      <c r="E136" s="122">
        <v>1.4138583422700266</v>
      </c>
      <c r="F136" s="84" t="s">
        <v>1353</v>
      </c>
      <c r="G136" s="84" t="b">
        <v>0</v>
      </c>
      <c r="H136" s="84" t="b">
        <v>0</v>
      </c>
      <c r="I136" s="84" t="b">
        <v>0</v>
      </c>
      <c r="J136" s="84" t="b">
        <v>0</v>
      </c>
      <c r="K136" s="84" t="b">
        <v>0</v>
      </c>
      <c r="L136" s="84" t="b">
        <v>0</v>
      </c>
    </row>
    <row r="137" spans="1:12" ht="15">
      <c r="A137" s="84" t="s">
        <v>230</v>
      </c>
      <c r="B137" s="84" t="s">
        <v>228</v>
      </c>
      <c r="C137" s="84">
        <v>2</v>
      </c>
      <c r="D137" s="122">
        <v>0.003661888237099499</v>
      </c>
      <c r="E137" s="122">
        <v>0.9878896099977453</v>
      </c>
      <c r="F137" s="84" t="s">
        <v>1353</v>
      </c>
      <c r="G137" s="84" t="b">
        <v>0</v>
      </c>
      <c r="H137" s="84" t="b">
        <v>0</v>
      </c>
      <c r="I137" s="84" t="b">
        <v>0</v>
      </c>
      <c r="J137" s="84" t="b">
        <v>0</v>
      </c>
      <c r="K137" s="84" t="b">
        <v>0</v>
      </c>
      <c r="L137" s="84" t="b">
        <v>0</v>
      </c>
    </row>
    <row r="138" spans="1:12" ht="15">
      <c r="A138" s="84" t="s">
        <v>1339</v>
      </c>
      <c r="B138" s="84" t="s">
        <v>1340</v>
      </c>
      <c r="C138" s="84">
        <v>2</v>
      </c>
      <c r="D138" s="122">
        <v>0.003661888237099499</v>
      </c>
      <c r="E138" s="122">
        <v>2.5899496013257077</v>
      </c>
      <c r="F138" s="84" t="s">
        <v>1353</v>
      </c>
      <c r="G138" s="84" t="b">
        <v>0</v>
      </c>
      <c r="H138" s="84" t="b">
        <v>0</v>
      </c>
      <c r="I138" s="84" t="b">
        <v>0</v>
      </c>
      <c r="J138" s="84" t="b">
        <v>1</v>
      </c>
      <c r="K138" s="84" t="b">
        <v>0</v>
      </c>
      <c r="L138" s="84" t="b">
        <v>0</v>
      </c>
    </row>
    <row r="139" spans="1:12" ht="15">
      <c r="A139" s="84" t="s">
        <v>1340</v>
      </c>
      <c r="B139" s="84" t="s">
        <v>390</v>
      </c>
      <c r="C139" s="84">
        <v>2</v>
      </c>
      <c r="D139" s="122">
        <v>0.003661888237099499</v>
      </c>
      <c r="E139" s="122">
        <v>1.811798350942064</v>
      </c>
      <c r="F139" s="84" t="s">
        <v>1353</v>
      </c>
      <c r="G139" s="84" t="b">
        <v>1</v>
      </c>
      <c r="H139" s="84" t="b">
        <v>0</v>
      </c>
      <c r="I139" s="84" t="b">
        <v>0</v>
      </c>
      <c r="J139" s="84" t="b">
        <v>0</v>
      </c>
      <c r="K139" s="84" t="b">
        <v>0</v>
      </c>
      <c r="L139" s="84" t="b">
        <v>0</v>
      </c>
    </row>
    <row r="140" spans="1:12" ht="15">
      <c r="A140" s="84" t="s">
        <v>390</v>
      </c>
      <c r="B140" s="84" t="s">
        <v>1284</v>
      </c>
      <c r="C140" s="84">
        <v>2</v>
      </c>
      <c r="D140" s="122">
        <v>0.003661888237099499</v>
      </c>
      <c r="E140" s="122">
        <v>1.811798350942064</v>
      </c>
      <c r="F140" s="84" t="s">
        <v>1353</v>
      </c>
      <c r="G140" s="84" t="b">
        <v>0</v>
      </c>
      <c r="H140" s="84" t="b">
        <v>0</v>
      </c>
      <c r="I140" s="84" t="b">
        <v>0</v>
      </c>
      <c r="J140" s="84" t="b">
        <v>1</v>
      </c>
      <c r="K140" s="84" t="b">
        <v>0</v>
      </c>
      <c r="L140" s="84" t="b">
        <v>0</v>
      </c>
    </row>
    <row r="141" spans="1:12" ht="15">
      <c r="A141" s="84" t="s">
        <v>1284</v>
      </c>
      <c r="B141" s="84" t="s">
        <v>1019</v>
      </c>
      <c r="C141" s="84">
        <v>2</v>
      </c>
      <c r="D141" s="122">
        <v>0.003661888237099499</v>
      </c>
      <c r="E141" s="122">
        <v>2.4138583422700264</v>
      </c>
      <c r="F141" s="84" t="s">
        <v>1353</v>
      </c>
      <c r="G141" s="84" t="b">
        <v>1</v>
      </c>
      <c r="H141" s="84" t="b">
        <v>0</v>
      </c>
      <c r="I141" s="84" t="b">
        <v>0</v>
      </c>
      <c r="J141" s="84" t="b">
        <v>0</v>
      </c>
      <c r="K141" s="84" t="b">
        <v>0</v>
      </c>
      <c r="L141" s="84" t="b">
        <v>0</v>
      </c>
    </row>
    <row r="142" spans="1:12" ht="15">
      <c r="A142" s="84" t="s">
        <v>238</v>
      </c>
      <c r="B142" s="84" t="s">
        <v>1285</v>
      </c>
      <c r="C142" s="84">
        <v>2</v>
      </c>
      <c r="D142" s="122">
        <v>0.003661888237099499</v>
      </c>
      <c r="E142" s="122">
        <v>2.015918333597989</v>
      </c>
      <c r="F142" s="84" t="s">
        <v>1353</v>
      </c>
      <c r="G142" s="84" t="b">
        <v>0</v>
      </c>
      <c r="H142" s="84" t="b">
        <v>0</v>
      </c>
      <c r="I142" s="84" t="b">
        <v>0</v>
      </c>
      <c r="J142" s="84" t="b">
        <v>0</v>
      </c>
      <c r="K142" s="84" t="b">
        <v>0</v>
      </c>
      <c r="L142" s="84" t="b">
        <v>0</v>
      </c>
    </row>
    <row r="143" spans="1:12" ht="15">
      <c r="A143" s="84" t="s">
        <v>1285</v>
      </c>
      <c r="B143" s="84" t="s">
        <v>230</v>
      </c>
      <c r="C143" s="84">
        <v>2</v>
      </c>
      <c r="D143" s="122">
        <v>0.003661888237099499</v>
      </c>
      <c r="E143" s="122">
        <v>1.2377670832143453</v>
      </c>
      <c r="F143" s="84" t="s">
        <v>1353</v>
      </c>
      <c r="G143" s="84" t="b">
        <v>0</v>
      </c>
      <c r="H143" s="84" t="b">
        <v>0</v>
      </c>
      <c r="I143" s="84" t="b">
        <v>0</v>
      </c>
      <c r="J143" s="84" t="b">
        <v>0</v>
      </c>
      <c r="K143" s="84" t="b">
        <v>0</v>
      </c>
      <c r="L143" s="84" t="b">
        <v>0</v>
      </c>
    </row>
    <row r="144" spans="1:12" ht="15">
      <c r="A144" s="84" t="s">
        <v>1271</v>
      </c>
      <c r="B144" s="84" t="s">
        <v>384</v>
      </c>
      <c r="C144" s="84">
        <v>2</v>
      </c>
      <c r="D144" s="122">
        <v>0.003661888237099499</v>
      </c>
      <c r="E144" s="122">
        <v>1.4844394165557337</v>
      </c>
      <c r="F144" s="84" t="s">
        <v>1353</v>
      </c>
      <c r="G144" s="84" t="b">
        <v>0</v>
      </c>
      <c r="H144" s="84" t="b">
        <v>1</v>
      </c>
      <c r="I144" s="84" t="b">
        <v>0</v>
      </c>
      <c r="J144" s="84" t="b">
        <v>0</v>
      </c>
      <c r="K144" s="84" t="b">
        <v>0</v>
      </c>
      <c r="L144" s="84" t="b">
        <v>0</v>
      </c>
    </row>
    <row r="145" spans="1:12" ht="15">
      <c r="A145" s="84" t="s">
        <v>384</v>
      </c>
      <c r="B145" s="84" t="s">
        <v>1250</v>
      </c>
      <c r="C145" s="84">
        <v>2</v>
      </c>
      <c r="D145" s="122">
        <v>0.003661888237099499</v>
      </c>
      <c r="E145" s="122">
        <v>1.2142859873648224</v>
      </c>
      <c r="F145" s="84" t="s">
        <v>1353</v>
      </c>
      <c r="G145" s="84" t="b">
        <v>0</v>
      </c>
      <c r="H145" s="84" t="b">
        <v>0</v>
      </c>
      <c r="I145" s="84" t="b">
        <v>0</v>
      </c>
      <c r="J145" s="84" t="b">
        <v>0</v>
      </c>
      <c r="K145" s="84" t="b">
        <v>0</v>
      </c>
      <c r="L145" s="84" t="b">
        <v>0</v>
      </c>
    </row>
    <row r="146" spans="1:12" ht="15">
      <c r="A146" s="84" t="s">
        <v>1250</v>
      </c>
      <c r="B146" s="84" t="s">
        <v>1268</v>
      </c>
      <c r="C146" s="84">
        <v>2</v>
      </c>
      <c r="D146" s="122">
        <v>0.003661888237099499</v>
      </c>
      <c r="E146" s="122">
        <v>2.015918333597989</v>
      </c>
      <c r="F146" s="84" t="s">
        <v>1353</v>
      </c>
      <c r="G146" s="84" t="b">
        <v>0</v>
      </c>
      <c r="H146" s="84" t="b">
        <v>0</v>
      </c>
      <c r="I146" s="84" t="b">
        <v>0</v>
      </c>
      <c r="J146" s="84" t="b">
        <v>0</v>
      </c>
      <c r="K146" s="84" t="b">
        <v>0</v>
      </c>
      <c r="L146" s="84" t="b">
        <v>0</v>
      </c>
    </row>
    <row r="147" spans="1:12" ht="15">
      <c r="A147" s="84" t="s">
        <v>1268</v>
      </c>
      <c r="B147" s="84" t="s">
        <v>1281</v>
      </c>
      <c r="C147" s="84">
        <v>2</v>
      </c>
      <c r="D147" s="122">
        <v>0.003661888237099499</v>
      </c>
      <c r="E147" s="122">
        <v>2.237767083214345</v>
      </c>
      <c r="F147" s="84" t="s">
        <v>1353</v>
      </c>
      <c r="G147" s="84" t="b">
        <v>0</v>
      </c>
      <c r="H147" s="84" t="b">
        <v>0</v>
      </c>
      <c r="I147" s="84" t="b">
        <v>0</v>
      </c>
      <c r="J147" s="84" t="b">
        <v>0</v>
      </c>
      <c r="K147" s="84" t="b">
        <v>0</v>
      </c>
      <c r="L147" s="84" t="b">
        <v>0</v>
      </c>
    </row>
    <row r="148" spans="1:12" ht="15">
      <c r="A148" s="84" t="s">
        <v>1281</v>
      </c>
      <c r="B148" s="84" t="s">
        <v>1341</v>
      </c>
      <c r="C148" s="84">
        <v>2</v>
      </c>
      <c r="D148" s="122">
        <v>0.003661888237099499</v>
      </c>
      <c r="E148" s="122">
        <v>2.4138583422700264</v>
      </c>
      <c r="F148" s="84" t="s">
        <v>1353</v>
      </c>
      <c r="G148" s="84" t="b">
        <v>0</v>
      </c>
      <c r="H148" s="84" t="b">
        <v>0</v>
      </c>
      <c r="I148" s="84" t="b">
        <v>0</v>
      </c>
      <c r="J148" s="84" t="b">
        <v>0</v>
      </c>
      <c r="K148" s="84" t="b">
        <v>0</v>
      </c>
      <c r="L148" s="84" t="b">
        <v>0</v>
      </c>
    </row>
    <row r="149" spans="1:12" ht="15">
      <c r="A149" s="84" t="s">
        <v>1341</v>
      </c>
      <c r="B149" s="84" t="s">
        <v>1049</v>
      </c>
      <c r="C149" s="84">
        <v>2</v>
      </c>
      <c r="D149" s="122">
        <v>0.003661888237099499</v>
      </c>
      <c r="E149" s="122">
        <v>1.5292517609720961</v>
      </c>
      <c r="F149" s="84" t="s">
        <v>1353</v>
      </c>
      <c r="G149" s="84" t="b">
        <v>0</v>
      </c>
      <c r="H149" s="84" t="b">
        <v>0</v>
      </c>
      <c r="I149" s="84" t="b">
        <v>0</v>
      </c>
      <c r="J149" s="84" t="b">
        <v>0</v>
      </c>
      <c r="K149" s="84" t="b">
        <v>0</v>
      </c>
      <c r="L149" s="84" t="b">
        <v>0</v>
      </c>
    </row>
    <row r="150" spans="1:12" ht="15">
      <c r="A150" s="84" t="s">
        <v>1286</v>
      </c>
      <c r="B150" s="84" t="s">
        <v>1253</v>
      </c>
      <c r="C150" s="84">
        <v>2</v>
      </c>
      <c r="D150" s="122">
        <v>0.003661888237099499</v>
      </c>
      <c r="E150" s="122">
        <v>2.2889196056617265</v>
      </c>
      <c r="F150" s="84" t="s">
        <v>1353</v>
      </c>
      <c r="G150" s="84" t="b">
        <v>0</v>
      </c>
      <c r="H150" s="84" t="b">
        <v>0</v>
      </c>
      <c r="I150" s="84" t="b">
        <v>0</v>
      </c>
      <c r="J150" s="84" t="b">
        <v>0</v>
      </c>
      <c r="K150" s="84" t="b">
        <v>0</v>
      </c>
      <c r="L150" s="84" t="b">
        <v>0</v>
      </c>
    </row>
    <row r="151" spans="1:12" ht="15">
      <c r="A151" s="84" t="s">
        <v>230</v>
      </c>
      <c r="B151" s="84" t="s">
        <v>1342</v>
      </c>
      <c r="C151" s="84">
        <v>2</v>
      </c>
      <c r="D151" s="122">
        <v>0.003661888237099499</v>
      </c>
      <c r="E151" s="122">
        <v>1.2889196056617265</v>
      </c>
      <c r="F151" s="84" t="s">
        <v>1353</v>
      </c>
      <c r="G151" s="84" t="b">
        <v>0</v>
      </c>
      <c r="H151" s="84" t="b">
        <v>0</v>
      </c>
      <c r="I151" s="84" t="b">
        <v>0</v>
      </c>
      <c r="J151" s="84" t="b">
        <v>0</v>
      </c>
      <c r="K151" s="84" t="b">
        <v>0</v>
      </c>
      <c r="L151" s="84" t="b">
        <v>0</v>
      </c>
    </row>
    <row r="152" spans="1:12" ht="15">
      <c r="A152" s="84" t="s">
        <v>384</v>
      </c>
      <c r="B152" s="84" t="s">
        <v>1343</v>
      </c>
      <c r="C152" s="84">
        <v>2</v>
      </c>
      <c r="D152" s="122">
        <v>0.003661888237099499</v>
      </c>
      <c r="E152" s="122">
        <v>1.61222599603686</v>
      </c>
      <c r="F152" s="84" t="s">
        <v>1353</v>
      </c>
      <c r="G152" s="84" t="b">
        <v>0</v>
      </c>
      <c r="H152" s="84" t="b">
        <v>0</v>
      </c>
      <c r="I152" s="84" t="b">
        <v>0</v>
      </c>
      <c r="J152" s="84" t="b">
        <v>0</v>
      </c>
      <c r="K152" s="84" t="b">
        <v>0</v>
      </c>
      <c r="L152" s="84" t="b">
        <v>0</v>
      </c>
    </row>
    <row r="153" spans="1:12" ht="15">
      <c r="A153" s="84" t="s">
        <v>1343</v>
      </c>
      <c r="B153" s="84" t="s">
        <v>1344</v>
      </c>
      <c r="C153" s="84">
        <v>2</v>
      </c>
      <c r="D153" s="122">
        <v>0.003661888237099499</v>
      </c>
      <c r="E153" s="122">
        <v>2.5899496013257077</v>
      </c>
      <c r="F153" s="84" t="s">
        <v>1353</v>
      </c>
      <c r="G153" s="84" t="b">
        <v>0</v>
      </c>
      <c r="H153" s="84" t="b">
        <v>0</v>
      </c>
      <c r="I153" s="84" t="b">
        <v>0</v>
      </c>
      <c r="J153" s="84" t="b">
        <v>0</v>
      </c>
      <c r="K153" s="84" t="b">
        <v>0</v>
      </c>
      <c r="L153" s="84" t="b">
        <v>0</v>
      </c>
    </row>
    <row r="154" spans="1:12" ht="15">
      <c r="A154" s="84" t="s">
        <v>1344</v>
      </c>
      <c r="B154" s="84" t="s">
        <v>1345</v>
      </c>
      <c r="C154" s="84">
        <v>2</v>
      </c>
      <c r="D154" s="122">
        <v>0.003661888237099499</v>
      </c>
      <c r="E154" s="122">
        <v>2.5899496013257077</v>
      </c>
      <c r="F154" s="84" t="s">
        <v>1353</v>
      </c>
      <c r="G154" s="84" t="b">
        <v>0</v>
      </c>
      <c r="H154" s="84" t="b">
        <v>0</v>
      </c>
      <c r="I154" s="84" t="b">
        <v>0</v>
      </c>
      <c r="J154" s="84" t="b">
        <v>0</v>
      </c>
      <c r="K154" s="84" t="b">
        <v>0</v>
      </c>
      <c r="L154" s="84" t="b">
        <v>0</v>
      </c>
    </row>
    <row r="155" spans="1:12" ht="15">
      <c r="A155" s="84" t="s">
        <v>1345</v>
      </c>
      <c r="B155" s="84" t="s">
        <v>382</v>
      </c>
      <c r="C155" s="84">
        <v>2</v>
      </c>
      <c r="D155" s="122">
        <v>0.003661888237099499</v>
      </c>
      <c r="E155" s="122">
        <v>1.5899496013257077</v>
      </c>
      <c r="F155" s="84" t="s">
        <v>1353</v>
      </c>
      <c r="G155" s="84" t="b">
        <v>0</v>
      </c>
      <c r="H155" s="84" t="b">
        <v>0</v>
      </c>
      <c r="I155" s="84" t="b">
        <v>0</v>
      </c>
      <c r="J155" s="84" t="b">
        <v>0</v>
      </c>
      <c r="K155" s="84" t="b">
        <v>0</v>
      </c>
      <c r="L155" s="84" t="b">
        <v>0</v>
      </c>
    </row>
    <row r="156" spans="1:12" ht="15">
      <c r="A156" s="84" t="s">
        <v>1288</v>
      </c>
      <c r="B156" s="84" t="s">
        <v>1346</v>
      </c>
      <c r="C156" s="84">
        <v>2</v>
      </c>
      <c r="D156" s="122">
        <v>0.003661888237099499</v>
      </c>
      <c r="E156" s="122">
        <v>2.5899496013257077</v>
      </c>
      <c r="F156" s="84" t="s">
        <v>1353</v>
      </c>
      <c r="G156" s="84" t="b">
        <v>0</v>
      </c>
      <c r="H156" s="84" t="b">
        <v>0</v>
      </c>
      <c r="I156" s="84" t="b">
        <v>0</v>
      </c>
      <c r="J156" s="84" t="b">
        <v>0</v>
      </c>
      <c r="K156" s="84" t="b">
        <v>0</v>
      </c>
      <c r="L156" s="84" t="b">
        <v>0</v>
      </c>
    </row>
    <row r="157" spans="1:12" ht="15">
      <c r="A157" s="84" t="s">
        <v>1347</v>
      </c>
      <c r="B157" s="84" t="s">
        <v>1348</v>
      </c>
      <c r="C157" s="84">
        <v>2</v>
      </c>
      <c r="D157" s="122">
        <v>0.003661888237099499</v>
      </c>
      <c r="E157" s="122">
        <v>2.5899496013257077</v>
      </c>
      <c r="F157" s="84" t="s">
        <v>1353</v>
      </c>
      <c r="G157" s="84" t="b">
        <v>0</v>
      </c>
      <c r="H157" s="84" t="b">
        <v>1</v>
      </c>
      <c r="I157" s="84" t="b">
        <v>0</v>
      </c>
      <c r="J157" s="84" t="b">
        <v>0</v>
      </c>
      <c r="K157" s="84" t="b">
        <v>0</v>
      </c>
      <c r="L157" s="84" t="b">
        <v>0</v>
      </c>
    </row>
    <row r="158" spans="1:12" ht="15">
      <c r="A158" s="84" t="s">
        <v>1263</v>
      </c>
      <c r="B158" s="84" t="s">
        <v>1050</v>
      </c>
      <c r="C158" s="84">
        <v>2</v>
      </c>
      <c r="D158" s="122">
        <v>0.003661888237099499</v>
      </c>
      <c r="E158" s="122">
        <v>1.385829618669783</v>
      </c>
      <c r="F158" s="84" t="s">
        <v>1353</v>
      </c>
      <c r="G158" s="84" t="b">
        <v>0</v>
      </c>
      <c r="H158" s="84" t="b">
        <v>0</v>
      </c>
      <c r="I158" s="84" t="b">
        <v>0</v>
      </c>
      <c r="J158" s="84" t="b">
        <v>0</v>
      </c>
      <c r="K158" s="84" t="b">
        <v>0</v>
      </c>
      <c r="L158" s="84" t="b">
        <v>0</v>
      </c>
    </row>
    <row r="159" spans="1:12" ht="15">
      <c r="A159" s="84" t="s">
        <v>1050</v>
      </c>
      <c r="B159" s="84" t="s">
        <v>231</v>
      </c>
      <c r="C159" s="84">
        <v>2</v>
      </c>
      <c r="D159" s="122">
        <v>0.003661888237099499</v>
      </c>
      <c r="E159" s="122">
        <v>1.3926690432000883</v>
      </c>
      <c r="F159" s="84" t="s">
        <v>1353</v>
      </c>
      <c r="G159" s="84" t="b">
        <v>0</v>
      </c>
      <c r="H159" s="84" t="b">
        <v>0</v>
      </c>
      <c r="I159" s="84" t="b">
        <v>0</v>
      </c>
      <c r="J159" s="84" t="b">
        <v>0</v>
      </c>
      <c r="K159" s="84" t="b">
        <v>0</v>
      </c>
      <c r="L159" s="84" t="b">
        <v>0</v>
      </c>
    </row>
    <row r="160" spans="1:12" ht="15">
      <c r="A160" s="84" t="s">
        <v>231</v>
      </c>
      <c r="B160" s="84" t="s">
        <v>230</v>
      </c>
      <c r="C160" s="84">
        <v>2</v>
      </c>
      <c r="D160" s="122">
        <v>0.003661888237099499</v>
      </c>
      <c r="E160" s="122">
        <v>0.8697902979197508</v>
      </c>
      <c r="F160" s="84" t="s">
        <v>1353</v>
      </c>
      <c r="G160" s="84" t="b">
        <v>0</v>
      </c>
      <c r="H160" s="84" t="b">
        <v>0</v>
      </c>
      <c r="I160" s="84" t="b">
        <v>0</v>
      </c>
      <c r="J160" s="84" t="b">
        <v>0</v>
      </c>
      <c r="K160" s="84" t="b">
        <v>0</v>
      </c>
      <c r="L160" s="84" t="b">
        <v>0</v>
      </c>
    </row>
    <row r="161" spans="1:12" ht="15">
      <c r="A161" s="84" t="s">
        <v>390</v>
      </c>
      <c r="B161" s="84" t="s">
        <v>1014</v>
      </c>
      <c r="C161" s="84">
        <v>2</v>
      </c>
      <c r="D161" s="122">
        <v>0.003661888237099499</v>
      </c>
      <c r="E161" s="122">
        <v>1.5107683552780828</v>
      </c>
      <c r="F161" s="84" t="s">
        <v>1353</v>
      </c>
      <c r="G161" s="84" t="b">
        <v>0</v>
      </c>
      <c r="H161" s="84" t="b">
        <v>0</v>
      </c>
      <c r="I161" s="84" t="b">
        <v>0</v>
      </c>
      <c r="J161" s="84" t="b">
        <v>0</v>
      </c>
      <c r="K161" s="84" t="b">
        <v>0</v>
      </c>
      <c r="L161" s="84" t="b">
        <v>0</v>
      </c>
    </row>
    <row r="162" spans="1:12" ht="15">
      <c r="A162" s="84" t="s">
        <v>1048</v>
      </c>
      <c r="B162" s="84" t="s">
        <v>1048</v>
      </c>
      <c r="C162" s="84">
        <v>8</v>
      </c>
      <c r="D162" s="122">
        <v>0.012038221485521295</v>
      </c>
      <c r="E162" s="122">
        <v>1.130333768495006</v>
      </c>
      <c r="F162" s="84" t="s">
        <v>958</v>
      </c>
      <c r="G162" s="84" t="b">
        <v>0</v>
      </c>
      <c r="H162" s="84" t="b">
        <v>0</v>
      </c>
      <c r="I162" s="84" t="b">
        <v>0</v>
      </c>
      <c r="J162" s="84" t="b">
        <v>0</v>
      </c>
      <c r="K162" s="84" t="b">
        <v>0</v>
      </c>
      <c r="L162" s="84" t="b">
        <v>0</v>
      </c>
    </row>
    <row r="163" spans="1:12" ht="15">
      <c r="A163" s="84" t="s">
        <v>384</v>
      </c>
      <c r="B163" s="84" t="s">
        <v>1252</v>
      </c>
      <c r="C163" s="84">
        <v>4</v>
      </c>
      <c r="D163" s="122">
        <v>0.008743364097185817</v>
      </c>
      <c r="E163" s="122">
        <v>1.3770061018363946</v>
      </c>
      <c r="F163" s="84" t="s">
        <v>958</v>
      </c>
      <c r="G163" s="84" t="b">
        <v>0</v>
      </c>
      <c r="H163" s="84" t="b">
        <v>0</v>
      </c>
      <c r="I163" s="84" t="b">
        <v>0</v>
      </c>
      <c r="J163" s="84" t="b">
        <v>0</v>
      </c>
      <c r="K163" s="84" t="b">
        <v>0</v>
      </c>
      <c r="L163" s="84" t="b">
        <v>0</v>
      </c>
    </row>
    <row r="164" spans="1:12" ht="15">
      <c r="A164" s="84" t="s">
        <v>1253</v>
      </c>
      <c r="B164" s="84" t="s">
        <v>1254</v>
      </c>
      <c r="C164" s="84">
        <v>4</v>
      </c>
      <c r="D164" s="122">
        <v>0.008743364097185817</v>
      </c>
      <c r="E164" s="122">
        <v>2.005395031886706</v>
      </c>
      <c r="F164" s="84" t="s">
        <v>958</v>
      </c>
      <c r="G164" s="84" t="b">
        <v>0</v>
      </c>
      <c r="H164" s="84" t="b">
        <v>0</v>
      </c>
      <c r="I164" s="84" t="b">
        <v>0</v>
      </c>
      <c r="J164" s="84" t="b">
        <v>0</v>
      </c>
      <c r="K164" s="84" t="b">
        <v>0</v>
      </c>
      <c r="L164" s="84" t="b">
        <v>0</v>
      </c>
    </row>
    <row r="165" spans="1:12" ht="15">
      <c r="A165" s="84" t="s">
        <v>1254</v>
      </c>
      <c r="B165" s="84" t="s">
        <v>1255</v>
      </c>
      <c r="C165" s="84">
        <v>4</v>
      </c>
      <c r="D165" s="122">
        <v>0.008743364097185817</v>
      </c>
      <c r="E165" s="122">
        <v>2.005395031886706</v>
      </c>
      <c r="F165" s="84" t="s">
        <v>958</v>
      </c>
      <c r="G165" s="84" t="b">
        <v>0</v>
      </c>
      <c r="H165" s="84" t="b">
        <v>0</v>
      </c>
      <c r="I165" s="84" t="b">
        <v>0</v>
      </c>
      <c r="J165" s="84" t="b">
        <v>0</v>
      </c>
      <c r="K165" s="84" t="b">
        <v>0</v>
      </c>
      <c r="L165" s="84" t="b">
        <v>0</v>
      </c>
    </row>
    <row r="166" spans="1:12" ht="15">
      <c r="A166" s="84" t="s">
        <v>1255</v>
      </c>
      <c r="B166" s="84" t="s">
        <v>1256</v>
      </c>
      <c r="C166" s="84">
        <v>4</v>
      </c>
      <c r="D166" s="122">
        <v>0.008743364097185817</v>
      </c>
      <c r="E166" s="122">
        <v>2.005395031886706</v>
      </c>
      <c r="F166" s="84" t="s">
        <v>958</v>
      </c>
      <c r="G166" s="84" t="b">
        <v>0</v>
      </c>
      <c r="H166" s="84" t="b">
        <v>0</v>
      </c>
      <c r="I166" s="84" t="b">
        <v>0</v>
      </c>
      <c r="J166" s="84" t="b">
        <v>0</v>
      </c>
      <c r="K166" s="84" t="b">
        <v>0</v>
      </c>
      <c r="L166" s="84" t="b">
        <v>0</v>
      </c>
    </row>
    <row r="167" spans="1:12" ht="15">
      <c r="A167" s="84" t="s">
        <v>1053</v>
      </c>
      <c r="B167" s="84" t="s">
        <v>1052</v>
      </c>
      <c r="C167" s="84">
        <v>4</v>
      </c>
      <c r="D167" s="122">
        <v>0.008743364097185817</v>
      </c>
      <c r="E167" s="122">
        <v>1.5862657241447304</v>
      </c>
      <c r="F167" s="84" t="s">
        <v>958</v>
      </c>
      <c r="G167" s="84" t="b">
        <v>0</v>
      </c>
      <c r="H167" s="84" t="b">
        <v>0</v>
      </c>
      <c r="I167" s="84" t="b">
        <v>0</v>
      </c>
      <c r="J167" s="84" t="b">
        <v>0</v>
      </c>
      <c r="K167" s="84" t="b">
        <v>0</v>
      </c>
      <c r="L167" s="84" t="b">
        <v>0</v>
      </c>
    </row>
    <row r="168" spans="1:12" ht="15">
      <c r="A168" s="84" t="s">
        <v>1052</v>
      </c>
      <c r="B168" s="84" t="s">
        <v>1248</v>
      </c>
      <c r="C168" s="84">
        <v>4</v>
      </c>
      <c r="D168" s="122">
        <v>0.008743364097185817</v>
      </c>
      <c r="E168" s="122">
        <v>1.6654469701923553</v>
      </c>
      <c r="F168" s="84" t="s">
        <v>958</v>
      </c>
      <c r="G168" s="84" t="b">
        <v>0</v>
      </c>
      <c r="H168" s="84" t="b">
        <v>0</v>
      </c>
      <c r="I168" s="84" t="b">
        <v>0</v>
      </c>
      <c r="J168" s="84" t="b">
        <v>1</v>
      </c>
      <c r="K168" s="84" t="b">
        <v>0</v>
      </c>
      <c r="L168" s="84" t="b">
        <v>0</v>
      </c>
    </row>
    <row r="169" spans="1:12" ht="15">
      <c r="A169" s="84" t="s">
        <v>1248</v>
      </c>
      <c r="B169" s="84" t="s">
        <v>1246</v>
      </c>
      <c r="C169" s="84">
        <v>4</v>
      </c>
      <c r="D169" s="122">
        <v>0.008743364097185817</v>
      </c>
      <c r="E169" s="122">
        <v>1.9084850188786497</v>
      </c>
      <c r="F169" s="84" t="s">
        <v>958</v>
      </c>
      <c r="G169" s="84" t="b">
        <v>1</v>
      </c>
      <c r="H169" s="84" t="b">
        <v>0</v>
      </c>
      <c r="I169" s="84" t="b">
        <v>0</v>
      </c>
      <c r="J169" s="84" t="b">
        <v>0</v>
      </c>
      <c r="K169" s="84" t="b">
        <v>0</v>
      </c>
      <c r="L169" s="84" t="b">
        <v>0</v>
      </c>
    </row>
    <row r="170" spans="1:12" ht="15">
      <c r="A170" s="84" t="s">
        <v>1246</v>
      </c>
      <c r="B170" s="84" t="s">
        <v>1266</v>
      </c>
      <c r="C170" s="84">
        <v>4</v>
      </c>
      <c r="D170" s="122">
        <v>0.008743364097185817</v>
      </c>
      <c r="E170" s="122">
        <v>1.9084850188786497</v>
      </c>
      <c r="F170" s="84" t="s">
        <v>958</v>
      </c>
      <c r="G170" s="84" t="b">
        <v>0</v>
      </c>
      <c r="H170" s="84" t="b">
        <v>0</v>
      </c>
      <c r="I170" s="84" t="b">
        <v>0</v>
      </c>
      <c r="J170" s="84" t="b">
        <v>1</v>
      </c>
      <c r="K170" s="84" t="b">
        <v>0</v>
      </c>
      <c r="L170" s="84" t="b">
        <v>0</v>
      </c>
    </row>
    <row r="171" spans="1:12" ht="15">
      <c r="A171" s="84" t="s">
        <v>1266</v>
      </c>
      <c r="B171" s="84" t="s">
        <v>1249</v>
      </c>
      <c r="C171" s="84">
        <v>4</v>
      </c>
      <c r="D171" s="122">
        <v>0.008743364097185817</v>
      </c>
      <c r="E171" s="122">
        <v>1.9084850188786497</v>
      </c>
      <c r="F171" s="84" t="s">
        <v>958</v>
      </c>
      <c r="G171" s="84" t="b">
        <v>1</v>
      </c>
      <c r="H171" s="84" t="b">
        <v>0</v>
      </c>
      <c r="I171" s="84" t="b">
        <v>0</v>
      </c>
      <c r="J171" s="84" t="b">
        <v>0</v>
      </c>
      <c r="K171" s="84" t="b">
        <v>0</v>
      </c>
      <c r="L171" s="84" t="b">
        <v>0</v>
      </c>
    </row>
    <row r="172" spans="1:12" ht="15">
      <c r="A172" s="84" t="s">
        <v>1249</v>
      </c>
      <c r="B172" s="84" t="s">
        <v>1267</v>
      </c>
      <c r="C172" s="84">
        <v>4</v>
      </c>
      <c r="D172" s="122">
        <v>0.008743364097185817</v>
      </c>
      <c r="E172" s="122">
        <v>1.9084850188786497</v>
      </c>
      <c r="F172" s="84" t="s">
        <v>958</v>
      </c>
      <c r="G172" s="84" t="b">
        <v>0</v>
      </c>
      <c r="H172" s="84" t="b">
        <v>0</v>
      </c>
      <c r="I172" s="84" t="b">
        <v>0</v>
      </c>
      <c r="J172" s="84" t="b">
        <v>1</v>
      </c>
      <c r="K172" s="84" t="b">
        <v>0</v>
      </c>
      <c r="L172" s="84" t="b">
        <v>0</v>
      </c>
    </row>
    <row r="173" spans="1:12" ht="15">
      <c r="A173" s="84" t="s">
        <v>1273</v>
      </c>
      <c r="B173" s="84" t="s">
        <v>1274</v>
      </c>
      <c r="C173" s="84">
        <v>3</v>
      </c>
      <c r="D173" s="122">
        <v>0.00740552354760633</v>
      </c>
      <c r="E173" s="122">
        <v>2.130333768495006</v>
      </c>
      <c r="F173" s="84" t="s">
        <v>958</v>
      </c>
      <c r="G173" s="84" t="b">
        <v>0</v>
      </c>
      <c r="H173" s="84" t="b">
        <v>0</v>
      </c>
      <c r="I173" s="84" t="b">
        <v>0</v>
      </c>
      <c r="J173" s="84" t="b">
        <v>0</v>
      </c>
      <c r="K173" s="84" t="b">
        <v>0</v>
      </c>
      <c r="L173" s="84" t="b">
        <v>0</v>
      </c>
    </row>
    <row r="174" spans="1:12" ht="15">
      <c r="A174" s="84" t="s">
        <v>1049</v>
      </c>
      <c r="B174" s="84" t="s">
        <v>1286</v>
      </c>
      <c r="C174" s="84">
        <v>3</v>
      </c>
      <c r="D174" s="122">
        <v>0.00740552354760633</v>
      </c>
      <c r="E174" s="122">
        <v>1.6532125137753437</v>
      </c>
      <c r="F174" s="84" t="s">
        <v>958</v>
      </c>
      <c r="G174" s="84" t="b">
        <v>0</v>
      </c>
      <c r="H174" s="84" t="b">
        <v>0</v>
      </c>
      <c r="I174" s="84" t="b">
        <v>0</v>
      </c>
      <c r="J174" s="84" t="b">
        <v>0</v>
      </c>
      <c r="K174" s="84" t="b">
        <v>0</v>
      </c>
      <c r="L174" s="84" t="b">
        <v>0</v>
      </c>
    </row>
    <row r="175" spans="1:12" ht="15">
      <c r="A175" s="84" t="s">
        <v>235</v>
      </c>
      <c r="B175" s="84" t="s">
        <v>1049</v>
      </c>
      <c r="C175" s="84">
        <v>3</v>
      </c>
      <c r="D175" s="122">
        <v>0.00740552354760633</v>
      </c>
      <c r="E175" s="122">
        <v>1.6532125137753437</v>
      </c>
      <c r="F175" s="84" t="s">
        <v>958</v>
      </c>
      <c r="G175" s="84" t="b">
        <v>0</v>
      </c>
      <c r="H175" s="84" t="b">
        <v>0</v>
      </c>
      <c r="I175" s="84" t="b">
        <v>0</v>
      </c>
      <c r="J175" s="84" t="b">
        <v>0</v>
      </c>
      <c r="K175" s="84" t="b">
        <v>0</v>
      </c>
      <c r="L175" s="84" t="b">
        <v>0</v>
      </c>
    </row>
    <row r="176" spans="1:12" ht="15">
      <c r="A176" s="84" t="s">
        <v>230</v>
      </c>
      <c r="B176" s="84" t="s">
        <v>1053</v>
      </c>
      <c r="C176" s="84">
        <v>3</v>
      </c>
      <c r="D176" s="122">
        <v>0.00740552354760633</v>
      </c>
      <c r="E176" s="122">
        <v>1.130333768495006</v>
      </c>
      <c r="F176" s="84" t="s">
        <v>958</v>
      </c>
      <c r="G176" s="84" t="b">
        <v>0</v>
      </c>
      <c r="H176" s="84" t="b">
        <v>0</v>
      </c>
      <c r="I176" s="84" t="b">
        <v>0</v>
      </c>
      <c r="J176" s="84" t="b">
        <v>0</v>
      </c>
      <c r="K176" s="84" t="b">
        <v>0</v>
      </c>
      <c r="L176" s="84" t="b">
        <v>0</v>
      </c>
    </row>
    <row r="177" spans="1:12" ht="15">
      <c r="A177" s="84" t="s">
        <v>1264</v>
      </c>
      <c r="B177" s="84" t="s">
        <v>1245</v>
      </c>
      <c r="C177" s="84">
        <v>2</v>
      </c>
      <c r="D177" s="122">
        <v>0.005733808725805493</v>
      </c>
      <c r="E177" s="122">
        <v>2.130333768495006</v>
      </c>
      <c r="F177" s="84" t="s">
        <v>958</v>
      </c>
      <c r="G177" s="84" t="b">
        <v>0</v>
      </c>
      <c r="H177" s="84" t="b">
        <v>0</v>
      </c>
      <c r="I177" s="84" t="b">
        <v>0</v>
      </c>
      <c r="J177" s="84" t="b">
        <v>0</v>
      </c>
      <c r="K177" s="84" t="b">
        <v>0</v>
      </c>
      <c r="L177" s="84" t="b">
        <v>0</v>
      </c>
    </row>
    <row r="178" spans="1:12" ht="15">
      <c r="A178" s="84" t="s">
        <v>1271</v>
      </c>
      <c r="B178" s="84" t="s">
        <v>384</v>
      </c>
      <c r="C178" s="84">
        <v>2</v>
      </c>
      <c r="D178" s="122">
        <v>0.005733808725805493</v>
      </c>
      <c r="E178" s="122">
        <v>1.255272505103306</v>
      </c>
      <c r="F178" s="84" t="s">
        <v>958</v>
      </c>
      <c r="G178" s="84" t="b">
        <v>0</v>
      </c>
      <c r="H178" s="84" t="b">
        <v>1</v>
      </c>
      <c r="I178" s="84" t="b">
        <v>0</v>
      </c>
      <c r="J178" s="84" t="b">
        <v>0</v>
      </c>
      <c r="K178" s="84" t="b">
        <v>0</v>
      </c>
      <c r="L178" s="84" t="b">
        <v>0</v>
      </c>
    </row>
    <row r="179" spans="1:12" ht="15">
      <c r="A179" s="84" t="s">
        <v>384</v>
      </c>
      <c r="B179" s="84" t="s">
        <v>1250</v>
      </c>
      <c r="C179" s="84">
        <v>2</v>
      </c>
      <c r="D179" s="122">
        <v>0.005733808725805493</v>
      </c>
      <c r="E179" s="122">
        <v>1.0759761061724133</v>
      </c>
      <c r="F179" s="84" t="s">
        <v>958</v>
      </c>
      <c r="G179" s="84" t="b">
        <v>0</v>
      </c>
      <c r="H179" s="84" t="b">
        <v>0</v>
      </c>
      <c r="I179" s="84" t="b">
        <v>0</v>
      </c>
      <c r="J179" s="84" t="b">
        <v>0</v>
      </c>
      <c r="K179" s="84" t="b">
        <v>0</v>
      </c>
      <c r="L179" s="84" t="b">
        <v>0</v>
      </c>
    </row>
    <row r="180" spans="1:12" ht="15">
      <c r="A180" s="84" t="s">
        <v>1250</v>
      </c>
      <c r="B180" s="84" t="s">
        <v>1268</v>
      </c>
      <c r="C180" s="84">
        <v>2</v>
      </c>
      <c r="D180" s="122">
        <v>0.005733808725805493</v>
      </c>
      <c r="E180" s="122">
        <v>1.8293037728310249</v>
      </c>
      <c r="F180" s="84" t="s">
        <v>958</v>
      </c>
      <c r="G180" s="84" t="b">
        <v>0</v>
      </c>
      <c r="H180" s="84" t="b">
        <v>0</v>
      </c>
      <c r="I180" s="84" t="b">
        <v>0</v>
      </c>
      <c r="J180" s="84" t="b">
        <v>0</v>
      </c>
      <c r="K180" s="84" t="b">
        <v>0</v>
      </c>
      <c r="L180" s="84" t="b">
        <v>0</v>
      </c>
    </row>
    <row r="181" spans="1:12" ht="15">
      <c r="A181" s="84" t="s">
        <v>1268</v>
      </c>
      <c r="B181" s="84" t="s">
        <v>1281</v>
      </c>
      <c r="C181" s="84">
        <v>2</v>
      </c>
      <c r="D181" s="122">
        <v>0.005733808725805493</v>
      </c>
      <c r="E181" s="122">
        <v>1.9542425094393248</v>
      </c>
      <c r="F181" s="84" t="s">
        <v>958</v>
      </c>
      <c r="G181" s="84" t="b">
        <v>0</v>
      </c>
      <c r="H181" s="84" t="b">
        <v>0</v>
      </c>
      <c r="I181" s="84" t="b">
        <v>0</v>
      </c>
      <c r="J181" s="84" t="b">
        <v>0</v>
      </c>
      <c r="K181" s="84" t="b">
        <v>0</v>
      </c>
      <c r="L181" s="84" t="b">
        <v>0</v>
      </c>
    </row>
    <row r="182" spans="1:12" ht="15">
      <c r="A182" s="84" t="s">
        <v>1281</v>
      </c>
      <c r="B182" s="84" t="s">
        <v>1341</v>
      </c>
      <c r="C182" s="84">
        <v>2</v>
      </c>
      <c r="D182" s="122">
        <v>0.005733808725805493</v>
      </c>
      <c r="E182" s="122">
        <v>2.130333768495006</v>
      </c>
      <c r="F182" s="84" t="s">
        <v>958</v>
      </c>
      <c r="G182" s="84" t="b">
        <v>0</v>
      </c>
      <c r="H182" s="84" t="b">
        <v>0</v>
      </c>
      <c r="I182" s="84" t="b">
        <v>0</v>
      </c>
      <c r="J182" s="84" t="b">
        <v>0</v>
      </c>
      <c r="K182" s="84" t="b">
        <v>0</v>
      </c>
      <c r="L182" s="84" t="b">
        <v>0</v>
      </c>
    </row>
    <row r="183" spans="1:12" ht="15">
      <c r="A183" s="84" t="s">
        <v>1341</v>
      </c>
      <c r="B183" s="84" t="s">
        <v>1049</v>
      </c>
      <c r="C183" s="84">
        <v>2</v>
      </c>
      <c r="D183" s="122">
        <v>0.005733808725805493</v>
      </c>
      <c r="E183" s="122">
        <v>1.6532125137753437</v>
      </c>
      <c r="F183" s="84" t="s">
        <v>958</v>
      </c>
      <c r="G183" s="84" t="b">
        <v>0</v>
      </c>
      <c r="H183" s="84" t="b">
        <v>0</v>
      </c>
      <c r="I183" s="84" t="b">
        <v>0</v>
      </c>
      <c r="J183" s="84" t="b">
        <v>0</v>
      </c>
      <c r="K183" s="84" t="b">
        <v>0</v>
      </c>
      <c r="L183" s="84" t="b">
        <v>0</v>
      </c>
    </row>
    <row r="184" spans="1:12" ht="15">
      <c r="A184" s="84" t="s">
        <v>1286</v>
      </c>
      <c r="B184" s="84" t="s">
        <v>1253</v>
      </c>
      <c r="C184" s="84">
        <v>2</v>
      </c>
      <c r="D184" s="122">
        <v>0.005733808725805493</v>
      </c>
      <c r="E184" s="122">
        <v>2.005395031886706</v>
      </c>
      <c r="F184" s="84" t="s">
        <v>958</v>
      </c>
      <c r="G184" s="84" t="b">
        <v>0</v>
      </c>
      <c r="H184" s="84" t="b">
        <v>0</v>
      </c>
      <c r="I184" s="84" t="b">
        <v>0</v>
      </c>
      <c r="J184" s="84" t="b">
        <v>0</v>
      </c>
      <c r="K184" s="84" t="b">
        <v>0</v>
      </c>
      <c r="L184" s="84" t="b">
        <v>0</v>
      </c>
    </row>
    <row r="185" spans="1:12" ht="15">
      <c r="A185" s="84" t="s">
        <v>1054</v>
      </c>
      <c r="B185" s="84" t="s">
        <v>1257</v>
      </c>
      <c r="C185" s="84">
        <v>2</v>
      </c>
      <c r="D185" s="122">
        <v>0.005733808725805493</v>
      </c>
      <c r="E185" s="122">
        <v>1.9084850188786497</v>
      </c>
      <c r="F185" s="84" t="s">
        <v>958</v>
      </c>
      <c r="G185" s="84" t="b">
        <v>0</v>
      </c>
      <c r="H185" s="84" t="b">
        <v>0</v>
      </c>
      <c r="I185" s="84" t="b">
        <v>0</v>
      </c>
      <c r="J185" s="84" t="b">
        <v>0</v>
      </c>
      <c r="K185" s="84" t="b">
        <v>0</v>
      </c>
      <c r="L185" s="84" t="b">
        <v>0</v>
      </c>
    </row>
    <row r="186" spans="1:12" ht="15">
      <c r="A186" s="84" t="s">
        <v>390</v>
      </c>
      <c r="B186" s="84" t="s">
        <v>1014</v>
      </c>
      <c r="C186" s="84">
        <v>2</v>
      </c>
      <c r="D186" s="122">
        <v>0.005733808725805493</v>
      </c>
      <c r="E186" s="122">
        <v>1.6532125137753437</v>
      </c>
      <c r="F186" s="84" t="s">
        <v>958</v>
      </c>
      <c r="G186" s="84" t="b">
        <v>0</v>
      </c>
      <c r="H186" s="84" t="b">
        <v>0</v>
      </c>
      <c r="I186" s="84" t="b">
        <v>0</v>
      </c>
      <c r="J186" s="84" t="b">
        <v>0</v>
      </c>
      <c r="K186" s="84" t="b">
        <v>0</v>
      </c>
      <c r="L186" s="84" t="b">
        <v>0</v>
      </c>
    </row>
    <row r="187" spans="1:12" ht="15">
      <c r="A187" s="84" t="s">
        <v>1287</v>
      </c>
      <c r="B187" s="84" t="s">
        <v>1250</v>
      </c>
      <c r="C187" s="84">
        <v>2</v>
      </c>
      <c r="D187" s="122">
        <v>0.005733808725805493</v>
      </c>
      <c r="E187" s="122">
        <v>2.005395031886706</v>
      </c>
      <c r="F187" s="84" t="s">
        <v>958</v>
      </c>
      <c r="G187" s="84" t="b">
        <v>0</v>
      </c>
      <c r="H187" s="84" t="b">
        <v>0</v>
      </c>
      <c r="I187" s="84" t="b">
        <v>0</v>
      </c>
      <c r="J187" s="84" t="b">
        <v>0</v>
      </c>
      <c r="K187" s="84" t="b">
        <v>0</v>
      </c>
      <c r="L187" s="84" t="b">
        <v>0</v>
      </c>
    </row>
    <row r="188" spans="1:12" ht="15">
      <c r="A188" s="84" t="s">
        <v>1250</v>
      </c>
      <c r="B188" s="84" t="s">
        <v>384</v>
      </c>
      <c r="C188" s="84">
        <v>2</v>
      </c>
      <c r="D188" s="122">
        <v>0.005733808725805493</v>
      </c>
      <c r="E188" s="122">
        <v>1.130333768495006</v>
      </c>
      <c r="F188" s="84" t="s">
        <v>958</v>
      </c>
      <c r="G188" s="84" t="b">
        <v>0</v>
      </c>
      <c r="H188" s="84" t="b">
        <v>0</v>
      </c>
      <c r="I188" s="84" t="b">
        <v>0</v>
      </c>
      <c r="J188" s="84" t="b">
        <v>0</v>
      </c>
      <c r="K188" s="84" t="b">
        <v>0</v>
      </c>
      <c r="L188" s="84" t="b">
        <v>0</v>
      </c>
    </row>
    <row r="189" spans="1:12" ht="15">
      <c r="A189" s="84" t="s">
        <v>382</v>
      </c>
      <c r="B189" s="84" t="s">
        <v>1288</v>
      </c>
      <c r="C189" s="84">
        <v>2</v>
      </c>
      <c r="D189" s="122">
        <v>0.005733808725805493</v>
      </c>
      <c r="E189" s="122">
        <v>1.8293037728310249</v>
      </c>
      <c r="F189" s="84" t="s">
        <v>958</v>
      </c>
      <c r="G189" s="84" t="b">
        <v>0</v>
      </c>
      <c r="H189" s="84" t="b">
        <v>0</v>
      </c>
      <c r="I189" s="84" t="b">
        <v>0</v>
      </c>
      <c r="J189" s="84" t="b">
        <v>0</v>
      </c>
      <c r="K189" s="84" t="b">
        <v>0</v>
      </c>
      <c r="L189" s="84" t="b">
        <v>0</v>
      </c>
    </row>
    <row r="190" spans="1:12" ht="15">
      <c r="A190" s="84" t="s">
        <v>1339</v>
      </c>
      <c r="B190" s="84" t="s">
        <v>1340</v>
      </c>
      <c r="C190" s="84">
        <v>2</v>
      </c>
      <c r="D190" s="122">
        <v>0.005733808725805493</v>
      </c>
      <c r="E190" s="122">
        <v>2.3064250275506875</v>
      </c>
      <c r="F190" s="84" t="s">
        <v>958</v>
      </c>
      <c r="G190" s="84" t="b">
        <v>0</v>
      </c>
      <c r="H190" s="84" t="b">
        <v>0</v>
      </c>
      <c r="I190" s="84" t="b">
        <v>0</v>
      </c>
      <c r="J190" s="84" t="b">
        <v>1</v>
      </c>
      <c r="K190" s="84" t="b">
        <v>0</v>
      </c>
      <c r="L190" s="84" t="b">
        <v>0</v>
      </c>
    </row>
    <row r="191" spans="1:12" ht="15">
      <c r="A191" s="84" t="s">
        <v>1340</v>
      </c>
      <c r="B191" s="84" t="s">
        <v>390</v>
      </c>
      <c r="C191" s="84">
        <v>2</v>
      </c>
      <c r="D191" s="122">
        <v>0.005733808725805493</v>
      </c>
      <c r="E191" s="122">
        <v>1.6532125137753437</v>
      </c>
      <c r="F191" s="84" t="s">
        <v>958</v>
      </c>
      <c r="G191" s="84" t="b">
        <v>1</v>
      </c>
      <c r="H191" s="84" t="b">
        <v>0</v>
      </c>
      <c r="I191" s="84" t="b">
        <v>0</v>
      </c>
      <c r="J191" s="84" t="b">
        <v>0</v>
      </c>
      <c r="K191" s="84" t="b">
        <v>0</v>
      </c>
      <c r="L191" s="84" t="b">
        <v>0</v>
      </c>
    </row>
    <row r="192" spans="1:12" ht="15">
      <c r="A192" s="84" t="s">
        <v>390</v>
      </c>
      <c r="B192" s="84" t="s">
        <v>1284</v>
      </c>
      <c r="C192" s="84">
        <v>2</v>
      </c>
      <c r="D192" s="122">
        <v>0.005733808725805493</v>
      </c>
      <c r="E192" s="122">
        <v>1.6532125137753437</v>
      </c>
      <c r="F192" s="84" t="s">
        <v>958</v>
      </c>
      <c r="G192" s="84" t="b">
        <v>0</v>
      </c>
      <c r="H192" s="84" t="b">
        <v>0</v>
      </c>
      <c r="I192" s="84" t="b">
        <v>0</v>
      </c>
      <c r="J192" s="84" t="b">
        <v>1</v>
      </c>
      <c r="K192" s="84" t="b">
        <v>0</v>
      </c>
      <c r="L192" s="84" t="b">
        <v>0</v>
      </c>
    </row>
    <row r="193" spans="1:12" ht="15">
      <c r="A193" s="84" t="s">
        <v>1284</v>
      </c>
      <c r="B193" s="84" t="s">
        <v>1019</v>
      </c>
      <c r="C193" s="84">
        <v>2</v>
      </c>
      <c r="D193" s="122">
        <v>0.005733808725805493</v>
      </c>
      <c r="E193" s="122">
        <v>2.130333768495006</v>
      </c>
      <c r="F193" s="84" t="s">
        <v>958</v>
      </c>
      <c r="G193" s="84" t="b">
        <v>1</v>
      </c>
      <c r="H193" s="84" t="b">
        <v>0</v>
      </c>
      <c r="I193" s="84" t="b">
        <v>0</v>
      </c>
      <c r="J193" s="84" t="b">
        <v>0</v>
      </c>
      <c r="K193" s="84" t="b">
        <v>0</v>
      </c>
      <c r="L193" s="84" t="b">
        <v>0</v>
      </c>
    </row>
    <row r="194" spans="1:12" ht="15">
      <c r="A194" s="84" t="s">
        <v>1050</v>
      </c>
      <c r="B194" s="84" t="s">
        <v>235</v>
      </c>
      <c r="C194" s="84">
        <v>2</v>
      </c>
      <c r="D194" s="122">
        <v>0.005733808725805493</v>
      </c>
      <c r="E194" s="122">
        <v>1.7323937598229686</v>
      </c>
      <c r="F194" s="84" t="s">
        <v>958</v>
      </c>
      <c r="G194" s="84" t="b">
        <v>0</v>
      </c>
      <c r="H194" s="84" t="b">
        <v>0</v>
      </c>
      <c r="I194" s="84" t="b">
        <v>0</v>
      </c>
      <c r="J194" s="84" t="b">
        <v>0</v>
      </c>
      <c r="K194" s="84" t="b">
        <v>0</v>
      </c>
      <c r="L194" s="84" t="b">
        <v>0</v>
      </c>
    </row>
    <row r="195" spans="1:12" ht="15">
      <c r="A195" s="84" t="s">
        <v>1060</v>
      </c>
      <c r="B195" s="84" t="s">
        <v>1061</v>
      </c>
      <c r="C195" s="84">
        <v>2</v>
      </c>
      <c r="D195" s="122">
        <v>0.005733808725805493</v>
      </c>
      <c r="E195" s="122">
        <v>2.3064250275506875</v>
      </c>
      <c r="F195" s="84" t="s">
        <v>958</v>
      </c>
      <c r="G195" s="84" t="b">
        <v>0</v>
      </c>
      <c r="H195" s="84" t="b">
        <v>0</v>
      </c>
      <c r="I195" s="84" t="b">
        <v>0</v>
      </c>
      <c r="J195" s="84" t="b">
        <v>0</v>
      </c>
      <c r="K195" s="84" t="b">
        <v>0</v>
      </c>
      <c r="L195" s="84" t="b">
        <v>0</v>
      </c>
    </row>
    <row r="196" spans="1:12" ht="15">
      <c r="A196" s="84" t="s">
        <v>1058</v>
      </c>
      <c r="B196" s="84" t="s">
        <v>382</v>
      </c>
      <c r="C196" s="84">
        <v>2</v>
      </c>
      <c r="D196" s="122">
        <v>0.005733808725805493</v>
      </c>
      <c r="E196" s="122">
        <v>1.6532125137753435</v>
      </c>
      <c r="F196" s="84" t="s">
        <v>958</v>
      </c>
      <c r="G196" s="84" t="b">
        <v>0</v>
      </c>
      <c r="H196" s="84" t="b">
        <v>0</v>
      </c>
      <c r="I196" s="84" t="b">
        <v>0</v>
      </c>
      <c r="J196" s="84" t="b">
        <v>0</v>
      </c>
      <c r="K196" s="84" t="b">
        <v>0</v>
      </c>
      <c r="L196" s="84" t="b">
        <v>0</v>
      </c>
    </row>
    <row r="197" spans="1:12" ht="15">
      <c r="A197" s="84" t="s">
        <v>382</v>
      </c>
      <c r="B197" s="84" t="s">
        <v>1056</v>
      </c>
      <c r="C197" s="84">
        <v>2</v>
      </c>
      <c r="D197" s="122">
        <v>0.005733808725805493</v>
      </c>
      <c r="E197" s="122">
        <v>1.8293037728310249</v>
      </c>
      <c r="F197" s="84" t="s">
        <v>958</v>
      </c>
      <c r="G197" s="84" t="b">
        <v>0</v>
      </c>
      <c r="H197" s="84" t="b">
        <v>0</v>
      </c>
      <c r="I197" s="84" t="b">
        <v>0</v>
      </c>
      <c r="J197" s="84" t="b">
        <v>1</v>
      </c>
      <c r="K197" s="84" t="b">
        <v>0</v>
      </c>
      <c r="L197" s="84" t="b">
        <v>0</v>
      </c>
    </row>
    <row r="198" spans="1:12" ht="15">
      <c r="A198" s="84" t="s">
        <v>1056</v>
      </c>
      <c r="B198" s="84" t="s">
        <v>375</v>
      </c>
      <c r="C198" s="84">
        <v>2</v>
      </c>
      <c r="D198" s="122">
        <v>0.005733808725805493</v>
      </c>
      <c r="E198" s="122">
        <v>1.8293037728310249</v>
      </c>
      <c r="F198" s="84" t="s">
        <v>958</v>
      </c>
      <c r="G198" s="84" t="b">
        <v>1</v>
      </c>
      <c r="H198" s="84" t="b">
        <v>0</v>
      </c>
      <c r="I198" s="84" t="b">
        <v>0</v>
      </c>
      <c r="J198" s="84" t="b">
        <v>0</v>
      </c>
      <c r="K198" s="84" t="b">
        <v>0</v>
      </c>
      <c r="L198" s="84" t="b">
        <v>0</v>
      </c>
    </row>
    <row r="199" spans="1:12" ht="15">
      <c r="A199" s="84" t="s">
        <v>375</v>
      </c>
      <c r="B199" s="84" t="s">
        <v>1057</v>
      </c>
      <c r="C199" s="84">
        <v>2</v>
      </c>
      <c r="D199" s="122">
        <v>0.005733808725805493</v>
      </c>
      <c r="E199" s="122">
        <v>1.704365036222725</v>
      </c>
      <c r="F199" s="84" t="s">
        <v>958</v>
      </c>
      <c r="G199" s="84" t="b">
        <v>0</v>
      </c>
      <c r="H199" s="84" t="b">
        <v>0</v>
      </c>
      <c r="I199" s="84" t="b">
        <v>0</v>
      </c>
      <c r="J199" s="84" t="b">
        <v>1</v>
      </c>
      <c r="K199" s="84" t="b">
        <v>0</v>
      </c>
      <c r="L199" s="84" t="b">
        <v>0</v>
      </c>
    </row>
    <row r="200" spans="1:12" ht="15">
      <c r="A200" s="84" t="s">
        <v>1048</v>
      </c>
      <c r="B200" s="84" t="s">
        <v>1062</v>
      </c>
      <c r="C200" s="84">
        <v>2</v>
      </c>
      <c r="D200" s="122">
        <v>0.005733808725805493</v>
      </c>
      <c r="E200" s="122">
        <v>1.403335040558744</v>
      </c>
      <c r="F200" s="84" t="s">
        <v>958</v>
      </c>
      <c r="G200" s="84" t="b">
        <v>0</v>
      </c>
      <c r="H200" s="84" t="b">
        <v>0</v>
      </c>
      <c r="I200" s="84" t="b">
        <v>0</v>
      </c>
      <c r="J200" s="84" t="b">
        <v>0</v>
      </c>
      <c r="K200" s="84" t="b">
        <v>0</v>
      </c>
      <c r="L200" s="84" t="b">
        <v>0</v>
      </c>
    </row>
    <row r="201" spans="1:12" ht="15">
      <c r="A201" s="84" t="s">
        <v>1062</v>
      </c>
      <c r="B201" s="84" t="s">
        <v>375</v>
      </c>
      <c r="C201" s="84">
        <v>2</v>
      </c>
      <c r="D201" s="122">
        <v>0.005733808725805493</v>
      </c>
      <c r="E201" s="122">
        <v>1.8293037728310249</v>
      </c>
      <c r="F201" s="84" t="s">
        <v>958</v>
      </c>
      <c r="G201" s="84" t="b">
        <v>0</v>
      </c>
      <c r="H201" s="84" t="b">
        <v>0</v>
      </c>
      <c r="I201" s="84" t="b">
        <v>0</v>
      </c>
      <c r="J201" s="84" t="b">
        <v>0</v>
      </c>
      <c r="K201" s="84" t="b">
        <v>0</v>
      </c>
      <c r="L201" s="84" t="b">
        <v>0</v>
      </c>
    </row>
    <row r="202" spans="1:12" ht="15">
      <c r="A202" s="84" t="s">
        <v>1243</v>
      </c>
      <c r="B202" s="84" t="s">
        <v>1242</v>
      </c>
      <c r="C202" s="84">
        <v>2</v>
      </c>
      <c r="D202" s="122">
        <v>0.005733808725805493</v>
      </c>
      <c r="E202" s="122">
        <v>2.005395031886706</v>
      </c>
      <c r="F202" s="84" t="s">
        <v>958</v>
      </c>
      <c r="G202" s="84" t="b">
        <v>0</v>
      </c>
      <c r="H202" s="84" t="b">
        <v>0</v>
      </c>
      <c r="I202" s="84" t="b">
        <v>0</v>
      </c>
      <c r="J202" s="84" t="b">
        <v>0</v>
      </c>
      <c r="K202" s="84" t="b">
        <v>0</v>
      </c>
      <c r="L202" s="84" t="b">
        <v>0</v>
      </c>
    </row>
    <row r="203" spans="1:12" ht="15">
      <c r="A203" s="84" t="s">
        <v>238</v>
      </c>
      <c r="B203" s="84" t="s">
        <v>1285</v>
      </c>
      <c r="C203" s="84">
        <v>2</v>
      </c>
      <c r="D203" s="122">
        <v>0.005733808725805493</v>
      </c>
      <c r="E203" s="122">
        <v>1.7323937598229686</v>
      </c>
      <c r="F203" s="84" t="s">
        <v>958</v>
      </c>
      <c r="G203" s="84" t="b">
        <v>0</v>
      </c>
      <c r="H203" s="84" t="b">
        <v>0</v>
      </c>
      <c r="I203" s="84" t="b">
        <v>0</v>
      </c>
      <c r="J203" s="84" t="b">
        <v>0</v>
      </c>
      <c r="K203" s="84" t="b">
        <v>0</v>
      </c>
      <c r="L203" s="84" t="b">
        <v>0</v>
      </c>
    </row>
    <row r="204" spans="1:12" ht="15">
      <c r="A204" s="84" t="s">
        <v>1285</v>
      </c>
      <c r="B204" s="84" t="s">
        <v>230</v>
      </c>
      <c r="C204" s="84">
        <v>2</v>
      </c>
      <c r="D204" s="122">
        <v>0.005733808725805493</v>
      </c>
      <c r="E204" s="122">
        <v>1.5282737771670438</v>
      </c>
      <c r="F204" s="84" t="s">
        <v>958</v>
      </c>
      <c r="G204" s="84" t="b">
        <v>0</v>
      </c>
      <c r="H204" s="84" t="b">
        <v>0</v>
      </c>
      <c r="I204" s="84" t="b">
        <v>0</v>
      </c>
      <c r="J204" s="84" t="b">
        <v>0</v>
      </c>
      <c r="K204" s="84" t="b">
        <v>0</v>
      </c>
      <c r="L204" s="84" t="b">
        <v>0</v>
      </c>
    </row>
    <row r="205" spans="1:12" ht="15">
      <c r="A205" s="84" t="s">
        <v>384</v>
      </c>
      <c r="B205" s="84" t="s">
        <v>1310</v>
      </c>
      <c r="C205" s="84">
        <v>2</v>
      </c>
      <c r="D205" s="122">
        <v>0.005733808725805493</v>
      </c>
      <c r="E205" s="122">
        <v>1.3770061018363946</v>
      </c>
      <c r="F205" s="84" t="s">
        <v>958</v>
      </c>
      <c r="G205" s="84" t="b">
        <v>0</v>
      </c>
      <c r="H205" s="84" t="b">
        <v>0</v>
      </c>
      <c r="I205" s="84" t="b">
        <v>0</v>
      </c>
      <c r="J205" s="84" t="b">
        <v>0</v>
      </c>
      <c r="K205" s="84" t="b">
        <v>0</v>
      </c>
      <c r="L205" s="84" t="b">
        <v>0</v>
      </c>
    </row>
    <row r="206" spans="1:12" ht="15">
      <c r="A206" s="84" t="s">
        <v>1310</v>
      </c>
      <c r="B206" s="84" t="s">
        <v>1311</v>
      </c>
      <c r="C206" s="84">
        <v>2</v>
      </c>
      <c r="D206" s="122">
        <v>0.005733808725805493</v>
      </c>
      <c r="E206" s="122">
        <v>2.3064250275506875</v>
      </c>
      <c r="F206" s="84" t="s">
        <v>958</v>
      </c>
      <c r="G206" s="84" t="b">
        <v>0</v>
      </c>
      <c r="H206" s="84" t="b">
        <v>0</v>
      </c>
      <c r="I206" s="84" t="b">
        <v>0</v>
      </c>
      <c r="J206" s="84" t="b">
        <v>0</v>
      </c>
      <c r="K206" s="84" t="b">
        <v>0</v>
      </c>
      <c r="L206" s="84" t="b">
        <v>0</v>
      </c>
    </row>
    <row r="207" spans="1:12" ht="15">
      <c r="A207" s="84" t="s">
        <v>1311</v>
      </c>
      <c r="B207" s="84" t="s">
        <v>1312</v>
      </c>
      <c r="C207" s="84">
        <v>2</v>
      </c>
      <c r="D207" s="122">
        <v>0.005733808725805493</v>
      </c>
      <c r="E207" s="122">
        <v>2.3064250275506875</v>
      </c>
      <c r="F207" s="84" t="s">
        <v>958</v>
      </c>
      <c r="G207" s="84" t="b">
        <v>0</v>
      </c>
      <c r="H207" s="84" t="b">
        <v>0</v>
      </c>
      <c r="I207" s="84" t="b">
        <v>0</v>
      </c>
      <c r="J207" s="84" t="b">
        <v>0</v>
      </c>
      <c r="K207" s="84" t="b">
        <v>0</v>
      </c>
      <c r="L207" s="84" t="b">
        <v>0</v>
      </c>
    </row>
    <row r="208" spans="1:12" ht="15">
      <c r="A208" s="84" t="s">
        <v>1312</v>
      </c>
      <c r="B208" s="84" t="s">
        <v>1050</v>
      </c>
      <c r="C208" s="84">
        <v>2</v>
      </c>
      <c r="D208" s="122">
        <v>0.005733808725805493</v>
      </c>
      <c r="E208" s="122">
        <v>1.9084850188786497</v>
      </c>
      <c r="F208" s="84" t="s">
        <v>958</v>
      </c>
      <c r="G208" s="84" t="b">
        <v>0</v>
      </c>
      <c r="H208" s="84" t="b">
        <v>0</v>
      </c>
      <c r="I208" s="84" t="b">
        <v>0</v>
      </c>
      <c r="J208" s="84" t="b">
        <v>0</v>
      </c>
      <c r="K208" s="84" t="b">
        <v>0</v>
      </c>
      <c r="L208" s="84" t="b">
        <v>0</v>
      </c>
    </row>
    <row r="209" spans="1:12" ht="15">
      <c r="A209" s="84" t="s">
        <v>1050</v>
      </c>
      <c r="B209" s="84" t="s">
        <v>229</v>
      </c>
      <c r="C209" s="84">
        <v>2</v>
      </c>
      <c r="D209" s="122">
        <v>0.005733808725805493</v>
      </c>
      <c r="E209" s="122">
        <v>1.7323937598229686</v>
      </c>
      <c r="F209" s="84" t="s">
        <v>958</v>
      </c>
      <c r="G209" s="84" t="b">
        <v>0</v>
      </c>
      <c r="H209" s="84" t="b">
        <v>0</v>
      </c>
      <c r="I209" s="84" t="b">
        <v>0</v>
      </c>
      <c r="J209" s="84" t="b">
        <v>0</v>
      </c>
      <c r="K209" s="84" t="b">
        <v>0</v>
      </c>
      <c r="L209" s="84" t="b">
        <v>0</v>
      </c>
    </row>
    <row r="210" spans="1:12" ht="15">
      <c r="A210" s="84" t="s">
        <v>229</v>
      </c>
      <c r="B210" s="84" t="s">
        <v>1313</v>
      </c>
      <c r="C210" s="84">
        <v>2</v>
      </c>
      <c r="D210" s="122">
        <v>0.005733808725805493</v>
      </c>
      <c r="E210" s="122">
        <v>2.3064250275506875</v>
      </c>
      <c r="F210" s="84" t="s">
        <v>958</v>
      </c>
      <c r="G210" s="84" t="b">
        <v>0</v>
      </c>
      <c r="H210" s="84" t="b">
        <v>0</v>
      </c>
      <c r="I210" s="84" t="b">
        <v>0</v>
      </c>
      <c r="J210" s="84" t="b">
        <v>0</v>
      </c>
      <c r="K210" s="84" t="b">
        <v>0</v>
      </c>
      <c r="L210" s="84" t="b">
        <v>0</v>
      </c>
    </row>
    <row r="211" spans="1:12" ht="15">
      <c r="A211" s="84" t="s">
        <v>1313</v>
      </c>
      <c r="B211" s="84" t="s">
        <v>1314</v>
      </c>
      <c r="C211" s="84">
        <v>2</v>
      </c>
      <c r="D211" s="122">
        <v>0.005733808725805493</v>
      </c>
      <c r="E211" s="122">
        <v>2.3064250275506875</v>
      </c>
      <c r="F211" s="84" t="s">
        <v>958</v>
      </c>
      <c r="G211" s="84" t="b">
        <v>0</v>
      </c>
      <c r="H211" s="84" t="b">
        <v>0</v>
      </c>
      <c r="I211" s="84" t="b">
        <v>0</v>
      </c>
      <c r="J211" s="84" t="b">
        <v>0</v>
      </c>
      <c r="K211" s="84" t="b">
        <v>0</v>
      </c>
      <c r="L211" s="84" t="b">
        <v>0</v>
      </c>
    </row>
    <row r="212" spans="1:12" ht="15">
      <c r="A212" s="84" t="s">
        <v>1314</v>
      </c>
      <c r="B212" s="84" t="s">
        <v>1315</v>
      </c>
      <c r="C212" s="84">
        <v>2</v>
      </c>
      <c r="D212" s="122">
        <v>0.005733808725805493</v>
      </c>
      <c r="E212" s="122">
        <v>2.3064250275506875</v>
      </c>
      <c r="F212" s="84" t="s">
        <v>958</v>
      </c>
      <c r="G212" s="84" t="b">
        <v>0</v>
      </c>
      <c r="H212" s="84" t="b">
        <v>0</v>
      </c>
      <c r="I212" s="84" t="b">
        <v>0</v>
      </c>
      <c r="J212" s="84" t="b">
        <v>0</v>
      </c>
      <c r="K212" s="84" t="b">
        <v>0</v>
      </c>
      <c r="L212" s="84" t="b">
        <v>0</v>
      </c>
    </row>
    <row r="213" spans="1:12" ht="15">
      <c r="A213" s="84" t="s">
        <v>1315</v>
      </c>
      <c r="B213" s="84" t="s">
        <v>1316</v>
      </c>
      <c r="C213" s="84">
        <v>2</v>
      </c>
      <c r="D213" s="122">
        <v>0.005733808725805493</v>
      </c>
      <c r="E213" s="122">
        <v>2.3064250275506875</v>
      </c>
      <c r="F213" s="84" t="s">
        <v>958</v>
      </c>
      <c r="G213" s="84" t="b">
        <v>0</v>
      </c>
      <c r="H213" s="84" t="b">
        <v>0</v>
      </c>
      <c r="I213" s="84" t="b">
        <v>0</v>
      </c>
      <c r="J213" s="84" t="b">
        <v>0</v>
      </c>
      <c r="K213" s="84" t="b">
        <v>0</v>
      </c>
      <c r="L213" s="84" t="b">
        <v>0</v>
      </c>
    </row>
    <row r="214" spans="1:12" ht="15">
      <c r="A214" s="84" t="s">
        <v>1316</v>
      </c>
      <c r="B214" s="84" t="s">
        <v>1317</v>
      </c>
      <c r="C214" s="84">
        <v>2</v>
      </c>
      <c r="D214" s="122">
        <v>0.005733808725805493</v>
      </c>
      <c r="E214" s="122">
        <v>2.3064250275506875</v>
      </c>
      <c r="F214" s="84" t="s">
        <v>958</v>
      </c>
      <c r="G214" s="84" t="b">
        <v>0</v>
      </c>
      <c r="H214" s="84" t="b">
        <v>0</v>
      </c>
      <c r="I214" s="84" t="b">
        <v>0</v>
      </c>
      <c r="J214" s="84" t="b">
        <v>0</v>
      </c>
      <c r="K214" s="84" t="b">
        <v>0</v>
      </c>
      <c r="L214" s="84" t="b">
        <v>0</v>
      </c>
    </row>
    <row r="215" spans="1:12" ht="15">
      <c r="A215" s="84" t="s">
        <v>1317</v>
      </c>
      <c r="B215" s="84" t="s">
        <v>384</v>
      </c>
      <c r="C215" s="84">
        <v>2</v>
      </c>
      <c r="D215" s="122">
        <v>0.005733808725805493</v>
      </c>
      <c r="E215" s="122">
        <v>1.4313637641589874</v>
      </c>
      <c r="F215" s="84" t="s">
        <v>958</v>
      </c>
      <c r="G215" s="84" t="b">
        <v>0</v>
      </c>
      <c r="H215" s="84" t="b">
        <v>0</v>
      </c>
      <c r="I215" s="84" t="b">
        <v>0</v>
      </c>
      <c r="J215" s="84" t="b">
        <v>0</v>
      </c>
      <c r="K215" s="84" t="b">
        <v>0</v>
      </c>
      <c r="L215" s="84" t="b">
        <v>0</v>
      </c>
    </row>
    <row r="216" spans="1:12" ht="15">
      <c r="A216" s="84" t="s">
        <v>1251</v>
      </c>
      <c r="B216" s="84" t="s">
        <v>1308</v>
      </c>
      <c r="C216" s="84">
        <v>2</v>
      </c>
      <c r="D216" s="122">
        <v>0.005733808725805493</v>
      </c>
      <c r="E216" s="122">
        <v>2.130333768495006</v>
      </c>
      <c r="F216" s="84" t="s">
        <v>958</v>
      </c>
      <c r="G216" s="84" t="b">
        <v>0</v>
      </c>
      <c r="H216" s="84" t="b">
        <v>1</v>
      </c>
      <c r="I216" s="84" t="b">
        <v>0</v>
      </c>
      <c r="J216" s="84" t="b">
        <v>0</v>
      </c>
      <c r="K216" s="84" t="b">
        <v>0</v>
      </c>
      <c r="L216" s="84" t="b">
        <v>0</v>
      </c>
    </row>
    <row r="217" spans="1:12" ht="15">
      <c r="A217" s="84" t="s">
        <v>1308</v>
      </c>
      <c r="B217" s="84" t="s">
        <v>384</v>
      </c>
      <c r="C217" s="84">
        <v>2</v>
      </c>
      <c r="D217" s="122">
        <v>0.005733808725805493</v>
      </c>
      <c r="E217" s="122">
        <v>1.4313637641589874</v>
      </c>
      <c r="F217" s="84" t="s">
        <v>958</v>
      </c>
      <c r="G217" s="84" t="b">
        <v>0</v>
      </c>
      <c r="H217" s="84" t="b">
        <v>0</v>
      </c>
      <c r="I217" s="84" t="b">
        <v>0</v>
      </c>
      <c r="J217" s="84" t="b">
        <v>0</v>
      </c>
      <c r="K217" s="84" t="b">
        <v>0</v>
      </c>
      <c r="L217" s="84" t="b">
        <v>0</v>
      </c>
    </row>
    <row r="218" spans="1:12" ht="15">
      <c r="A218" s="84" t="s">
        <v>384</v>
      </c>
      <c r="B218" s="84" t="s">
        <v>1049</v>
      </c>
      <c r="C218" s="84">
        <v>2</v>
      </c>
      <c r="D218" s="122">
        <v>0.005733808725805493</v>
      </c>
      <c r="E218" s="122">
        <v>0.723793588061051</v>
      </c>
      <c r="F218" s="84" t="s">
        <v>958</v>
      </c>
      <c r="G218" s="84" t="b">
        <v>0</v>
      </c>
      <c r="H218" s="84" t="b">
        <v>0</v>
      </c>
      <c r="I218" s="84" t="b">
        <v>0</v>
      </c>
      <c r="J218" s="84" t="b">
        <v>0</v>
      </c>
      <c r="K218" s="84" t="b">
        <v>0</v>
      </c>
      <c r="L218" s="84" t="b">
        <v>0</v>
      </c>
    </row>
    <row r="219" spans="1:12" ht="15">
      <c r="A219" s="84" t="s">
        <v>1049</v>
      </c>
      <c r="B219" s="84" t="s">
        <v>1273</v>
      </c>
      <c r="C219" s="84">
        <v>2</v>
      </c>
      <c r="D219" s="122">
        <v>0.005733808725805493</v>
      </c>
      <c r="E219" s="122">
        <v>1.4771212547196624</v>
      </c>
      <c r="F219" s="84" t="s">
        <v>958</v>
      </c>
      <c r="G219" s="84" t="b">
        <v>0</v>
      </c>
      <c r="H219" s="84" t="b">
        <v>0</v>
      </c>
      <c r="I219" s="84" t="b">
        <v>0</v>
      </c>
      <c r="J219" s="84" t="b">
        <v>0</v>
      </c>
      <c r="K219" s="84" t="b">
        <v>0</v>
      </c>
      <c r="L219" s="84" t="b">
        <v>0</v>
      </c>
    </row>
    <row r="220" spans="1:12" ht="15">
      <c r="A220" s="84" t="s">
        <v>1274</v>
      </c>
      <c r="B220" s="84" t="s">
        <v>1309</v>
      </c>
      <c r="C220" s="84">
        <v>2</v>
      </c>
      <c r="D220" s="122">
        <v>0.005733808725805493</v>
      </c>
      <c r="E220" s="122">
        <v>2.130333768495006</v>
      </c>
      <c r="F220" s="84" t="s">
        <v>958</v>
      </c>
      <c r="G220" s="84" t="b">
        <v>0</v>
      </c>
      <c r="H220" s="84" t="b">
        <v>0</v>
      </c>
      <c r="I220" s="84" t="b">
        <v>0</v>
      </c>
      <c r="J220" s="84" t="b">
        <v>0</v>
      </c>
      <c r="K220" s="84" t="b">
        <v>0</v>
      </c>
      <c r="L220" s="84" t="b">
        <v>0</v>
      </c>
    </row>
    <row r="221" spans="1:12" ht="15">
      <c r="A221" s="84" t="s">
        <v>1309</v>
      </c>
      <c r="B221" s="84" t="s">
        <v>384</v>
      </c>
      <c r="C221" s="84">
        <v>2</v>
      </c>
      <c r="D221" s="122">
        <v>0.005733808725805493</v>
      </c>
      <c r="E221" s="122">
        <v>1.4313637641589874</v>
      </c>
      <c r="F221" s="84" t="s">
        <v>958</v>
      </c>
      <c r="G221" s="84" t="b">
        <v>0</v>
      </c>
      <c r="H221" s="84" t="b">
        <v>0</v>
      </c>
      <c r="I221" s="84" t="b">
        <v>0</v>
      </c>
      <c r="J221" s="84" t="b">
        <v>0</v>
      </c>
      <c r="K221" s="84" t="b">
        <v>0</v>
      </c>
      <c r="L221" s="84" t="b">
        <v>0</v>
      </c>
    </row>
    <row r="222" spans="1:12" ht="15">
      <c r="A222" s="84" t="s">
        <v>1252</v>
      </c>
      <c r="B222" s="84" t="s">
        <v>1253</v>
      </c>
      <c r="C222" s="84">
        <v>2</v>
      </c>
      <c r="D222" s="122">
        <v>0.005733808725805493</v>
      </c>
      <c r="E222" s="122">
        <v>1.704365036222725</v>
      </c>
      <c r="F222" s="84" t="s">
        <v>958</v>
      </c>
      <c r="G222" s="84" t="b">
        <v>0</v>
      </c>
      <c r="H222" s="84" t="b">
        <v>0</v>
      </c>
      <c r="I222" s="84" t="b">
        <v>0</v>
      </c>
      <c r="J222" s="84" t="b">
        <v>0</v>
      </c>
      <c r="K222" s="84" t="b">
        <v>0</v>
      </c>
      <c r="L222" s="84" t="b">
        <v>0</v>
      </c>
    </row>
    <row r="223" spans="1:12" ht="15">
      <c r="A223" s="84" t="s">
        <v>1305</v>
      </c>
      <c r="B223" s="84" t="s">
        <v>1052</v>
      </c>
      <c r="C223" s="84">
        <v>2</v>
      </c>
      <c r="D223" s="122">
        <v>0.005733808725805493</v>
      </c>
      <c r="E223" s="122">
        <v>1.7623569832004118</v>
      </c>
      <c r="F223" s="84" t="s">
        <v>958</v>
      </c>
      <c r="G223" s="84" t="b">
        <v>0</v>
      </c>
      <c r="H223" s="84" t="b">
        <v>0</v>
      </c>
      <c r="I223" s="84" t="b">
        <v>0</v>
      </c>
      <c r="J223" s="84" t="b">
        <v>0</v>
      </c>
      <c r="K223" s="84" t="b">
        <v>0</v>
      </c>
      <c r="L223" s="84" t="b">
        <v>0</v>
      </c>
    </row>
    <row r="224" spans="1:12" ht="15">
      <c r="A224" s="84" t="s">
        <v>1052</v>
      </c>
      <c r="B224" s="84" t="s">
        <v>1306</v>
      </c>
      <c r="C224" s="84">
        <v>2</v>
      </c>
      <c r="D224" s="122">
        <v>0.005733808725805493</v>
      </c>
      <c r="E224" s="122">
        <v>1.7623569832004118</v>
      </c>
      <c r="F224" s="84" t="s">
        <v>958</v>
      </c>
      <c r="G224" s="84" t="b">
        <v>0</v>
      </c>
      <c r="H224" s="84" t="b">
        <v>0</v>
      </c>
      <c r="I224" s="84" t="b">
        <v>0</v>
      </c>
      <c r="J224" s="84" t="b">
        <v>0</v>
      </c>
      <c r="K224" s="84" t="b">
        <v>0</v>
      </c>
      <c r="L224" s="84" t="b">
        <v>0</v>
      </c>
    </row>
    <row r="225" spans="1:12" ht="15">
      <c r="A225" s="84" t="s">
        <v>1298</v>
      </c>
      <c r="B225" s="84" t="s">
        <v>1299</v>
      </c>
      <c r="C225" s="84">
        <v>2</v>
      </c>
      <c r="D225" s="122">
        <v>0.005733808725805493</v>
      </c>
      <c r="E225" s="122">
        <v>2.3064250275506875</v>
      </c>
      <c r="F225" s="84" t="s">
        <v>958</v>
      </c>
      <c r="G225" s="84" t="b">
        <v>0</v>
      </c>
      <c r="H225" s="84" t="b">
        <v>0</v>
      </c>
      <c r="I225" s="84" t="b">
        <v>0</v>
      </c>
      <c r="J225" s="84" t="b">
        <v>0</v>
      </c>
      <c r="K225" s="84" t="b">
        <v>0</v>
      </c>
      <c r="L225" s="84" t="b">
        <v>0</v>
      </c>
    </row>
    <row r="226" spans="1:12" ht="15">
      <c r="A226" s="84" t="s">
        <v>1299</v>
      </c>
      <c r="B226" s="84" t="s">
        <v>1300</v>
      </c>
      <c r="C226" s="84">
        <v>2</v>
      </c>
      <c r="D226" s="122">
        <v>0.005733808725805493</v>
      </c>
      <c r="E226" s="122">
        <v>2.3064250275506875</v>
      </c>
      <c r="F226" s="84" t="s">
        <v>958</v>
      </c>
      <c r="G226" s="84" t="b">
        <v>0</v>
      </c>
      <c r="H226" s="84" t="b">
        <v>0</v>
      </c>
      <c r="I226" s="84" t="b">
        <v>0</v>
      </c>
      <c r="J226" s="84" t="b">
        <v>0</v>
      </c>
      <c r="K226" s="84" t="b">
        <v>0</v>
      </c>
      <c r="L226" s="84" t="b">
        <v>0</v>
      </c>
    </row>
    <row r="227" spans="1:12" ht="15">
      <c r="A227" s="84" t="s">
        <v>1300</v>
      </c>
      <c r="B227" s="84" t="s">
        <v>1048</v>
      </c>
      <c r="C227" s="84">
        <v>2</v>
      </c>
      <c r="D227" s="122">
        <v>0.005733808725805493</v>
      </c>
      <c r="E227" s="122">
        <v>1.4313637641589874</v>
      </c>
      <c r="F227" s="84" t="s">
        <v>958</v>
      </c>
      <c r="G227" s="84" t="b">
        <v>0</v>
      </c>
      <c r="H227" s="84" t="b">
        <v>0</v>
      </c>
      <c r="I227" s="84" t="b">
        <v>0</v>
      </c>
      <c r="J227" s="84" t="b">
        <v>0</v>
      </c>
      <c r="K227" s="84" t="b">
        <v>0</v>
      </c>
      <c r="L227" s="84" t="b">
        <v>0</v>
      </c>
    </row>
    <row r="228" spans="1:12" ht="15">
      <c r="A228" s="84" t="s">
        <v>1048</v>
      </c>
      <c r="B228" s="84" t="s">
        <v>1301</v>
      </c>
      <c r="C228" s="84">
        <v>2</v>
      </c>
      <c r="D228" s="122">
        <v>0.005733808725805493</v>
      </c>
      <c r="E228" s="122">
        <v>1.403335040558744</v>
      </c>
      <c r="F228" s="84" t="s">
        <v>958</v>
      </c>
      <c r="G228" s="84" t="b">
        <v>0</v>
      </c>
      <c r="H228" s="84" t="b">
        <v>0</v>
      </c>
      <c r="I228" s="84" t="b">
        <v>0</v>
      </c>
      <c r="J228" s="84" t="b">
        <v>0</v>
      </c>
      <c r="K228" s="84" t="b">
        <v>0</v>
      </c>
      <c r="L228" s="84" t="b">
        <v>0</v>
      </c>
    </row>
    <row r="229" spans="1:12" ht="15">
      <c r="A229" s="84" t="s">
        <v>1301</v>
      </c>
      <c r="B229" s="84" t="s">
        <v>1302</v>
      </c>
      <c r="C229" s="84">
        <v>2</v>
      </c>
      <c r="D229" s="122">
        <v>0.005733808725805493</v>
      </c>
      <c r="E229" s="122">
        <v>2.3064250275506875</v>
      </c>
      <c r="F229" s="84" t="s">
        <v>958</v>
      </c>
      <c r="G229" s="84" t="b">
        <v>0</v>
      </c>
      <c r="H229" s="84" t="b">
        <v>0</v>
      </c>
      <c r="I229" s="84" t="b">
        <v>0</v>
      </c>
      <c r="J229" s="84" t="b">
        <v>0</v>
      </c>
      <c r="K229" s="84" t="b">
        <v>0</v>
      </c>
      <c r="L229" s="84" t="b">
        <v>0</v>
      </c>
    </row>
    <row r="230" spans="1:12" ht="15">
      <c r="A230" s="84" t="s">
        <v>1302</v>
      </c>
      <c r="B230" s="84" t="s">
        <v>392</v>
      </c>
      <c r="C230" s="84">
        <v>2</v>
      </c>
      <c r="D230" s="122">
        <v>0.005733808725805493</v>
      </c>
      <c r="E230" s="122">
        <v>2.005395031886706</v>
      </c>
      <c r="F230" s="84" t="s">
        <v>958</v>
      </c>
      <c r="G230" s="84" t="b">
        <v>0</v>
      </c>
      <c r="H230" s="84" t="b">
        <v>0</v>
      </c>
      <c r="I230" s="84" t="b">
        <v>0</v>
      </c>
      <c r="J230" s="84" t="b">
        <v>0</v>
      </c>
      <c r="K230" s="84" t="b">
        <v>0</v>
      </c>
      <c r="L230" s="84" t="b">
        <v>0</v>
      </c>
    </row>
    <row r="231" spans="1:12" ht="15">
      <c r="A231" s="84" t="s">
        <v>1054</v>
      </c>
      <c r="B231" s="84" t="s">
        <v>1270</v>
      </c>
      <c r="C231" s="84">
        <v>2</v>
      </c>
      <c r="D231" s="122">
        <v>0.005733808725805493</v>
      </c>
      <c r="E231" s="122">
        <v>1.7323937598229686</v>
      </c>
      <c r="F231" s="84" t="s">
        <v>958</v>
      </c>
      <c r="G231" s="84" t="b">
        <v>0</v>
      </c>
      <c r="H231" s="84" t="b">
        <v>0</v>
      </c>
      <c r="I231" s="84" t="b">
        <v>0</v>
      </c>
      <c r="J231" s="84" t="b">
        <v>0</v>
      </c>
      <c r="K231" s="84" t="b">
        <v>0</v>
      </c>
      <c r="L231" s="84" t="b">
        <v>0</v>
      </c>
    </row>
    <row r="232" spans="1:12" ht="15">
      <c r="A232" s="84" t="s">
        <v>1270</v>
      </c>
      <c r="B232" s="84" t="s">
        <v>1290</v>
      </c>
      <c r="C232" s="84">
        <v>2</v>
      </c>
      <c r="D232" s="122">
        <v>0.005733808725805493</v>
      </c>
      <c r="E232" s="122">
        <v>2.130333768495006</v>
      </c>
      <c r="F232" s="84" t="s">
        <v>958</v>
      </c>
      <c r="G232" s="84" t="b">
        <v>0</v>
      </c>
      <c r="H232" s="84" t="b">
        <v>0</v>
      </c>
      <c r="I232" s="84" t="b">
        <v>0</v>
      </c>
      <c r="J232" s="84" t="b">
        <v>0</v>
      </c>
      <c r="K232" s="84" t="b">
        <v>0</v>
      </c>
      <c r="L232" s="84" t="b">
        <v>0</v>
      </c>
    </row>
    <row r="233" spans="1:12" ht="15">
      <c r="A233" s="84" t="s">
        <v>1290</v>
      </c>
      <c r="B233" s="84" t="s">
        <v>1048</v>
      </c>
      <c r="C233" s="84">
        <v>2</v>
      </c>
      <c r="D233" s="122">
        <v>0.005733808725805493</v>
      </c>
      <c r="E233" s="122">
        <v>1.4313637641589874</v>
      </c>
      <c r="F233" s="84" t="s">
        <v>958</v>
      </c>
      <c r="G233" s="84" t="b">
        <v>0</v>
      </c>
      <c r="H233" s="84" t="b">
        <v>0</v>
      </c>
      <c r="I233" s="84" t="b">
        <v>0</v>
      </c>
      <c r="J233" s="84" t="b">
        <v>0</v>
      </c>
      <c r="K233" s="84" t="b">
        <v>0</v>
      </c>
      <c r="L233" s="84" t="b">
        <v>0</v>
      </c>
    </row>
    <row r="234" spans="1:12" ht="15">
      <c r="A234" s="84" t="s">
        <v>1048</v>
      </c>
      <c r="B234" s="84" t="s">
        <v>1057</v>
      </c>
      <c r="C234" s="84">
        <v>2</v>
      </c>
      <c r="D234" s="122">
        <v>0.005733808725805493</v>
      </c>
      <c r="E234" s="122">
        <v>1.1023050448947627</v>
      </c>
      <c r="F234" s="84" t="s">
        <v>958</v>
      </c>
      <c r="G234" s="84" t="b">
        <v>0</v>
      </c>
      <c r="H234" s="84" t="b">
        <v>0</v>
      </c>
      <c r="I234" s="84" t="b">
        <v>0</v>
      </c>
      <c r="J234" s="84" t="b">
        <v>1</v>
      </c>
      <c r="K234" s="84" t="b">
        <v>0</v>
      </c>
      <c r="L234" s="84" t="b">
        <v>0</v>
      </c>
    </row>
    <row r="235" spans="1:12" ht="15">
      <c r="A235" s="84" t="s">
        <v>1057</v>
      </c>
      <c r="B235" s="84" t="s">
        <v>392</v>
      </c>
      <c r="C235" s="84">
        <v>2</v>
      </c>
      <c r="D235" s="122">
        <v>0.005733808725805493</v>
      </c>
      <c r="E235" s="122">
        <v>1.8293037728310249</v>
      </c>
      <c r="F235" s="84" t="s">
        <v>958</v>
      </c>
      <c r="G235" s="84" t="b">
        <v>1</v>
      </c>
      <c r="H235" s="84" t="b">
        <v>0</v>
      </c>
      <c r="I235" s="84" t="b">
        <v>0</v>
      </c>
      <c r="J235" s="84" t="b">
        <v>0</v>
      </c>
      <c r="K235" s="84" t="b">
        <v>0</v>
      </c>
      <c r="L235" s="84" t="b">
        <v>0</v>
      </c>
    </row>
    <row r="236" spans="1:12" ht="15">
      <c r="A236" s="84" t="s">
        <v>392</v>
      </c>
      <c r="B236" s="84" t="s">
        <v>1291</v>
      </c>
      <c r="C236" s="84">
        <v>2</v>
      </c>
      <c r="D236" s="122">
        <v>0.005733808725805493</v>
      </c>
      <c r="E236" s="122">
        <v>2.3064250275506875</v>
      </c>
      <c r="F236" s="84" t="s">
        <v>958</v>
      </c>
      <c r="G236" s="84" t="b">
        <v>0</v>
      </c>
      <c r="H236" s="84" t="b">
        <v>0</v>
      </c>
      <c r="I236" s="84" t="b">
        <v>0</v>
      </c>
      <c r="J236" s="84" t="b">
        <v>0</v>
      </c>
      <c r="K236" s="84" t="b">
        <v>0</v>
      </c>
      <c r="L236" s="84" t="b">
        <v>0</v>
      </c>
    </row>
    <row r="237" spans="1:12" ht="15">
      <c r="A237" s="84" t="s">
        <v>1291</v>
      </c>
      <c r="B237" s="84" t="s">
        <v>1292</v>
      </c>
      <c r="C237" s="84">
        <v>2</v>
      </c>
      <c r="D237" s="122">
        <v>0.005733808725805493</v>
      </c>
      <c r="E237" s="122">
        <v>2.3064250275506875</v>
      </c>
      <c r="F237" s="84" t="s">
        <v>958</v>
      </c>
      <c r="G237" s="84" t="b">
        <v>0</v>
      </c>
      <c r="H237" s="84" t="b">
        <v>0</v>
      </c>
      <c r="I237" s="84" t="b">
        <v>0</v>
      </c>
      <c r="J237" s="84" t="b">
        <v>0</v>
      </c>
      <c r="K237" s="84" t="b">
        <v>0</v>
      </c>
      <c r="L237" s="84" t="b">
        <v>0</v>
      </c>
    </row>
    <row r="238" spans="1:12" ht="15">
      <c r="A238" s="84" t="s">
        <v>1292</v>
      </c>
      <c r="B238" s="84" t="s">
        <v>1293</v>
      </c>
      <c r="C238" s="84">
        <v>2</v>
      </c>
      <c r="D238" s="122">
        <v>0.005733808725805493</v>
      </c>
      <c r="E238" s="122">
        <v>2.3064250275506875</v>
      </c>
      <c r="F238" s="84" t="s">
        <v>958</v>
      </c>
      <c r="G238" s="84" t="b">
        <v>0</v>
      </c>
      <c r="H238" s="84" t="b">
        <v>0</v>
      </c>
      <c r="I238" s="84" t="b">
        <v>0</v>
      </c>
      <c r="J238" s="84" t="b">
        <v>0</v>
      </c>
      <c r="K238" s="84" t="b">
        <v>0</v>
      </c>
      <c r="L238" s="84" t="b">
        <v>0</v>
      </c>
    </row>
    <row r="239" spans="1:12" ht="15">
      <c r="A239" s="84" t="s">
        <v>1293</v>
      </c>
      <c r="B239" s="84" t="s">
        <v>1294</v>
      </c>
      <c r="C239" s="84">
        <v>2</v>
      </c>
      <c r="D239" s="122">
        <v>0.005733808725805493</v>
      </c>
      <c r="E239" s="122">
        <v>2.3064250275506875</v>
      </c>
      <c r="F239" s="84" t="s">
        <v>958</v>
      </c>
      <c r="G239" s="84" t="b">
        <v>0</v>
      </c>
      <c r="H239" s="84" t="b">
        <v>0</v>
      </c>
      <c r="I239" s="84" t="b">
        <v>0</v>
      </c>
      <c r="J239" s="84" t="b">
        <v>0</v>
      </c>
      <c r="K239" s="84" t="b">
        <v>0</v>
      </c>
      <c r="L239" s="84" t="b">
        <v>0</v>
      </c>
    </row>
    <row r="240" spans="1:12" ht="15">
      <c r="A240" s="84" t="s">
        <v>1294</v>
      </c>
      <c r="B240" s="84" t="s">
        <v>1295</v>
      </c>
      <c r="C240" s="84">
        <v>2</v>
      </c>
      <c r="D240" s="122">
        <v>0.005733808725805493</v>
      </c>
      <c r="E240" s="122">
        <v>2.3064250275506875</v>
      </c>
      <c r="F240" s="84" t="s">
        <v>958</v>
      </c>
      <c r="G240" s="84" t="b">
        <v>0</v>
      </c>
      <c r="H240" s="84" t="b">
        <v>0</v>
      </c>
      <c r="I240" s="84" t="b">
        <v>0</v>
      </c>
      <c r="J240" s="84" t="b">
        <v>0</v>
      </c>
      <c r="K240" s="84" t="b">
        <v>1</v>
      </c>
      <c r="L240" s="84" t="b">
        <v>0</v>
      </c>
    </row>
    <row r="241" spans="1:12" ht="15">
      <c r="A241" s="84" t="s">
        <v>375</v>
      </c>
      <c r="B241" s="84" t="s">
        <v>1057</v>
      </c>
      <c r="C241" s="84">
        <v>5</v>
      </c>
      <c r="D241" s="122">
        <v>0.015331098456113145</v>
      </c>
      <c r="E241" s="122">
        <v>1.3502480183341627</v>
      </c>
      <c r="F241" s="84" t="s">
        <v>959</v>
      </c>
      <c r="G241" s="84" t="b">
        <v>0</v>
      </c>
      <c r="H241" s="84" t="b">
        <v>0</v>
      </c>
      <c r="I241" s="84" t="b">
        <v>0</v>
      </c>
      <c r="J241" s="84" t="b">
        <v>1</v>
      </c>
      <c r="K241" s="84" t="b">
        <v>0</v>
      </c>
      <c r="L241" s="84" t="b">
        <v>0</v>
      </c>
    </row>
    <row r="242" spans="1:12" ht="15">
      <c r="A242" s="84" t="s">
        <v>1058</v>
      </c>
      <c r="B242" s="84" t="s">
        <v>382</v>
      </c>
      <c r="C242" s="84">
        <v>4</v>
      </c>
      <c r="D242" s="122">
        <v>0.015391008216763305</v>
      </c>
      <c r="E242" s="122">
        <v>1.3502480183341627</v>
      </c>
      <c r="F242" s="84" t="s">
        <v>959</v>
      </c>
      <c r="G242" s="84" t="b">
        <v>0</v>
      </c>
      <c r="H242" s="84" t="b">
        <v>0</v>
      </c>
      <c r="I242" s="84" t="b">
        <v>0</v>
      </c>
      <c r="J242" s="84" t="b">
        <v>0</v>
      </c>
      <c r="K242" s="84" t="b">
        <v>0</v>
      </c>
      <c r="L242" s="84" t="b">
        <v>0</v>
      </c>
    </row>
    <row r="243" spans="1:12" ht="15">
      <c r="A243" s="84" t="s">
        <v>382</v>
      </c>
      <c r="B243" s="84" t="s">
        <v>1056</v>
      </c>
      <c r="C243" s="84">
        <v>4</v>
      </c>
      <c r="D243" s="122">
        <v>0.015391008216763305</v>
      </c>
      <c r="E243" s="122">
        <v>1.1741567592784816</v>
      </c>
      <c r="F243" s="84" t="s">
        <v>959</v>
      </c>
      <c r="G243" s="84" t="b">
        <v>0</v>
      </c>
      <c r="H243" s="84" t="b">
        <v>0</v>
      </c>
      <c r="I243" s="84" t="b">
        <v>0</v>
      </c>
      <c r="J243" s="84" t="b">
        <v>1</v>
      </c>
      <c r="K243" s="84" t="b">
        <v>0</v>
      </c>
      <c r="L243" s="84" t="b">
        <v>0</v>
      </c>
    </row>
    <row r="244" spans="1:12" ht="15">
      <c r="A244" s="84" t="s">
        <v>1056</v>
      </c>
      <c r="B244" s="84" t="s">
        <v>375</v>
      </c>
      <c r="C244" s="84">
        <v>4</v>
      </c>
      <c r="D244" s="122">
        <v>0.015391008216763305</v>
      </c>
      <c r="E244" s="122">
        <v>1.2533380053261063</v>
      </c>
      <c r="F244" s="84" t="s">
        <v>959</v>
      </c>
      <c r="G244" s="84" t="b">
        <v>1</v>
      </c>
      <c r="H244" s="84" t="b">
        <v>0</v>
      </c>
      <c r="I244" s="84" t="b">
        <v>0</v>
      </c>
      <c r="J244" s="84" t="b">
        <v>0</v>
      </c>
      <c r="K244" s="84" t="b">
        <v>0</v>
      </c>
      <c r="L244" s="84" t="b">
        <v>0</v>
      </c>
    </row>
    <row r="245" spans="1:12" ht="15">
      <c r="A245" s="84" t="s">
        <v>1050</v>
      </c>
      <c r="B245" s="84" t="s">
        <v>235</v>
      </c>
      <c r="C245" s="84">
        <v>3</v>
      </c>
      <c r="D245" s="122">
        <v>0.014565967532128122</v>
      </c>
      <c r="E245" s="122">
        <v>1.4471580313422192</v>
      </c>
      <c r="F245" s="84" t="s">
        <v>959</v>
      </c>
      <c r="G245" s="84" t="b">
        <v>0</v>
      </c>
      <c r="H245" s="84" t="b">
        <v>0</v>
      </c>
      <c r="I245" s="84" t="b">
        <v>0</v>
      </c>
      <c r="J245" s="84" t="b">
        <v>0</v>
      </c>
      <c r="K245" s="84" t="b">
        <v>0</v>
      </c>
      <c r="L245" s="84" t="b">
        <v>0</v>
      </c>
    </row>
    <row r="246" spans="1:12" ht="15">
      <c r="A246" s="84" t="s">
        <v>235</v>
      </c>
      <c r="B246" s="84" t="s">
        <v>1049</v>
      </c>
      <c r="C246" s="84">
        <v>3</v>
      </c>
      <c r="D246" s="122">
        <v>0.014565967532128122</v>
      </c>
      <c r="E246" s="122">
        <v>1.4471580313422192</v>
      </c>
      <c r="F246" s="84" t="s">
        <v>959</v>
      </c>
      <c r="G246" s="84" t="b">
        <v>0</v>
      </c>
      <c r="H246" s="84" t="b">
        <v>0</v>
      </c>
      <c r="I246" s="84" t="b">
        <v>0</v>
      </c>
      <c r="J246" s="84" t="b">
        <v>0</v>
      </c>
      <c r="K246" s="84" t="b">
        <v>0</v>
      </c>
      <c r="L246" s="84" t="b">
        <v>0</v>
      </c>
    </row>
    <row r="247" spans="1:12" ht="15">
      <c r="A247" s="84" t="s">
        <v>1318</v>
      </c>
      <c r="B247" s="84" t="s">
        <v>1319</v>
      </c>
      <c r="C247" s="84">
        <v>2</v>
      </c>
      <c r="D247" s="122">
        <v>0.012550826619091026</v>
      </c>
      <c r="E247" s="122">
        <v>1.7481880270062005</v>
      </c>
      <c r="F247" s="84" t="s">
        <v>959</v>
      </c>
      <c r="G247" s="84" t="b">
        <v>1</v>
      </c>
      <c r="H247" s="84" t="b">
        <v>0</v>
      </c>
      <c r="I247" s="84" t="b">
        <v>0</v>
      </c>
      <c r="J247" s="84" t="b">
        <v>0</v>
      </c>
      <c r="K247" s="84" t="b">
        <v>0</v>
      </c>
      <c r="L247" s="84" t="b">
        <v>0</v>
      </c>
    </row>
    <row r="248" spans="1:12" ht="15">
      <c r="A248" s="84" t="s">
        <v>1319</v>
      </c>
      <c r="B248" s="84" t="s">
        <v>1320</v>
      </c>
      <c r="C248" s="84">
        <v>2</v>
      </c>
      <c r="D248" s="122">
        <v>0.012550826619091026</v>
      </c>
      <c r="E248" s="122">
        <v>1.7481880270062005</v>
      </c>
      <c r="F248" s="84" t="s">
        <v>959</v>
      </c>
      <c r="G248" s="84" t="b">
        <v>0</v>
      </c>
      <c r="H248" s="84" t="b">
        <v>0</v>
      </c>
      <c r="I248" s="84" t="b">
        <v>0</v>
      </c>
      <c r="J248" s="84" t="b">
        <v>0</v>
      </c>
      <c r="K248" s="84" t="b">
        <v>0</v>
      </c>
      <c r="L248" s="84" t="b">
        <v>0</v>
      </c>
    </row>
    <row r="249" spans="1:12" ht="15">
      <c r="A249" s="84" t="s">
        <v>1320</v>
      </c>
      <c r="B249" s="84" t="s">
        <v>1321</v>
      </c>
      <c r="C249" s="84">
        <v>2</v>
      </c>
      <c r="D249" s="122">
        <v>0.012550826619091026</v>
      </c>
      <c r="E249" s="122">
        <v>1.7481880270062005</v>
      </c>
      <c r="F249" s="84" t="s">
        <v>959</v>
      </c>
      <c r="G249" s="84" t="b">
        <v>0</v>
      </c>
      <c r="H249" s="84" t="b">
        <v>0</v>
      </c>
      <c r="I249" s="84" t="b">
        <v>0</v>
      </c>
      <c r="J249" s="84" t="b">
        <v>1</v>
      </c>
      <c r="K249" s="84" t="b">
        <v>0</v>
      </c>
      <c r="L249" s="84" t="b">
        <v>0</v>
      </c>
    </row>
    <row r="250" spans="1:12" ht="15">
      <c r="A250" s="84" t="s">
        <v>1321</v>
      </c>
      <c r="B250" s="84" t="s">
        <v>1247</v>
      </c>
      <c r="C250" s="84">
        <v>2</v>
      </c>
      <c r="D250" s="122">
        <v>0.012550826619091026</v>
      </c>
      <c r="E250" s="122">
        <v>1.7481880270062005</v>
      </c>
      <c r="F250" s="84" t="s">
        <v>959</v>
      </c>
      <c r="G250" s="84" t="b">
        <v>1</v>
      </c>
      <c r="H250" s="84" t="b">
        <v>0</v>
      </c>
      <c r="I250" s="84" t="b">
        <v>0</v>
      </c>
      <c r="J250" s="84" t="b">
        <v>0</v>
      </c>
      <c r="K250" s="84" t="b">
        <v>0</v>
      </c>
      <c r="L250" s="84" t="b">
        <v>0</v>
      </c>
    </row>
    <row r="251" spans="1:12" ht="15">
      <c r="A251" s="84" t="s">
        <v>1247</v>
      </c>
      <c r="B251" s="84" t="s">
        <v>1054</v>
      </c>
      <c r="C251" s="84">
        <v>2</v>
      </c>
      <c r="D251" s="122">
        <v>0.012550826619091026</v>
      </c>
      <c r="E251" s="122">
        <v>1.7481880270062005</v>
      </c>
      <c r="F251" s="84" t="s">
        <v>959</v>
      </c>
      <c r="G251" s="84" t="b">
        <v>0</v>
      </c>
      <c r="H251" s="84" t="b">
        <v>0</v>
      </c>
      <c r="I251" s="84" t="b">
        <v>0</v>
      </c>
      <c r="J251" s="84" t="b">
        <v>0</v>
      </c>
      <c r="K251" s="84" t="b">
        <v>0</v>
      </c>
      <c r="L251" s="84" t="b">
        <v>0</v>
      </c>
    </row>
    <row r="252" spans="1:12" ht="15">
      <c r="A252" s="84" t="s">
        <v>1054</v>
      </c>
      <c r="B252" s="84" t="s">
        <v>1257</v>
      </c>
      <c r="C252" s="84">
        <v>2</v>
      </c>
      <c r="D252" s="122">
        <v>0.012550826619091026</v>
      </c>
      <c r="E252" s="122">
        <v>1.7481880270062005</v>
      </c>
      <c r="F252" s="84" t="s">
        <v>959</v>
      </c>
      <c r="G252" s="84" t="b">
        <v>0</v>
      </c>
      <c r="H252" s="84" t="b">
        <v>0</v>
      </c>
      <c r="I252" s="84" t="b">
        <v>0</v>
      </c>
      <c r="J252" s="84" t="b">
        <v>0</v>
      </c>
      <c r="K252" s="84" t="b">
        <v>0</v>
      </c>
      <c r="L252" s="84" t="b">
        <v>0</v>
      </c>
    </row>
    <row r="253" spans="1:12" ht="15">
      <c r="A253" s="84" t="s">
        <v>1257</v>
      </c>
      <c r="B253" s="84" t="s">
        <v>230</v>
      </c>
      <c r="C253" s="84">
        <v>2</v>
      </c>
      <c r="D253" s="122">
        <v>0.012550826619091026</v>
      </c>
      <c r="E253" s="122">
        <v>1.3502480183341627</v>
      </c>
      <c r="F253" s="84" t="s">
        <v>959</v>
      </c>
      <c r="G253" s="84" t="b">
        <v>0</v>
      </c>
      <c r="H253" s="84" t="b">
        <v>0</v>
      </c>
      <c r="I253" s="84" t="b">
        <v>0</v>
      </c>
      <c r="J253" s="84" t="b">
        <v>0</v>
      </c>
      <c r="K253" s="84" t="b">
        <v>0</v>
      </c>
      <c r="L253" s="84" t="b">
        <v>0</v>
      </c>
    </row>
    <row r="254" spans="1:12" ht="15">
      <c r="A254" s="84" t="s">
        <v>230</v>
      </c>
      <c r="B254" s="84" t="s">
        <v>1322</v>
      </c>
      <c r="C254" s="84">
        <v>2</v>
      </c>
      <c r="D254" s="122">
        <v>0.012550826619091026</v>
      </c>
      <c r="E254" s="122">
        <v>1.2041199826559248</v>
      </c>
      <c r="F254" s="84" t="s">
        <v>959</v>
      </c>
      <c r="G254" s="84" t="b">
        <v>0</v>
      </c>
      <c r="H254" s="84" t="b">
        <v>0</v>
      </c>
      <c r="I254" s="84" t="b">
        <v>0</v>
      </c>
      <c r="J254" s="84" t="b">
        <v>0</v>
      </c>
      <c r="K254" s="84" t="b">
        <v>0</v>
      </c>
      <c r="L254" s="84" t="b">
        <v>0</v>
      </c>
    </row>
    <row r="255" spans="1:12" ht="15">
      <c r="A255" s="84" t="s">
        <v>1322</v>
      </c>
      <c r="B255" s="84" t="s">
        <v>1323</v>
      </c>
      <c r="C255" s="84">
        <v>2</v>
      </c>
      <c r="D255" s="122">
        <v>0.012550826619091026</v>
      </c>
      <c r="E255" s="122">
        <v>1.7481880270062005</v>
      </c>
      <c r="F255" s="84" t="s">
        <v>959</v>
      </c>
      <c r="G255" s="84" t="b">
        <v>0</v>
      </c>
      <c r="H255" s="84" t="b">
        <v>0</v>
      </c>
      <c r="I255" s="84" t="b">
        <v>0</v>
      </c>
      <c r="J255" s="84" t="b">
        <v>0</v>
      </c>
      <c r="K255" s="84" t="b">
        <v>0</v>
      </c>
      <c r="L255" s="84" t="b">
        <v>0</v>
      </c>
    </row>
    <row r="256" spans="1:12" ht="15">
      <c r="A256" s="84" t="s">
        <v>1049</v>
      </c>
      <c r="B256" s="84" t="s">
        <v>1060</v>
      </c>
      <c r="C256" s="84">
        <v>2</v>
      </c>
      <c r="D256" s="122">
        <v>0.012550826619091026</v>
      </c>
      <c r="E256" s="122">
        <v>1.5720967679505191</v>
      </c>
      <c r="F256" s="84" t="s">
        <v>959</v>
      </c>
      <c r="G256" s="84" t="b">
        <v>0</v>
      </c>
      <c r="H256" s="84" t="b">
        <v>0</v>
      </c>
      <c r="I256" s="84" t="b">
        <v>0</v>
      </c>
      <c r="J256" s="84" t="b">
        <v>0</v>
      </c>
      <c r="K256" s="84" t="b">
        <v>0</v>
      </c>
      <c r="L256" s="84" t="b">
        <v>0</v>
      </c>
    </row>
    <row r="257" spans="1:12" ht="15">
      <c r="A257" s="84" t="s">
        <v>1060</v>
      </c>
      <c r="B257" s="84" t="s">
        <v>1061</v>
      </c>
      <c r="C257" s="84">
        <v>2</v>
      </c>
      <c r="D257" s="122">
        <v>0.012550826619091026</v>
      </c>
      <c r="E257" s="122">
        <v>1.7481880270062005</v>
      </c>
      <c r="F257" s="84" t="s">
        <v>959</v>
      </c>
      <c r="G257" s="84" t="b">
        <v>0</v>
      </c>
      <c r="H257" s="84" t="b">
        <v>0</v>
      </c>
      <c r="I257" s="84" t="b">
        <v>0</v>
      </c>
      <c r="J257" s="84" t="b">
        <v>0</v>
      </c>
      <c r="K257" s="84" t="b">
        <v>0</v>
      </c>
      <c r="L257" s="84" t="b">
        <v>0</v>
      </c>
    </row>
    <row r="258" spans="1:12" ht="15">
      <c r="A258" s="84" t="s">
        <v>1061</v>
      </c>
      <c r="B258" s="84" t="s">
        <v>1058</v>
      </c>
      <c r="C258" s="84">
        <v>2</v>
      </c>
      <c r="D258" s="122">
        <v>0.012550826619091026</v>
      </c>
      <c r="E258" s="122">
        <v>1.5720967679505191</v>
      </c>
      <c r="F258" s="84" t="s">
        <v>959</v>
      </c>
      <c r="G258" s="84" t="b">
        <v>0</v>
      </c>
      <c r="H258" s="84" t="b">
        <v>0</v>
      </c>
      <c r="I258" s="84" t="b">
        <v>0</v>
      </c>
      <c r="J258" s="84" t="b">
        <v>0</v>
      </c>
      <c r="K258" s="84" t="b">
        <v>0</v>
      </c>
      <c r="L258" s="84" t="b">
        <v>0</v>
      </c>
    </row>
    <row r="259" spans="1:12" ht="15">
      <c r="A259" s="84" t="s">
        <v>1057</v>
      </c>
      <c r="B259" s="84" t="s">
        <v>1265</v>
      </c>
      <c r="C259" s="84">
        <v>2</v>
      </c>
      <c r="D259" s="122">
        <v>0.012550826619091026</v>
      </c>
      <c r="E259" s="122">
        <v>1.3502480183341627</v>
      </c>
      <c r="F259" s="84" t="s">
        <v>959</v>
      </c>
      <c r="G259" s="84" t="b">
        <v>1</v>
      </c>
      <c r="H259" s="84" t="b">
        <v>0</v>
      </c>
      <c r="I259" s="84" t="b">
        <v>0</v>
      </c>
      <c r="J259" s="84" t="b">
        <v>0</v>
      </c>
      <c r="K259" s="84" t="b">
        <v>0</v>
      </c>
      <c r="L259" s="84" t="b">
        <v>0</v>
      </c>
    </row>
    <row r="260" spans="1:12" ht="15">
      <c r="A260" s="84" t="s">
        <v>1014</v>
      </c>
      <c r="B260" s="84" t="s">
        <v>1015</v>
      </c>
      <c r="C260" s="84">
        <v>2</v>
      </c>
      <c r="D260" s="122">
        <v>0.012550826619091026</v>
      </c>
      <c r="E260" s="122">
        <v>1.7481880270062005</v>
      </c>
      <c r="F260" s="84" t="s">
        <v>959</v>
      </c>
      <c r="G260" s="84" t="b">
        <v>0</v>
      </c>
      <c r="H260" s="84" t="b">
        <v>0</v>
      </c>
      <c r="I260" s="84" t="b">
        <v>0</v>
      </c>
      <c r="J260" s="84" t="b">
        <v>0</v>
      </c>
      <c r="K260" s="84" t="b">
        <v>0</v>
      </c>
      <c r="L260" s="84" t="b">
        <v>0</v>
      </c>
    </row>
    <row r="261" spans="1:12" ht="15">
      <c r="A261" s="84" t="s">
        <v>1015</v>
      </c>
      <c r="B261" s="84" t="s">
        <v>390</v>
      </c>
      <c r="C261" s="84">
        <v>2</v>
      </c>
      <c r="D261" s="122">
        <v>0.012550826619091026</v>
      </c>
      <c r="E261" s="122">
        <v>1.5720967679505191</v>
      </c>
      <c r="F261" s="84" t="s">
        <v>959</v>
      </c>
      <c r="G261" s="84" t="b">
        <v>0</v>
      </c>
      <c r="H261" s="84" t="b">
        <v>0</v>
      </c>
      <c r="I261" s="84" t="b">
        <v>0</v>
      </c>
      <c r="J261" s="84" t="b">
        <v>0</v>
      </c>
      <c r="K261" s="84" t="b">
        <v>0</v>
      </c>
      <c r="L261" s="84" t="b">
        <v>0</v>
      </c>
    </row>
    <row r="262" spans="1:12" ht="15">
      <c r="A262" s="84" t="s">
        <v>390</v>
      </c>
      <c r="B262" s="84" t="s">
        <v>242</v>
      </c>
      <c r="C262" s="84">
        <v>2</v>
      </c>
      <c r="D262" s="122">
        <v>0.012550826619091026</v>
      </c>
      <c r="E262" s="122">
        <v>1.5720967679505191</v>
      </c>
      <c r="F262" s="84" t="s">
        <v>959</v>
      </c>
      <c r="G262" s="84" t="b">
        <v>0</v>
      </c>
      <c r="H262" s="84" t="b">
        <v>0</v>
      </c>
      <c r="I262" s="84" t="b">
        <v>0</v>
      </c>
      <c r="J262" s="84" t="b">
        <v>0</v>
      </c>
      <c r="K262" s="84" t="b">
        <v>0</v>
      </c>
      <c r="L262" s="84" t="b">
        <v>0</v>
      </c>
    </row>
    <row r="263" spans="1:12" ht="15">
      <c r="A263" s="84" t="s">
        <v>242</v>
      </c>
      <c r="B263" s="84" t="s">
        <v>227</v>
      </c>
      <c r="C263" s="84">
        <v>2</v>
      </c>
      <c r="D263" s="122">
        <v>0.012550826619091026</v>
      </c>
      <c r="E263" s="122">
        <v>1.7481880270062005</v>
      </c>
      <c r="F263" s="84" t="s">
        <v>959</v>
      </c>
      <c r="G263" s="84" t="b">
        <v>0</v>
      </c>
      <c r="H263" s="84" t="b">
        <v>0</v>
      </c>
      <c r="I263" s="84" t="b">
        <v>0</v>
      </c>
      <c r="J263" s="84" t="b">
        <v>0</v>
      </c>
      <c r="K263" s="84" t="b">
        <v>0</v>
      </c>
      <c r="L263" s="84" t="b">
        <v>0</v>
      </c>
    </row>
    <row r="264" spans="1:12" ht="15">
      <c r="A264" s="84" t="s">
        <v>230</v>
      </c>
      <c r="B264" s="84" t="s">
        <v>1338</v>
      </c>
      <c r="C264" s="84">
        <v>2</v>
      </c>
      <c r="D264" s="122">
        <v>0.012550826619091026</v>
      </c>
      <c r="E264" s="122">
        <v>1.2041199826559248</v>
      </c>
      <c r="F264" s="84" t="s">
        <v>959</v>
      </c>
      <c r="G264" s="84" t="b">
        <v>0</v>
      </c>
      <c r="H264" s="84" t="b">
        <v>0</v>
      </c>
      <c r="I264" s="84" t="b">
        <v>0</v>
      </c>
      <c r="J264" s="84" t="b">
        <v>0</v>
      </c>
      <c r="K264" s="84" t="b">
        <v>0</v>
      </c>
      <c r="L264" s="84" t="b">
        <v>0</v>
      </c>
    </row>
    <row r="265" spans="1:12" ht="15">
      <c r="A265" s="84" t="s">
        <v>1338</v>
      </c>
      <c r="B265" s="84" t="s">
        <v>230</v>
      </c>
      <c r="C265" s="84">
        <v>2</v>
      </c>
      <c r="D265" s="122">
        <v>0.012550826619091026</v>
      </c>
      <c r="E265" s="122">
        <v>1.3502480183341627</v>
      </c>
      <c r="F265" s="84" t="s">
        <v>959</v>
      </c>
      <c r="G265" s="84" t="b">
        <v>0</v>
      </c>
      <c r="H265" s="84" t="b">
        <v>0</v>
      </c>
      <c r="I265" s="84" t="b">
        <v>0</v>
      </c>
      <c r="J265" s="84" t="b">
        <v>0</v>
      </c>
      <c r="K265" s="84" t="b">
        <v>0</v>
      </c>
      <c r="L265" s="84" t="b">
        <v>0</v>
      </c>
    </row>
    <row r="266" spans="1:12" ht="15">
      <c r="A266" s="84" t="s">
        <v>230</v>
      </c>
      <c r="B266" s="84" t="s">
        <v>228</v>
      </c>
      <c r="C266" s="84">
        <v>2</v>
      </c>
      <c r="D266" s="122">
        <v>0.012550826619091026</v>
      </c>
      <c r="E266" s="122">
        <v>1.0280287236002434</v>
      </c>
      <c r="F266" s="84" t="s">
        <v>959</v>
      </c>
      <c r="G266" s="84" t="b">
        <v>0</v>
      </c>
      <c r="H266" s="84" t="b">
        <v>0</v>
      </c>
      <c r="I266" s="84" t="b">
        <v>0</v>
      </c>
      <c r="J266" s="84" t="b">
        <v>0</v>
      </c>
      <c r="K266" s="84" t="b">
        <v>0</v>
      </c>
      <c r="L266" s="84" t="b">
        <v>0</v>
      </c>
    </row>
    <row r="267" spans="1:12" ht="15">
      <c r="A267" s="84" t="s">
        <v>1050</v>
      </c>
      <c r="B267" s="84" t="s">
        <v>235</v>
      </c>
      <c r="C267" s="84">
        <v>11</v>
      </c>
      <c r="D267" s="122">
        <v>0.0024167102894383564</v>
      </c>
      <c r="E267" s="122">
        <v>1.1249387366083</v>
      </c>
      <c r="F267" s="84" t="s">
        <v>960</v>
      </c>
      <c r="G267" s="84" t="b">
        <v>0</v>
      </c>
      <c r="H267" s="84" t="b">
        <v>0</v>
      </c>
      <c r="I267" s="84" t="b">
        <v>0</v>
      </c>
      <c r="J267" s="84" t="b">
        <v>0</v>
      </c>
      <c r="K267" s="84" t="b">
        <v>0</v>
      </c>
      <c r="L267" s="84" t="b">
        <v>0</v>
      </c>
    </row>
    <row r="268" spans="1:12" ht="15">
      <c r="A268" s="84" t="s">
        <v>235</v>
      </c>
      <c r="B268" s="84" t="s">
        <v>1049</v>
      </c>
      <c r="C268" s="84">
        <v>10</v>
      </c>
      <c r="D268" s="122">
        <v>0.004603560816722373</v>
      </c>
      <c r="E268" s="122">
        <v>1.1627272974976997</v>
      </c>
      <c r="F268" s="84" t="s">
        <v>960</v>
      </c>
      <c r="G268" s="84" t="b">
        <v>0</v>
      </c>
      <c r="H268" s="84" t="b">
        <v>0</v>
      </c>
      <c r="I268" s="84" t="b">
        <v>0</v>
      </c>
      <c r="J268" s="84" t="b">
        <v>0</v>
      </c>
      <c r="K268" s="84" t="b">
        <v>0</v>
      </c>
      <c r="L268" s="84" t="b">
        <v>0</v>
      </c>
    </row>
    <row r="269" spans="1:12" ht="15">
      <c r="A269" s="84" t="s">
        <v>1060</v>
      </c>
      <c r="B269" s="84" t="s">
        <v>1061</v>
      </c>
      <c r="C269" s="84">
        <v>8</v>
      </c>
      <c r="D269" s="122">
        <v>0.008190291118868894</v>
      </c>
      <c r="E269" s="122">
        <v>1.301029995663981</v>
      </c>
      <c r="F269" s="84" t="s">
        <v>960</v>
      </c>
      <c r="G269" s="84" t="b">
        <v>0</v>
      </c>
      <c r="H269" s="84" t="b">
        <v>0</v>
      </c>
      <c r="I269" s="84" t="b">
        <v>0</v>
      </c>
      <c r="J269" s="84" t="b">
        <v>0</v>
      </c>
      <c r="K269" s="84" t="b">
        <v>0</v>
      </c>
      <c r="L269" s="84" t="b">
        <v>0</v>
      </c>
    </row>
    <row r="270" spans="1:12" ht="15">
      <c r="A270" s="84" t="s">
        <v>1048</v>
      </c>
      <c r="B270" s="84" t="s">
        <v>1048</v>
      </c>
      <c r="C270" s="84">
        <v>7</v>
      </c>
      <c r="D270" s="122">
        <v>0.009526642106009162</v>
      </c>
      <c r="E270" s="122">
        <v>0.7569619513137056</v>
      </c>
      <c r="F270" s="84" t="s">
        <v>960</v>
      </c>
      <c r="G270" s="84" t="b">
        <v>0</v>
      </c>
      <c r="H270" s="84" t="b">
        <v>0</v>
      </c>
      <c r="I270" s="84" t="b">
        <v>0</v>
      </c>
      <c r="J270" s="84" t="b">
        <v>0</v>
      </c>
      <c r="K270" s="84" t="b">
        <v>0</v>
      </c>
      <c r="L270" s="84" t="b">
        <v>0</v>
      </c>
    </row>
    <row r="271" spans="1:12" ht="15">
      <c r="A271" s="84" t="s">
        <v>1048</v>
      </c>
      <c r="B271" s="84" t="s">
        <v>1062</v>
      </c>
      <c r="C271" s="84">
        <v>7</v>
      </c>
      <c r="D271" s="122">
        <v>0.009526642106009162</v>
      </c>
      <c r="E271" s="122">
        <v>1.0579919469776868</v>
      </c>
      <c r="F271" s="84" t="s">
        <v>960</v>
      </c>
      <c r="G271" s="84" t="b">
        <v>0</v>
      </c>
      <c r="H271" s="84" t="b">
        <v>0</v>
      </c>
      <c r="I271" s="84" t="b">
        <v>0</v>
      </c>
      <c r="J271" s="84" t="b">
        <v>0</v>
      </c>
      <c r="K271" s="84" t="b">
        <v>0</v>
      </c>
      <c r="L271" s="84" t="b">
        <v>0</v>
      </c>
    </row>
    <row r="272" spans="1:12" ht="15">
      <c r="A272" s="84" t="s">
        <v>1049</v>
      </c>
      <c r="B272" s="84" t="s">
        <v>230</v>
      </c>
      <c r="C272" s="84">
        <v>6</v>
      </c>
      <c r="D272" s="122">
        <v>0.010501046360371438</v>
      </c>
      <c r="E272" s="122">
        <v>1.1760912590556811</v>
      </c>
      <c r="F272" s="84" t="s">
        <v>960</v>
      </c>
      <c r="G272" s="84" t="b">
        <v>0</v>
      </c>
      <c r="H272" s="84" t="b">
        <v>0</v>
      </c>
      <c r="I272" s="84" t="b">
        <v>0</v>
      </c>
      <c r="J272" s="84" t="b">
        <v>0</v>
      </c>
      <c r="K272" s="84" t="b">
        <v>0</v>
      </c>
      <c r="L272" s="84" t="b">
        <v>0</v>
      </c>
    </row>
    <row r="273" spans="1:12" ht="15">
      <c r="A273" s="84" t="s">
        <v>230</v>
      </c>
      <c r="B273" s="84" t="s">
        <v>1060</v>
      </c>
      <c r="C273" s="84">
        <v>6</v>
      </c>
      <c r="D273" s="122">
        <v>0.010501046360371438</v>
      </c>
      <c r="E273" s="122">
        <v>1.1760912590556811</v>
      </c>
      <c r="F273" s="84" t="s">
        <v>960</v>
      </c>
      <c r="G273" s="84" t="b">
        <v>0</v>
      </c>
      <c r="H273" s="84" t="b">
        <v>0</v>
      </c>
      <c r="I273" s="84" t="b">
        <v>0</v>
      </c>
      <c r="J273" s="84" t="b">
        <v>0</v>
      </c>
      <c r="K273" s="84" t="b">
        <v>0</v>
      </c>
      <c r="L273" s="84" t="b">
        <v>0</v>
      </c>
    </row>
    <row r="274" spans="1:12" ht="15">
      <c r="A274" s="84" t="s">
        <v>1061</v>
      </c>
      <c r="B274" s="84" t="s">
        <v>1243</v>
      </c>
      <c r="C274" s="84">
        <v>6</v>
      </c>
      <c r="D274" s="122">
        <v>0.010501046360371438</v>
      </c>
      <c r="E274" s="122">
        <v>1.3010299956639813</v>
      </c>
      <c r="F274" s="84" t="s">
        <v>960</v>
      </c>
      <c r="G274" s="84" t="b">
        <v>0</v>
      </c>
      <c r="H274" s="84" t="b">
        <v>0</v>
      </c>
      <c r="I274" s="84" t="b">
        <v>0</v>
      </c>
      <c r="J274" s="84" t="b">
        <v>0</v>
      </c>
      <c r="K274" s="84" t="b">
        <v>0</v>
      </c>
      <c r="L274" s="84" t="b">
        <v>0</v>
      </c>
    </row>
    <row r="275" spans="1:12" ht="15">
      <c r="A275" s="84" t="s">
        <v>1243</v>
      </c>
      <c r="B275" s="84" t="s">
        <v>1242</v>
      </c>
      <c r="C275" s="84">
        <v>6</v>
      </c>
      <c r="D275" s="122">
        <v>0.010501046360371438</v>
      </c>
      <c r="E275" s="122">
        <v>1.4259687322722812</v>
      </c>
      <c r="F275" s="84" t="s">
        <v>960</v>
      </c>
      <c r="G275" s="84" t="b">
        <v>0</v>
      </c>
      <c r="H275" s="84" t="b">
        <v>0</v>
      </c>
      <c r="I275" s="84" t="b">
        <v>0</v>
      </c>
      <c r="J275" s="84" t="b">
        <v>0</v>
      </c>
      <c r="K275" s="84" t="b">
        <v>0</v>
      </c>
      <c r="L275" s="84" t="b">
        <v>0</v>
      </c>
    </row>
    <row r="276" spans="1:12" ht="15">
      <c r="A276" s="84" t="s">
        <v>1242</v>
      </c>
      <c r="B276" s="84" t="s">
        <v>1048</v>
      </c>
      <c r="C276" s="84">
        <v>6</v>
      </c>
      <c r="D276" s="122">
        <v>0.010501046360371438</v>
      </c>
      <c r="E276" s="122">
        <v>1.0579919469776868</v>
      </c>
      <c r="F276" s="84" t="s">
        <v>960</v>
      </c>
      <c r="G276" s="84" t="b">
        <v>0</v>
      </c>
      <c r="H276" s="84" t="b">
        <v>0</v>
      </c>
      <c r="I276" s="84" t="b">
        <v>0</v>
      </c>
      <c r="J276" s="84" t="b">
        <v>0</v>
      </c>
      <c r="K276" s="84" t="b">
        <v>0</v>
      </c>
      <c r="L276" s="84" t="b">
        <v>0</v>
      </c>
    </row>
    <row r="277" spans="1:12" ht="15">
      <c r="A277" s="84" t="s">
        <v>1062</v>
      </c>
      <c r="B277" s="84" t="s">
        <v>375</v>
      </c>
      <c r="C277" s="84">
        <v>6</v>
      </c>
      <c r="D277" s="122">
        <v>0.010501046360371438</v>
      </c>
      <c r="E277" s="122">
        <v>1.3010299956639813</v>
      </c>
      <c r="F277" s="84" t="s">
        <v>960</v>
      </c>
      <c r="G277" s="84" t="b">
        <v>0</v>
      </c>
      <c r="H277" s="84" t="b">
        <v>0</v>
      </c>
      <c r="I277" s="84" t="b">
        <v>0</v>
      </c>
      <c r="J277" s="84" t="b">
        <v>0</v>
      </c>
      <c r="K277" s="84" t="b">
        <v>0</v>
      </c>
      <c r="L277" s="84" t="b">
        <v>0</v>
      </c>
    </row>
    <row r="278" spans="1:12" ht="15">
      <c r="A278" s="84" t="s">
        <v>1258</v>
      </c>
      <c r="B278" s="84" t="s">
        <v>1244</v>
      </c>
      <c r="C278" s="84">
        <v>3</v>
      </c>
      <c r="D278" s="122">
        <v>0.010501046360371438</v>
      </c>
      <c r="E278" s="122">
        <v>1.505149978319906</v>
      </c>
      <c r="F278" s="84" t="s">
        <v>960</v>
      </c>
      <c r="G278" s="84" t="b">
        <v>0</v>
      </c>
      <c r="H278" s="84" t="b">
        <v>0</v>
      </c>
      <c r="I278" s="84" t="b">
        <v>0</v>
      </c>
      <c r="J278" s="84" t="b">
        <v>0</v>
      </c>
      <c r="K278" s="84" t="b">
        <v>0</v>
      </c>
      <c r="L278" s="84" t="b">
        <v>0</v>
      </c>
    </row>
    <row r="279" spans="1:12" ht="15">
      <c r="A279" s="84" t="s">
        <v>1244</v>
      </c>
      <c r="B279" s="84" t="s">
        <v>1056</v>
      </c>
      <c r="C279" s="84">
        <v>3</v>
      </c>
      <c r="D279" s="122">
        <v>0.010501046360371438</v>
      </c>
      <c r="E279" s="122">
        <v>1.2833012287035497</v>
      </c>
      <c r="F279" s="84" t="s">
        <v>960</v>
      </c>
      <c r="G279" s="84" t="b">
        <v>0</v>
      </c>
      <c r="H279" s="84" t="b">
        <v>0</v>
      </c>
      <c r="I279" s="84" t="b">
        <v>0</v>
      </c>
      <c r="J279" s="84" t="b">
        <v>1</v>
      </c>
      <c r="K279" s="84" t="b">
        <v>0</v>
      </c>
      <c r="L279" s="84" t="b">
        <v>0</v>
      </c>
    </row>
    <row r="280" spans="1:12" ht="15">
      <c r="A280" s="84" t="s">
        <v>1056</v>
      </c>
      <c r="B280" s="84" t="s">
        <v>382</v>
      </c>
      <c r="C280" s="84">
        <v>3</v>
      </c>
      <c r="D280" s="122">
        <v>0.010501046360371438</v>
      </c>
      <c r="E280" s="122">
        <v>1.0791812460476247</v>
      </c>
      <c r="F280" s="84" t="s">
        <v>960</v>
      </c>
      <c r="G280" s="84" t="b">
        <v>1</v>
      </c>
      <c r="H280" s="84" t="b">
        <v>0</v>
      </c>
      <c r="I280" s="84" t="b">
        <v>0</v>
      </c>
      <c r="J280" s="84" t="b">
        <v>0</v>
      </c>
      <c r="K280" s="84" t="b">
        <v>0</v>
      </c>
      <c r="L280" s="84" t="b">
        <v>0</v>
      </c>
    </row>
    <row r="281" spans="1:12" ht="15">
      <c r="A281" s="84" t="s">
        <v>382</v>
      </c>
      <c r="B281" s="84" t="s">
        <v>1259</v>
      </c>
      <c r="C281" s="84">
        <v>3</v>
      </c>
      <c r="D281" s="122">
        <v>0.010501046360371438</v>
      </c>
      <c r="E281" s="122">
        <v>1.3010299956639813</v>
      </c>
      <c r="F281" s="84" t="s">
        <v>960</v>
      </c>
      <c r="G281" s="84" t="b">
        <v>0</v>
      </c>
      <c r="H281" s="84" t="b">
        <v>0</v>
      </c>
      <c r="I281" s="84" t="b">
        <v>0</v>
      </c>
      <c r="J281" s="84" t="b">
        <v>0</v>
      </c>
      <c r="K281" s="84" t="b">
        <v>0</v>
      </c>
      <c r="L281" s="84" t="b">
        <v>0</v>
      </c>
    </row>
    <row r="282" spans="1:12" ht="15">
      <c r="A282" s="84" t="s">
        <v>1259</v>
      </c>
      <c r="B282" s="84" t="s">
        <v>1260</v>
      </c>
      <c r="C282" s="84">
        <v>3</v>
      </c>
      <c r="D282" s="122">
        <v>0.010501046360371438</v>
      </c>
      <c r="E282" s="122">
        <v>1.7269987279362624</v>
      </c>
      <c r="F282" s="84" t="s">
        <v>960</v>
      </c>
      <c r="G282" s="84" t="b">
        <v>0</v>
      </c>
      <c r="H282" s="84" t="b">
        <v>0</v>
      </c>
      <c r="I282" s="84" t="b">
        <v>0</v>
      </c>
      <c r="J282" s="84" t="b">
        <v>0</v>
      </c>
      <c r="K282" s="84" t="b">
        <v>0</v>
      </c>
      <c r="L282" s="84" t="b">
        <v>0</v>
      </c>
    </row>
    <row r="283" spans="1:12" ht="15">
      <c r="A283" s="84" t="s">
        <v>1260</v>
      </c>
      <c r="B283" s="84" t="s">
        <v>1261</v>
      </c>
      <c r="C283" s="84">
        <v>3</v>
      </c>
      <c r="D283" s="122">
        <v>0.010501046360371438</v>
      </c>
      <c r="E283" s="122">
        <v>1.7269987279362624</v>
      </c>
      <c r="F283" s="84" t="s">
        <v>960</v>
      </c>
      <c r="G283" s="84" t="b">
        <v>0</v>
      </c>
      <c r="H283" s="84" t="b">
        <v>0</v>
      </c>
      <c r="I283" s="84" t="b">
        <v>0</v>
      </c>
      <c r="J283" s="84" t="b">
        <v>0</v>
      </c>
      <c r="K283" s="84" t="b">
        <v>0</v>
      </c>
      <c r="L283" s="84" t="b">
        <v>0</v>
      </c>
    </row>
    <row r="284" spans="1:12" ht="15">
      <c r="A284" s="84" t="s">
        <v>1261</v>
      </c>
      <c r="B284" s="84" t="s">
        <v>1262</v>
      </c>
      <c r="C284" s="84">
        <v>3</v>
      </c>
      <c r="D284" s="122">
        <v>0.010501046360371438</v>
      </c>
      <c r="E284" s="122">
        <v>1.7269987279362624</v>
      </c>
      <c r="F284" s="84" t="s">
        <v>960</v>
      </c>
      <c r="G284" s="84" t="b">
        <v>0</v>
      </c>
      <c r="H284" s="84" t="b">
        <v>0</v>
      </c>
      <c r="I284" s="84" t="b">
        <v>0</v>
      </c>
      <c r="J284" s="84" t="b">
        <v>0</v>
      </c>
      <c r="K284" s="84" t="b">
        <v>0</v>
      </c>
      <c r="L284" s="84" t="b">
        <v>0</v>
      </c>
    </row>
    <row r="285" spans="1:12" ht="15">
      <c r="A285" s="84" t="s">
        <v>1262</v>
      </c>
      <c r="B285" s="84" t="s">
        <v>1050</v>
      </c>
      <c r="C285" s="84">
        <v>3</v>
      </c>
      <c r="D285" s="122">
        <v>0.010501046360371438</v>
      </c>
      <c r="E285" s="122">
        <v>1.3590219426416679</v>
      </c>
      <c r="F285" s="84" t="s">
        <v>960</v>
      </c>
      <c r="G285" s="84" t="b">
        <v>0</v>
      </c>
      <c r="H285" s="84" t="b">
        <v>0</v>
      </c>
      <c r="I285" s="84" t="b">
        <v>0</v>
      </c>
      <c r="J285" s="84" t="b">
        <v>0</v>
      </c>
      <c r="K285" s="84" t="b">
        <v>0</v>
      </c>
      <c r="L285" s="84" t="b">
        <v>0</v>
      </c>
    </row>
    <row r="286" spans="1:12" ht="15">
      <c r="A286" s="84" t="s">
        <v>375</v>
      </c>
      <c r="B286" s="84" t="s">
        <v>382</v>
      </c>
      <c r="C286" s="84">
        <v>3</v>
      </c>
      <c r="D286" s="122">
        <v>0.010501046360371438</v>
      </c>
      <c r="E286" s="122">
        <v>1</v>
      </c>
      <c r="F286" s="84" t="s">
        <v>960</v>
      </c>
      <c r="G286" s="84" t="b">
        <v>0</v>
      </c>
      <c r="H286" s="84" t="b">
        <v>0</v>
      </c>
      <c r="I286" s="84" t="b">
        <v>0</v>
      </c>
      <c r="J286" s="84" t="b">
        <v>0</v>
      </c>
      <c r="K286" s="84" t="b">
        <v>0</v>
      </c>
      <c r="L286" s="84" t="b">
        <v>0</v>
      </c>
    </row>
    <row r="287" spans="1:12" ht="15">
      <c r="A287" s="84" t="s">
        <v>382</v>
      </c>
      <c r="B287" s="84" t="s">
        <v>1263</v>
      </c>
      <c r="C287" s="84">
        <v>3</v>
      </c>
      <c r="D287" s="122">
        <v>0.010501046360371438</v>
      </c>
      <c r="E287" s="122">
        <v>1.3010299956639813</v>
      </c>
      <c r="F287" s="84" t="s">
        <v>960</v>
      </c>
      <c r="G287" s="84" t="b">
        <v>0</v>
      </c>
      <c r="H287" s="84" t="b">
        <v>0</v>
      </c>
      <c r="I287" s="84" t="b">
        <v>0</v>
      </c>
      <c r="J287" s="84" t="b">
        <v>0</v>
      </c>
      <c r="K287" s="84" t="b">
        <v>0</v>
      </c>
      <c r="L287" s="84" t="b">
        <v>0</v>
      </c>
    </row>
    <row r="288" spans="1:12" ht="15">
      <c r="A288" s="84" t="s">
        <v>1279</v>
      </c>
      <c r="B288" s="84" t="s">
        <v>1280</v>
      </c>
      <c r="C288" s="84">
        <v>3</v>
      </c>
      <c r="D288" s="122">
        <v>0.010501046360371438</v>
      </c>
      <c r="E288" s="122">
        <v>1.7269987279362624</v>
      </c>
      <c r="F288" s="84" t="s">
        <v>960</v>
      </c>
      <c r="G288" s="84" t="b">
        <v>0</v>
      </c>
      <c r="H288" s="84" t="b">
        <v>0</v>
      </c>
      <c r="I288" s="84" t="b">
        <v>0</v>
      </c>
      <c r="J288" s="84" t="b">
        <v>0</v>
      </c>
      <c r="K288" s="84" t="b">
        <v>0</v>
      </c>
      <c r="L288" s="84" t="b">
        <v>0</v>
      </c>
    </row>
    <row r="289" spans="1:12" ht="15">
      <c r="A289" s="84" t="s">
        <v>232</v>
      </c>
      <c r="B289" s="84" t="s">
        <v>1258</v>
      </c>
      <c r="C289" s="84">
        <v>2</v>
      </c>
      <c r="D289" s="122">
        <v>0.009048270353298181</v>
      </c>
      <c r="E289" s="122">
        <v>1.7269987279362624</v>
      </c>
      <c r="F289" s="84" t="s">
        <v>960</v>
      </c>
      <c r="G289" s="84" t="b">
        <v>0</v>
      </c>
      <c r="H289" s="84" t="b">
        <v>0</v>
      </c>
      <c r="I289" s="84" t="b">
        <v>0</v>
      </c>
      <c r="J289" s="84" t="b">
        <v>0</v>
      </c>
      <c r="K289" s="84" t="b">
        <v>0</v>
      </c>
      <c r="L289" s="84" t="b">
        <v>0</v>
      </c>
    </row>
    <row r="290" spans="1:12" ht="15">
      <c r="A290" s="84" t="s">
        <v>1263</v>
      </c>
      <c r="B290" s="84" t="s">
        <v>1275</v>
      </c>
      <c r="C290" s="84">
        <v>2</v>
      </c>
      <c r="D290" s="122">
        <v>0.009048270353298181</v>
      </c>
      <c r="E290" s="122">
        <v>1.7269987279362624</v>
      </c>
      <c r="F290" s="84" t="s">
        <v>960</v>
      </c>
      <c r="G290" s="84" t="b">
        <v>0</v>
      </c>
      <c r="H290" s="84" t="b">
        <v>0</v>
      </c>
      <c r="I290" s="84" t="b">
        <v>0</v>
      </c>
      <c r="J290" s="84" t="b">
        <v>1</v>
      </c>
      <c r="K290" s="84" t="b">
        <v>0</v>
      </c>
      <c r="L290" s="84" t="b">
        <v>0</v>
      </c>
    </row>
    <row r="291" spans="1:12" ht="15">
      <c r="A291" s="84" t="s">
        <v>1275</v>
      </c>
      <c r="B291" s="84" t="s">
        <v>1064</v>
      </c>
      <c r="C291" s="84">
        <v>2</v>
      </c>
      <c r="D291" s="122">
        <v>0.009048270353298181</v>
      </c>
      <c r="E291" s="122">
        <v>1.9030899869919435</v>
      </c>
      <c r="F291" s="84" t="s">
        <v>960</v>
      </c>
      <c r="G291" s="84" t="b">
        <v>1</v>
      </c>
      <c r="H291" s="84" t="b">
        <v>0</v>
      </c>
      <c r="I291" s="84" t="b">
        <v>0</v>
      </c>
      <c r="J291" s="84" t="b">
        <v>0</v>
      </c>
      <c r="K291" s="84" t="b">
        <v>0</v>
      </c>
      <c r="L291" s="84" t="b">
        <v>0</v>
      </c>
    </row>
    <row r="292" spans="1:12" ht="15">
      <c r="A292" s="84" t="s">
        <v>1064</v>
      </c>
      <c r="B292" s="84" t="s">
        <v>1244</v>
      </c>
      <c r="C292" s="84">
        <v>2</v>
      </c>
      <c r="D292" s="122">
        <v>0.009048270353298181</v>
      </c>
      <c r="E292" s="122">
        <v>1.505149978319906</v>
      </c>
      <c r="F292" s="84" t="s">
        <v>960</v>
      </c>
      <c r="G292" s="84" t="b">
        <v>0</v>
      </c>
      <c r="H292" s="84" t="b">
        <v>0</v>
      </c>
      <c r="I292" s="84" t="b">
        <v>0</v>
      </c>
      <c r="J292" s="84" t="b">
        <v>0</v>
      </c>
      <c r="K292" s="84" t="b">
        <v>0</v>
      </c>
      <c r="L292" s="84" t="b">
        <v>0</v>
      </c>
    </row>
    <row r="293" spans="1:12" ht="15">
      <c r="A293" s="84" t="s">
        <v>1244</v>
      </c>
      <c r="B293" s="84" t="s">
        <v>1264</v>
      </c>
      <c r="C293" s="84">
        <v>2</v>
      </c>
      <c r="D293" s="122">
        <v>0.009048270353298181</v>
      </c>
      <c r="E293" s="122">
        <v>1.505149978319906</v>
      </c>
      <c r="F293" s="84" t="s">
        <v>960</v>
      </c>
      <c r="G293" s="84" t="b">
        <v>0</v>
      </c>
      <c r="H293" s="84" t="b">
        <v>0</v>
      </c>
      <c r="I293" s="84" t="b">
        <v>0</v>
      </c>
      <c r="J293" s="84" t="b">
        <v>0</v>
      </c>
      <c r="K293" s="84" t="b">
        <v>0</v>
      </c>
      <c r="L293" s="84" t="b">
        <v>0</v>
      </c>
    </row>
    <row r="294" spans="1:12" ht="15">
      <c r="A294" s="84" t="s">
        <v>1264</v>
      </c>
      <c r="B294" s="84" t="s">
        <v>1245</v>
      </c>
      <c r="C294" s="84">
        <v>2</v>
      </c>
      <c r="D294" s="122">
        <v>0.009048270353298181</v>
      </c>
      <c r="E294" s="122">
        <v>1.9030899869919435</v>
      </c>
      <c r="F294" s="84" t="s">
        <v>960</v>
      </c>
      <c r="G294" s="84" t="b">
        <v>0</v>
      </c>
      <c r="H294" s="84" t="b">
        <v>0</v>
      </c>
      <c r="I294" s="84" t="b">
        <v>0</v>
      </c>
      <c r="J294" s="84" t="b">
        <v>0</v>
      </c>
      <c r="K294" s="84" t="b">
        <v>0</v>
      </c>
      <c r="L294" s="84" t="b">
        <v>0</v>
      </c>
    </row>
    <row r="295" spans="1:12" ht="15">
      <c r="A295" s="84" t="s">
        <v>1245</v>
      </c>
      <c r="B295" s="84" t="s">
        <v>1276</v>
      </c>
      <c r="C295" s="84">
        <v>2</v>
      </c>
      <c r="D295" s="122">
        <v>0.009048270353298181</v>
      </c>
      <c r="E295" s="122">
        <v>1.9030899869919435</v>
      </c>
      <c r="F295" s="84" t="s">
        <v>960</v>
      </c>
      <c r="G295" s="84" t="b">
        <v>0</v>
      </c>
      <c r="H295" s="84" t="b">
        <v>0</v>
      </c>
      <c r="I295" s="84" t="b">
        <v>0</v>
      </c>
      <c r="J295" s="84" t="b">
        <v>0</v>
      </c>
      <c r="K295" s="84" t="b">
        <v>0</v>
      </c>
      <c r="L295" s="84" t="b">
        <v>0</v>
      </c>
    </row>
    <row r="296" spans="1:12" ht="15">
      <c r="A296" s="84" t="s">
        <v>1276</v>
      </c>
      <c r="B296" s="84" t="s">
        <v>1277</v>
      </c>
      <c r="C296" s="84">
        <v>2</v>
      </c>
      <c r="D296" s="122">
        <v>0.009048270353298181</v>
      </c>
      <c r="E296" s="122">
        <v>1.9030899869919435</v>
      </c>
      <c r="F296" s="84" t="s">
        <v>960</v>
      </c>
      <c r="G296" s="84" t="b">
        <v>0</v>
      </c>
      <c r="H296" s="84" t="b">
        <v>0</v>
      </c>
      <c r="I296" s="84" t="b">
        <v>0</v>
      </c>
      <c r="J296" s="84" t="b">
        <v>0</v>
      </c>
      <c r="K296" s="84" t="b">
        <v>0</v>
      </c>
      <c r="L296" s="84" t="b">
        <v>0</v>
      </c>
    </row>
    <row r="297" spans="1:12" ht="15">
      <c r="A297" s="84" t="s">
        <v>1277</v>
      </c>
      <c r="B297" s="84" t="s">
        <v>1278</v>
      </c>
      <c r="C297" s="84">
        <v>2</v>
      </c>
      <c r="D297" s="122">
        <v>0.009048270353298181</v>
      </c>
      <c r="E297" s="122">
        <v>1.9030899869919435</v>
      </c>
      <c r="F297" s="84" t="s">
        <v>960</v>
      </c>
      <c r="G297" s="84" t="b">
        <v>0</v>
      </c>
      <c r="H297" s="84" t="b">
        <v>0</v>
      </c>
      <c r="I297" s="84" t="b">
        <v>0</v>
      </c>
      <c r="J297" s="84" t="b">
        <v>0</v>
      </c>
      <c r="K297" s="84" t="b">
        <v>0</v>
      </c>
      <c r="L297" s="84" t="b">
        <v>0</v>
      </c>
    </row>
    <row r="298" spans="1:12" ht="15">
      <c r="A298" s="84" t="s">
        <v>1278</v>
      </c>
      <c r="B298" s="84" t="s">
        <v>1279</v>
      </c>
      <c r="C298" s="84">
        <v>2</v>
      </c>
      <c r="D298" s="122">
        <v>0.009048270353298181</v>
      </c>
      <c r="E298" s="122">
        <v>1.7269987279362624</v>
      </c>
      <c r="F298" s="84" t="s">
        <v>960</v>
      </c>
      <c r="G298" s="84" t="b">
        <v>0</v>
      </c>
      <c r="H298" s="84" t="b">
        <v>0</v>
      </c>
      <c r="I298" s="84" t="b">
        <v>0</v>
      </c>
      <c r="J298" s="84" t="b">
        <v>0</v>
      </c>
      <c r="K298" s="84" t="b">
        <v>0</v>
      </c>
      <c r="L298" s="84" t="b">
        <v>0</v>
      </c>
    </row>
    <row r="299" spans="1:12" ht="15">
      <c r="A299" s="84" t="s">
        <v>1049</v>
      </c>
      <c r="B299" s="84" t="s">
        <v>1060</v>
      </c>
      <c r="C299" s="84">
        <v>2</v>
      </c>
      <c r="D299" s="122">
        <v>0.009048270353298181</v>
      </c>
      <c r="E299" s="122">
        <v>0.6989700043360187</v>
      </c>
      <c r="F299" s="84" t="s">
        <v>960</v>
      </c>
      <c r="G299" s="84" t="b">
        <v>0</v>
      </c>
      <c r="H299" s="84" t="b">
        <v>0</v>
      </c>
      <c r="I299" s="84" t="b">
        <v>0</v>
      </c>
      <c r="J299" s="84" t="b">
        <v>0</v>
      </c>
      <c r="K299" s="84" t="b">
        <v>0</v>
      </c>
      <c r="L299" s="84" t="b">
        <v>0</v>
      </c>
    </row>
    <row r="300" spans="1:12" ht="15">
      <c r="A300" s="84" t="s">
        <v>1061</v>
      </c>
      <c r="B300" s="84" t="s">
        <v>1058</v>
      </c>
      <c r="C300" s="84">
        <v>2</v>
      </c>
      <c r="D300" s="122">
        <v>0.009048270353298181</v>
      </c>
      <c r="E300" s="122">
        <v>1.301029995663981</v>
      </c>
      <c r="F300" s="84" t="s">
        <v>960</v>
      </c>
      <c r="G300" s="84" t="b">
        <v>0</v>
      </c>
      <c r="H300" s="84" t="b">
        <v>0</v>
      </c>
      <c r="I300" s="84" t="b">
        <v>0</v>
      </c>
      <c r="J300" s="84" t="b">
        <v>0</v>
      </c>
      <c r="K300" s="84" t="b">
        <v>0</v>
      </c>
      <c r="L300" s="84" t="b">
        <v>0</v>
      </c>
    </row>
    <row r="301" spans="1:12" ht="15">
      <c r="A301" s="84" t="s">
        <v>1058</v>
      </c>
      <c r="B301" s="84" t="s">
        <v>382</v>
      </c>
      <c r="C301" s="84">
        <v>2</v>
      </c>
      <c r="D301" s="122">
        <v>0.009048270353298181</v>
      </c>
      <c r="E301" s="122">
        <v>1.301029995663981</v>
      </c>
      <c r="F301" s="84" t="s">
        <v>960</v>
      </c>
      <c r="G301" s="84" t="b">
        <v>0</v>
      </c>
      <c r="H301" s="84" t="b">
        <v>0</v>
      </c>
      <c r="I301" s="84" t="b">
        <v>0</v>
      </c>
      <c r="J301" s="84" t="b">
        <v>0</v>
      </c>
      <c r="K301" s="84" t="b">
        <v>0</v>
      </c>
      <c r="L301" s="84" t="b">
        <v>0</v>
      </c>
    </row>
    <row r="302" spans="1:12" ht="15">
      <c r="A302" s="84" t="s">
        <v>382</v>
      </c>
      <c r="B302" s="84" t="s">
        <v>1056</v>
      </c>
      <c r="C302" s="84">
        <v>2</v>
      </c>
      <c r="D302" s="122">
        <v>0.009048270353298181</v>
      </c>
      <c r="E302" s="122">
        <v>0.9030899869919435</v>
      </c>
      <c r="F302" s="84" t="s">
        <v>960</v>
      </c>
      <c r="G302" s="84" t="b">
        <v>0</v>
      </c>
      <c r="H302" s="84" t="b">
        <v>0</v>
      </c>
      <c r="I302" s="84" t="b">
        <v>0</v>
      </c>
      <c r="J302" s="84" t="b">
        <v>1</v>
      </c>
      <c r="K302" s="84" t="b">
        <v>0</v>
      </c>
      <c r="L302" s="84" t="b">
        <v>0</v>
      </c>
    </row>
    <row r="303" spans="1:12" ht="15">
      <c r="A303" s="84" t="s">
        <v>1056</v>
      </c>
      <c r="B303" s="84" t="s">
        <v>375</v>
      </c>
      <c r="C303" s="84">
        <v>2</v>
      </c>
      <c r="D303" s="122">
        <v>0.009048270353298181</v>
      </c>
      <c r="E303" s="122">
        <v>0.9030899869919435</v>
      </c>
      <c r="F303" s="84" t="s">
        <v>960</v>
      </c>
      <c r="G303" s="84" t="b">
        <v>1</v>
      </c>
      <c r="H303" s="84" t="b">
        <v>0</v>
      </c>
      <c r="I303" s="84" t="b">
        <v>0</v>
      </c>
      <c r="J303" s="84" t="b">
        <v>0</v>
      </c>
      <c r="K303" s="84" t="b">
        <v>0</v>
      </c>
      <c r="L303" s="84" t="b">
        <v>0</v>
      </c>
    </row>
    <row r="304" spans="1:12" ht="15">
      <c r="A304" s="84" t="s">
        <v>375</v>
      </c>
      <c r="B304" s="84" t="s">
        <v>1057</v>
      </c>
      <c r="C304" s="84">
        <v>2</v>
      </c>
      <c r="D304" s="122">
        <v>0.009048270353298181</v>
      </c>
      <c r="E304" s="122">
        <v>1.4259687322722812</v>
      </c>
      <c r="F304" s="84" t="s">
        <v>960</v>
      </c>
      <c r="G304" s="84" t="b">
        <v>0</v>
      </c>
      <c r="H304" s="84" t="b">
        <v>0</v>
      </c>
      <c r="I304" s="84" t="b">
        <v>0</v>
      </c>
      <c r="J304" s="84" t="b">
        <v>1</v>
      </c>
      <c r="K304" s="84" t="b">
        <v>0</v>
      </c>
      <c r="L304" s="84" t="b">
        <v>0</v>
      </c>
    </row>
    <row r="305" spans="1:12" ht="15">
      <c r="A305" s="84" t="s">
        <v>231</v>
      </c>
      <c r="B305" s="84" t="s">
        <v>1050</v>
      </c>
      <c r="C305" s="84">
        <v>2</v>
      </c>
      <c r="D305" s="122">
        <v>0.009048270353298181</v>
      </c>
      <c r="E305" s="122">
        <v>1.1829306835859867</v>
      </c>
      <c r="F305" s="84" t="s">
        <v>960</v>
      </c>
      <c r="G305" s="84" t="b">
        <v>0</v>
      </c>
      <c r="H305" s="84" t="b">
        <v>0</v>
      </c>
      <c r="I305" s="84" t="b">
        <v>0</v>
      </c>
      <c r="J305" s="84" t="b">
        <v>0</v>
      </c>
      <c r="K305" s="84" t="b">
        <v>0</v>
      </c>
      <c r="L305" s="84" t="b">
        <v>0</v>
      </c>
    </row>
    <row r="306" spans="1:12" ht="15">
      <c r="A306" s="84" t="s">
        <v>1064</v>
      </c>
      <c r="B306" s="84" t="s">
        <v>1065</v>
      </c>
      <c r="C306" s="84">
        <v>5</v>
      </c>
      <c r="D306" s="122">
        <v>0.014756372336469667</v>
      </c>
      <c r="E306" s="122">
        <v>1.2648178230095364</v>
      </c>
      <c r="F306" s="84" t="s">
        <v>961</v>
      </c>
      <c r="G306" s="84" t="b">
        <v>0</v>
      </c>
      <c r="H306" s="84" t="b">
        <v>0</v>
      </c>
      <c r="I306" s="84" t="b">
        <v>0</v>
      </c>
      <c r="J306" s="84" t="b">
        <v>0</v>
      </c>
      <c r="K306" s="84" t="b">
        <v>0</v>
      </c>
      <c r="L306" s="84" t="b">
        <v>0</v>
      </c>
    </row>
    <row r="307" spans="1:12" ht="15">
      <c r="A307" s="84" t="s">
        <v>1065</v>
      </c>
      <c r="B307" s="84" t="s">
        <v>230</v>
      </c>
      <c r="C307" s="84">
        <v>5</v>
      </c>
      <c r="D307" s="122">
        <v>0.014756372336469667</v>
      </c>
      <c r="E307" s="122">
        <v>1.0606978403536116</v>
      </c>
      <c r="F307" s="84" t="s">
        <v>961</v>
      </c>
      <c r="G307" s="84" t="b">
        <v>0</v>
      </c>
      <c r="H307" s="84" t="b">
        <v>0</v>
      </c>
      <c r="I307" s="84" t="b">
        <v>0</v>
      </c>
      <c r="J307" s="84" t="b">
        <v>0</v>
      </c>
      <c r="K307" s="84" t="b">
        <v>0</v>
      </c>
      <c r="L307" s="84" t="b">
        <v>0</v>
      </c>
    </row>
    <row r="308" spans="1:12" ht="15">
      <c r="A308" s="84" t="s">
        <v>230</v>
      </c>
      <c r="B308" s="84" t="s">
        <v>1066</v>
      </c>
      <c r="C308" s="84">
        <v>5</v>
      </c>
      <c r="D308" s="122">
        <v>0.014756372336469667</v>
      </c>
      <c r="E308" s="122">
        <v>1.0095453179062304</v>
      </c>
      <c r="F308" s="84" t="s">
        <v>961</v>
      </c>
      <c r="G308" s="84" t="b">
        <v>0</v>
      </c>
      <c r="H308" s="84" t="b">
        <v>0</v>
      </c>
      <c r="I308" s="84" t="b">
        <v>0</v>
      </c>
      <c r="J308" s="84" t="b">
        <v>0</v>
      </c>
      <c r="K308" s="84" t="b">
        <v>0</v>
      </c>
      <c r="L308" s="84" t="b">
        <v>0</v>
      </c>
    </row>
    <row r="309" spans="1:12" ht="15">
      <c r="A309" s="84" t="s">
        <v>1066</v>
      </c>
      <c r="B309" s="84" t="s">
        <v>1067</v>
      </c>
      <c r="C309" s="84">
        <v>5</v>
      </c>
      <c r="D309" s="122">
        <v>0.014756372336469667</v>
      </c>
      <c r="E309" s="122">
        <v>1.2648178230095364</v>
      </c>
      <c r="F309" s="84" t="s">
        <v>961</v>
      </c>
      <c r="G309" s="84" t="b">
        <v>0</v>
      </c>
      <c r="H309" s="84" t="b">
        <v>0</v>
      </c>
      <c r="I309" s="84" t="b">
        <v>0</v>
      </c>
      <c r="J309" s="84" t="b">
        <v>0</v>
      </c>
      <c r="K309" s="84" t="b">
        <v>0</v>
      </c>
      <c r="L309" s="84" t="b">
        <v>0</v>
      </c>
    </row>
    <row r="310" spans="1:12" ht="15">
      <c r="A310" s="84" t="s">
        <v>1068</v>
      </c>
      <c r="B310" s="84" t="s">
        <v>1069</v>
      </c>
      <c r="C310" s="84">
        <v>4</v>
      </c>
      <c r="D310" s="122">
        <v>0.02741058840533407</v>
      </c>
      <c r="E310" s="122">
        <v>1.3617278360175928</v>
      </c>
      <c r="F310" s="84" t="s">
        <v>961</v>
      </c>
      <c r="G310" s="84" t="b">
        <v>0</v>
      </c>
      <c r="H310" s="84" t="b">
        <v>0</v>
      </c>
      <c r="I310" s="84" t="b">
        <v>0</v>
      </c>
      <c r="J310" s="84" t="b">
        <v>0</v>
      </c>
      <c r="K310" s="84" t="b">
        <v>0</v>
      </c>
      <c r="L310" s="84" t="b">
        <v>0</v>
      </c>
    </row>
    <row r="311" spans="1:12" ht="15">
      <c r="A311" s="84" t="s">
        <v>1070</v>
      </c>
      <c r="B311" s="84" t="s">
        <v>1068</v>
      </c>
      <c r="C311" s="84">
        <v>2</v>
      </c>
      <c r="D311" s="122">
        <v>0.013705294202667036</v>
      </c>
      <c r="E311" s="122">
        <v>1.3617278360175928</v>
      </c>
      <c r="F311" s="84" t="s">
        <v>961</v>
      </c>
      <c r="G311" s="84" t="b">
        <v>0</v>
      </c>
      <c r="H311" s="84" t="b">
        <v>0</v>
      </c>
      <c r="I311" s="84" t="b">
        <v>0</v>
      </c>
      <c r="J311" s="84" t="b">
        <v>0</v>
      </c>
      <c r="K311" s="84" t="b">
        <v>0</v>
      </c>
      <c r="L311" s="84" t="b">
        <v>0</v>
      </c>
    </row>
    <row r="312" spans="1:12" ht="15">
      <c r="A312" s="84" t="s">
        <v>1069</v>
      </c>
      <c r="B312" s="84" t="s">
        <v>1325</v>
      </c>
      <c r="C312" s="84">
        <v>2</v>
      </c>
      <c r="D312" s="122">
        <v>0.013705294202667036</v>
      </c>
      <c r="E312" s="122">
        <v>1.3617278360175928</v>
      </c>
      <c r="F312" s="84" t="s">
        <v>961</v>
      </c>
      <c r="G312" s="84" t="b">
        <v>0</v>
      </c>
      <c r="H312" s="84" t="b">
        <v>0</v>
      </c>
      <c r="I312" s="84" t="b">
        <v>0</v>
      </c>
      <c r="J312" s="84" t="b">
        <v>0</v>
      </c>
      <c r="K312" s="84" t="b">
        <v>0</v>
      </c>
      <c r="L312" s="84" t="b">
        <v>0</v>
      </c>
    </row>
    <row r="313" spans="1:12" ht="15">
      <c r="A313" s="84" t="s">
        <v>1325</v>
      </c>
      <c r="B313" s="84" t="s">
        <v>1326</v>
      </c>
      <c r="C313" s="84">
        <v>2</v>
      </c>
      <c r="D313" s="122">
        <v>0.013705294202667036</v>
      </c>
      <c r="E313" s="122">
        <v>1.662757831681574</v>
      </c>
      <c r="F313" s="84" t="s">
        <v>961</v>
      </c>
      <c r="G313" s="84" t="b">
        <v>0</v>
      </c>
      <c r="H313" s="84" t="b">
        <v>0</v>
      </c>
      <c r="I313" s="84" t="b">
        <v>0</v>
      </c>
      <c r="J313" s="84" t="b">
        <v>0</v>
      </c>
      <c r="K313" s="84" t="b">
        <v>0</v>
      </c>
      <c r="L313" s="84" t="b">
        <v>0</v>
      </c>
    </row>
    <row r="314" spans="1:12" ht="15">
      <c r="A314" s="84" t="s">
        <v>1326</v>
      </c>
      <c r="B314" s="84" t="s">
        <v>1327</v>
      </c>
      <c r="C314" s="84">
        <v>2</v>
      </c>
      <c r="D314" s="122">
        <v>0.013705294202667036</v>
      </c>
      <c r="E314" s="122">
        <v>1.662757831681574</v>
      </c>
      <c r="F314" s="84" t="s">
        <v>961</v>
      </c>
      <c r="G314" s="84" t="b">
        <v>0</v>
      </c>
      <c r="H314" s="84" t="b">
        <v>0</v>
      </c>
      <c r="I314" s="84" t="b">
        <v>0</v>
      </c>
      <c r="J314" s="84" t="b">
        <v>0</v>
      </c>
      <c r="K314" s="84" t="b">
        <v>0</v>
      </c>
      <c r="L314" s="84" t="b">
        <v>0</v>
      </c>
    </row>
    <row r="315" spans="1:12" ht="15">
      <c r="A315" s="84" t="s">
        <v>1327</v>
      </c>
      <c r="B315" s="84" t="s">
        <v>1328</v>
      </c>
      <c r="C315" s="84">
        <v>2</v>
      </c>
      <c r="D315" s="122">
        <v>0.013705294202667036</v>
      </c>
      <c r="E315" s="122">
        <v>1.662757831681574</v>
      </c>
      <c r="F315" s="84" t="s">
        <v>961</v>
      </c>
      <c r="G315" s="84" t="b">
        <v>0</v>
      </c>
      <c r="H315" s="84" t="b">
        <v>0</v>
      </c>
      <c r="I315" s="84" t="b">
        <v>0</v>
      </c>
      <c r="J315" s="84" t="b">
        <v>0</v>
      </c>
      <c r="K315" s="84" t="b">
        <v>0</v>
      </c>
      <c r="L315" s="84" t="b">
        <v>0</v>
      </c>
    </row>
    <row r="316" spans="1:12" ht="15">
      <c r="A316" s="84" t="s">
        <v>1328</v>
      </c>
      <c r="B316" s="84" t="s">
        <v>1329</v>
      </c>
      <c r="C316" s="84">
        <v>2</v>
      </c>
      <c r="D316" s="122">
        <v>0.013705294202667036</v>
      </c>
      <c r="E316" s="122">
        <v>1.662757831681574</v>
      </c>
      <c r="F316" s="84" t="s">
        <v>961</v>
      </c>
      <c r="G316" s="84" t="b">
        <v>0</v>
      </c>
      <c r="H316" s="84" t="b">
        <v>0</v>
      </c>
      <c r="I316" s="84" t="b">
        <v>0</v>
      </c>
      <c r="J316" s="84" t="b">
        <v>0</v>
      </c>
      <c r="K316" s="84" t="b">
        <v>0</v>
      </c>
      <c r="L316" s="84" t="b">
        <v>0</v>
      </c>
    </row>
    <row r="317" spans="1:12" ht="15">
      <c r="A317" s="84" t="s">
        <v>1329</v>
      </c>
      <c r="B317" s="84" t="s">
        <v>1330</v>
      </c>
      <c r="C317" s="84">
        <v>2</v>
      </c>
      <c r="D317" s="122">
        <v>0.013705294202667036</v>
      </c>
      <c r="E317" s="122">
        <v>1.662757831681574</v>
      </c>
      <c r="F317" s="84" t="s">
        <v>961</v>
      </c>
      <c r="G317" s="84" t="b">
        <v>0</v>
      </c>
      <c r="H317" s="84" t="b">
        <v>0</v>
      </c>
      <c r="I317" s="84" t="b">
        <v>0</v>
      </c>
      <c r="J317" s="84" t="b">
        <v>0</v>
      </c>
      <c r="K317" s="84" t="b">
        <v>0</v>
      </c>
      <c r="L317" s="84" t="b">
        <v>0</v>
      </c>
    </row>
    <row r="318" spans="1:12" ht="15">
      <c r="A318" s="84" t="s">
        <v>1330</v>
      </c>
      <c r="B318" s="84" t="s">
        <v>1331</v>
      </c>
      <c r="C318" s="84">
        <v>2</v>
      </c>
      <c r="D318" s="122">
        <v>0.013705294202667036</v>
      </c>
      <c r="E318" s="122">
        <v>1.662757831681574</v>
      </c>
      <c r="F318" s="84" t="s">
        <v>961</v>
      </c>
      <c r="G318" s="84" t="b">
        <v>0</v>
      </c>
      <c r="H318" s="84" t="b">
        <v>0</v>
      </c>
      <c r="I318" s="84" t="b">
        <v>0</v>
      </c>
      <c r="J318" s="84" t="b">
        <v>0</v>
      </c>
      <c r="K318" s="84" t="b">
        <v>0</v>
      </c>
      <c r="L318" s="84" t="b">
        <v>0</v>
      </c>
    </row>
    <row r="319" spans="1:12" ht="15">
      <c r="A319" s="84" t="s">
        <v>1331</v>
      </c>
      <c r="B319" s="84" t="s">
        <v>1332</v>
      </c>
      <c r="C319" s="84">
        <v>2</v>
      </c>
      <c r="D319" s="122">
        <v>0.013705294202667036</v>
      </c>
      <c r="E319" s="122">
        <v>1.662757831681574</v>
      </c>
      <c r="F319" s="84" t="s">
        <v>961</v>
      </c>
      <c r="G319" s="84" t="b">
        <v>0</v>
      </c>
      <c r="H319" s="84" t="b">
        <v>0</v>
      </c>
      <c r="I319" s="84" t="b">
        <v>0</v>
      </c>
      <c r="J319" s="84" t="b">
        <v>0</v>
      </c>
      <c r="K319" s="84" t="b">
        <v>0</v>
      </c>
      <c r="L319" s="84" t="b">
        <v>0</v>
      </c>
    </row>
    <row r="320" spans="1:12" ht="15">
      <c r="A320" s="84" t="s">
        <v>1332</v>
      </c>
      <c r="B320" s="84" t="s">
        <v>1053</v>
      </c>
      <c r="C320" s="84">
        <v>2</v>
      </c>
      <c r="D320" s="122">
        <v>0.013705294202667036</v>
      </c>
      <c r="E320" s="122">
        <v>1.662757831681574</v>
      </c>
      <c r="F320" s="84" t="s">
        <v>961</v>
      </c>
      <c r="G320" s="84" t="b">
        <v>0</v>
      </c>
      <c r="H320" s="84" t="b">
        <v>0</v>
      </c>
      <c r="I320" s="84" t="b">
        <v>0</v>
      </c>
      <c r="J320" s="84" t="b">
        <v>0</v>
      </c>
      <c r="K320" s="84" t="b">
        <v>0</v>
      </c>
      <c r="L320" s="84" t="b">
        <v>0</v>
      </c>
    </row>
    <row r="321" spans="1:12" ht="15">
      <c r="A321" s="84" t="s">
        <v>1053</v>
      </c>
      <c r="B321" s="84" t="s">
        <v>1333</v>
      </c>
      <c r="C321" s="84">
        <v>2</v>
      </c>
      <c r="D321" s="122">
        <v>0.013705294202667036</v>
      </c>
      <c r="E321" s="122">
        <v>1.662757831681574</v>
      </c>
      <c r="F321" s="84" t="s">
        <v>961</v>
      </c>
      <c r="G321" s="84" t="b">
        <v>0</v>
      </c>
      <c r="H321" s="84" t="b">
        <v>0</v>
      </c>
      <c r="I321" s="84" t="b">
        <v>0</v>
      </c>
      <c r="J321" s="84" t="b">
        <v>0</v>
      </c>
      <c r="K321" s="84" t="b">
        <v>0</v>
      </c>
      <c r="L321" s="84" t="b">
        <v>0</v>
      </c>
    </row>
    <row r="322" spans="1:12" ht="15">
      <c r="A322" s="84" t="s">
        <v>1333</v>
      </c>
      <c r="B322" s="84" t="s">
        <v>1334</v>
      </c>
      <c r="C322" s="84">
        <v>2</v>
      </c>
      <c r="D322" s="122">
        <v>0.013705294202667036</v>
      </c>
      <c r="E322" s="122">
        <v>1.662757831681574</v>
      </c>
      <c r="F322" s="84" t="s">
        <v>961</v>
      </c>
      <c r="G322" s="84" t="b">
        <v>0</v>
      </c>
      <c r="H322" s="84" t="b">
        <v>0</v>
      </c>
      <c r="I322" s="84" t="b">
        <v>0</v>
      </c>
      <c r="J322" s="84" t="b">
        <v>0</v>
      </c>
      <c r="K322" s="84" t="b">
        <v>0</v>
      </c>
      <c r="L322" s="84" t="b">
        <v>0</v>
      </c>
    </row>
    <row r="323" spans="1:12" ht="15">
      <c r="A323" s="84" t="s">
        <v>1334</v>
      </c>
      <c r="B323" s="84" t="s">
        <v>1068</v>
      </c>
      <c r="C323" s="84">
        <v>2</v>
      </c>
      <c r="D323" s="122">
        <v>0.013705294202667036</v>
      </c>
      <c r="E323" s="122">
        <v>1.3617278360175928</v>
      </c>
      <c r="F323" s="84" t="s">
        <v>961</v>
      </c>
      <c r="G323" s="84" t="b">
        <v>0</v>
      </c>
      <c r="H323" s="84" t="b">
        <v>0</v>
      </c>
      <c r="I323" s="84" t="b">
        <v>0</v>
      </c>
      <c r="J323" s="84" t="b">
        <v>0</v>
      </c>
      <c r="K323" s="84" t="b">
        <v>0</v>
      </c>
      <c r="L323" s="84" t="b">
        <v>0</v>
      </c>
    </row>
    <row r="324" spans="1:12" ht="15">
      <c r="A324" s="84" t="s">
        <v>1069</v>
      </c>
      <c r="B324" s="84" t="s">
        <v>1335</v>
      </c>
      <c r="C324" s="84">
        <v>2</v>
      </c>
      <c r="D324" s="122">
        <v>0.013705294202667036</v>
      </c>
      <c r="E324" s="122">
        <v>1.3617278360175928</v>
      </c>
      <c r="F324" s="84" t="s">
        <v>961</v>
      </c>
      <c r="G324" s="84" t="b">
        <v>0</v>
      </c>
      <c r="H324" s="84" t="b">
        <v>0</v>
      </c>
      <c r="I324" s="84" t="b">
        <v>0</v>
      </c>
      <c r="J324" s="84" t="b">
        <v>0</v>
      </c>
      <c r="K324" s="84" t="b">
        <v>0</v>
      </c>
      <c r="L324" s="84" t="b">
        <v>0</v>
      </c>
    </row>
    <row r="325" spans="1:12" ht="15">
      <c r="A325" s="84" t="s">
        <v>1030</v>
      </c>
      <c r="B325" s="84" t="s">
        <v>1324</v>
      </c>
      <c r="C325" s="84">
        <v>2</v>
      </c>
      <c r="D325" s="122">
        <v>0.013705294202667036</v>
      </c>
      <c r="E325" s="122">
        <v>1.4866665726258927</v>
      </c>
      <c r="F325" s="84" t="s">
        <v>961</v>
      </c>
      <c r="G325" s="84" t="b">
        <v>0</v>
      </c>
      <c r="H325" s="84" t="b">
        <v>0</v>
      </c>
      <c r="I325" s="84" t="b">
        <v>0</v>
      </c>
      <c r="J325" s="84" t="b">
        <v>0</v>
      </c>
      <c r="K325" s="84" t="b">
        <v>0</v>
      </c>
      <c r="L32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957</v>
      </c>
      <c r="BB2" s="13" t="s">
        <v>969</v>
      </c>
      <c r="BC2" s="13" t="s">
        <v>970</v>
      </c>
      <c r="BD2" s="117" t="s">
        <v>1366</v>
      </c>
      <c r="BE2" s="117" t="s">
        <v>1367</v>
      </c>
      <c r="BF2" s="117" t="s">
        <v>1368</v>
      </c>
      <c r="BG2" s="117" t="s">
        <v>1369</v>
      </c>
      <c r="BH2" s="117" t="s">
        <v>1370</v>
      </c>
      <c r="BI2" s="117" t="s">
        <v>1371</v>
      </c>
      <c r="BJ2" s="117" t="s">
        <v>1372</v>
      </c>
      <c r="BK2" s="117" t="s">
        <v>1373</v>
      </c>
      <c r="BL2" s="117" t="s">
        <v>1374</v>
      </c>
    </row>
    <row r="3" spans="1:64" ht="15" customHeight="1">
      <c r="A3" s="64" t="s">
        <v>212</v>
      </c>
      <c r="B3" s="64" t="s">
        <v>230</v>
      </c>
      <c r="C3" s="65"/>
      <c r="D3" s="66"/>
      <c r="E3" s="67"/>
      <c r="F3" s="68"/>
      <c r="G3" s="65"/>
      <c r="H3" s="69"/>
      <c r="I3" s="70"/>
      <c r="J3" s="70"/>
      <c r="K3" s="34" t="s">
        <v>65</v>
      </c>
      <c r="L3" s="71">
        <v>3</v>
      </c>
      <c r="M3" s="71"/>
      <c r="N3" s="72"/>
      <c r="O3" s="78" t="s">
        <v>251</v>
      </c>
      <c r="P3" s="80">
        <v>43501.45328703704</v>
      </c>
      <c r="Q3" s="78" t="s">
        <v>253</v>
      </c>
      <c r="R3" s="78"/>
      <c r="S3" s="78"/>
      <c r="T3" s="78" t="s">
        <v>375</v>
      </c>
      <c r="U3" s="78"/>
      <c r="V3" s="83" t="s">
        <v>415</v>
      </c>
      <c r="W3" s="80">
        <v>43501.45328703704</v>
      </c>
      <c r="X3" s="83" t="s">
        <v>434</v>
      </c>
      <c r="Y3" s="78"/>
      <c r="Z3" s="78"/>
      <c r="AA3" s="84" t="s">
        <v>506</v>
      </c>
      <c r="AB3" s="78"/>
      <c r="AC3" s="78" t="b">
        <v>0</v>
      </c>
      <c r="AD3" s="78">
        <v>0</v>
      </c>
      <c r="AE3" s="84" t="s">
        <v>578</v>
      </c>
      <c r="AF3" s="78" t="b">
        <v>0</v>
      </c>
      <c r="AG3" s="78" t="s">
        <v>580</v>
      </c>
      <c r="AH3" s="78"/>
      <c r="AI3" s="84" t="s">
        <v>578</v>
      </c>
      <c r="AJ3" s="78" t="b">
        <v>0</v>
      </c>
      <c r="AK3" s="78">
        <v>1</v>
      </c>
      <c r="AL3" s="84" t="s">
        <v>564</v>
      </c>
      <c r="AM3" s="78" t="s">
        <v>588</v>
      </c>
      <c r="AN3" s="78" t="b">
        <v>0</v>
      </c>
      <c r="AO3" s="84" t="s">
        <v>564</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230</v>
      </c>
      <c r="C4" s="65"/>
      <c r="D4" s="66"/>
      <c r="E4" s="67"/>
      <c r="F4" s="68"/>
      <c r="G4" s="65"/>
      <c r="H4" s="69"/>
      <c r="I4" s="70"/>
      <c r="J4" s="70"/>
      <c r="K4" s="34" t="s">
        <v>65</v>
      </c>
      <c r="L4" s="77">
        <v>6</v>
      </c>
      <c r="M4" s="77"/>
      <c r="N4" s="72"/>
      <c r="O4" s="79" t="s">
        <v>251</v>
      </c>
      <c r="P4" s="81">
        <v>43502.37017361111</v>
      </c>
      <c r="Q4" s="79" t="s">
        <v>254</v>
      </c>
      <c r="R4" s="79"/>
      <c r="S4" s="79"/>
      <c r="T4" s="79" t="s">
        <v>375</v>
      </c>
      <c r="U4" s="79"/>
      <c r="V4" s="82" t="s">
        <v>416</v>
      </c>
      <c r="W4" s="81">
        <v>43502.37017361111</v>
      </c>
      <c r="X4" s="82" t="s">
        <v>435</v>
      </c>
      <c r="Y4" s="79"/>
      <c r="Z4" s="79"/>
      <c r="AA4" s="85" t="s">
        <v>507</v>
      </c>
      <c r="AB4" s="79"/>
      <c r="AC4" s="79" t="b">
        <v>0</v>
      </c>
      <c r="AD4" s="79">
        <v>0</v>
      </c>
      <c r="AE4" s="85" t="s">
        <v>578</v>
      </c>
      <c r="AF4" s="79" t="b">
        <v>0</v>
      </c>
      <c r="AG4" s="79" t="s">
        <v>580</v>
      </c>
      <c r="AH4" s="79"/>
      <c r="AI4" s="85" t="s">
        <v>578</v>
      </c>
      <c r="AJ4" s="79" t="b">
        <v>0</v>
      </c>
      <c r="AK4" s="79">
        <v>2</v>
      </c>
      <c r="AL4" s="85" t="s">
        <v>564</v>
      </c>
      <c r="AM4" s="79" t="s">
        <v>588</v>
      </c>
      <c r="AN4" s="79" t="b">
        <v>0</v>
      </c>
      <c r="AO4" s="85" t="s">
        <v>564</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1</v>
      </c>
      <c r="BD4" s="48"/>
      <c r="BE4" s="49"/>
      <c r="BF4" s="48"/>
      <c r="BG4" s="49"/>
      <c r="BH4" s="48"/>
      <c r="BI4" s="49"/>
      <c r="BJ4" s="48"/>
      <c r="BK4" s="49"/>
      <c r="BL4" s="48"/>
    </row>
    <row r="5" spans="1:64" ht="15">
      <c r="A5" s="64" t="s">
        <v>214</v>
      </c>
      <c r="B5" s="64" t="s">
        <v>236</v>
      </c>
      <c r="C5" s="65"/>
      <c r="D5" s="66"/>
      <c r="E5" s="67"/>
      <c r="F5" s="68"/>
      <c r="G5" s="65"/>
      <c r="H5" s="69"/>
      <c r="I5" s="70"/>
      <c r="J5" s="70"/>
      <c r="K5" s="34" t="s">
        <v>65</v>
      </c>
      <c r="L5" s="77">
        <v>9</v>
      </c>
      <c r="M5" s="77"/>
      <c r="N5" s="72"/>
      <c r="O5" s="79" t="s">
        <v>251</v>
      </c>
      <c r="P5" s="81">
        <v>43502.816412037035</v>
      </c>
      <c r="Q5" s="79" t="s">
        <v>255</v>
      </c>
      <c r="R5" s="82" t="s">
        <v>317</v>
      </c>
      <c r="S5" s="79" t="s">
        <v>357</v>
      </c>
      <c r="T5" s="79" t="s">
        <v>376</v>
      </c>
      <c r="U5" s="82" t="s">
        <v>400</v>
      </c>
      <c r="V5" s="82" t="s">
        <v>400</v>
      </c>
      <c r="W5" s="81">
        <v>43502.816412037035</v>
      </c>
      <c r="X5" s="82" t="s">
        <v>436</v>
      </c>
      <c r="Y5" s="79"/>
      <c r="Z5" s="79"/>
      <c r="AA5" s="85" t="s">
        <v>508</v>
      </c>
      <c r="AB5" s="79"/>
      <c r="AC5" s="79" t="b">
        <v>0</v>
      </c>
      <c r="AD5" s="79">
        <v>4</v>
      </c>
      <c r="AE5" s="85" t="s">
        <v>578</v>
      </c>
      <c r="AF5" s="79" t="b">
        <v>0</v>
      </c>
      <c r="AG5" s="79" t="s">
        <v>580</v>
      </c>
      <c r="AH5" s="79"/>
      <c r="AI5" s="85" t="s">
        <v>578</v>
      </c>
      <c r="AJ5" s="79" t="b">
        <v>0</v>
      </c>
      <c r="AK5" s="79">
        <v>1</v>
      </c>
      <c r="AL5" s="85" t="s">
        <v>578</v>
      </c>
      <c r="AM5" s="79" t="s">
        <v>588</v>
      </c>
      <c r="AN5" s="79" t="b">
        <v>0</v>
      </c>
      <c r="AO5" s="85" t="s">
        <v>508</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c r="BE5" s="49"/>
      <c r="BF5" s="48"/>
      <c r="BG5" s="49"/>
      <c r="BH5" s="48"/>
      <c r="BI5" s="49"/>
      <c r="BJ5" s="48"/>
      <c r="BK5" s="49"/>
      <c r="BL5" s="48"/>
    </row>
    <row r="6" spans="1:64" ht="15">
      <c r="A6" s="64" t="s">
        <v>215</v>
      </c>
      <c r="B6" s="64" t="s">
        <v>230</v>
      </c>
      <c r="C6" s="65"/>
      <c r="D6" s="66"/>
      <c r="E6" s="67"/>
      <c r="F6" s="68"/>
      <c r="G6" s="65"/>
      <c r="H6" s="69"/>
      <c r="I6" s="70"/>
      <c r="J6" s="70"/>
      <c r="K6" s="34" t="s">
        <v>65</v>
      </c>
      <c r="L6" s="77">
        <v>11</v>
      </c>
      <c r="M6" s="77"/>
      <c r="N6" s="72"/>
      <c r="O6" s="79" t="s">
        <v>252</v>
      </c>
      <c r="P6" s="81">
        <v>43503.62943287037</v>
      </c>
      <c r="Q6" s="79" t="s">
        <v>256</v>
      </c>
      <c r="R6" s="82" t="s">
        <v>318</v>
      </c>
      <c r="S6" s="79" t="s">
        <v>358</v>
      </c>
      <c r="T6" s="79" t="s">
        <v>377</v>
      </c>
      <c r="U6" s="82" t="s">
        <v>401</v>
      </c>
      <c r="V6" s="82" t="s">
        <v>401</v>
      </c>
      <c r="W6" s="81">
        <v>43503.62943287037</v>
      </c>
      <c r="X6" s="82" t="s">
        <v>437</v>
      </c>
      <c r="Y6" s="79"/>
      <c r="Z6" s="79"/>
      <c r="AA6" s="85" t="s">
        <v>509</v>
      </c>
      <c r="AB6" s="79"/>
      <c r="AC6" s="79" t="b">
        <v>0</v>
      </c>
      <c r="AD6" s="79">
        <v>1</v>
      </c>
      <c r="AE6" s="85" t="s">
        <v>579</v>
      </c>
      <c r="AF6" s="79" t="b">
        <v>0</v>
      </c>
      <c r="AG6" s="79" t="s">
        <v>580</v>
      </c>
      <c r="AH6" s="79"/>
      <c r="AI6" s="85" t="s">
        <v>578</v>
      </c>
      <c r="AJ6" s="79" t="b">
        <v>0</v>
      </c>
      <c r="AK6" s="79">
        <v>0</v>
      </c>
      <c r="AL6" s="85" t="s">
        <v>578</v>
      </c>
      <c r="AM6" s="79" t="s">
        <v>589</v>
      </c>
      <c r="AN6" s="79" t="b">
        <v>0</v>
      </c>
      <c r="AO6" s="85" t="s">
        <v>509</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v>3</v>
      </c>
      <c r="BE6" s="49">
        <v>10.714285714285714</v>
      </c>
      <c r="BF6" s="48">
        <v>0</v>
      </c>
      <c r="BG6" s="49">
        <v>0</v>
      </c>
      <c r="BH6" s="48">
        <v>0</v>
      </c>
      <c r="BI6" s="49">
        <v>0</v>
      </c>
      <c r="BJ6" s="48">
        <v>25</v>
      </c>
      <c r="BK6" s="49">
        <v>89.28571428571429</v>
      </c>
      <c r="BL6" s="48">
        <v>28</v>
      </c>
    </row>
    <row r="7" spans="1:64" ht="15">
      <c r="A7" s="64" t="s">
        <v>216</v>
      </c>
      <c r="B7" s="64" t="s">
        <v>216</v>
      </c>
      <c r="C7" s="65"/>
      <c r="D7" s="66"/>
      <c r="E7" s="67"/>
      <c r="F7" s="68"/>
      <c r="G7" s="65"/>
      <c r="H7" s="69"/>
      <c r="I7" s="70"/>
      <c r="J7" s="70"/>
      <c r="K7" s="34" t="s">
        <v>65</v>
      </c>
      <c r="L7" s="77">
        <v>12</v>
      </c>
      <c r="M7" s="77"/>
      <c r="N7" s="72"/>
      <c r="O7" s="79" t="s">
        <v>176</v>
      </c>
      <c r="P7" s="81">
        <v>43503.758414351854</v>
      </c>
      <c r="Q7" s="79" t="s">
        <v>257</v>
      </c>
      <c r="R7" s="82" t="s">
        <v>319</v>
      </c>
      <c r="S7" s="79" t="s">
        <v>359</v>
      </c>
      <c r="T7" s="79" t="s">
        <v>378</v>
      </c>
      <c r="U7" s="79"/>
      <c r="V7" s="82" t="s">
        <v>417</v>
      </c>
      <c r="W7" s="81">
        <v>43503.758414351854</v>
      </c>
      <c r="X7" s="82" t="s">
        <v>438</v>
      </c>
      <c r="Y7" s="79"/>
      <c r="Z7" s="79"/>
      <c r="AA7" s="85" t="s">
        <v>510</v>
      </c>
      <c r="AB7" s="79"/>
      <c r="AC7" s="79" t="b">
        <v>0</v>
      </c>
      <c r="AD7" s="79">
        <v>0</v>
      </c>
      <c r="AE7" s="85" t="s">
        <v>578</v>
      </c>
      <c r="AF7" s="79" t="b">
        <v>0</v>
      </c>
      <c r="AG7" s="79" t="s">
        <v>580</v>
      </c>
      <c r="AH7" s="79"/>
      <c r="AI7" s="85" t="s">
        <v>578</v>
      </c>
      <c r="AJ7" s="79" t="b">
        <v>0</v>
      </c>
      <c r="AK7" s="79">
        <v>0</v>
      </c>
      <c r="AL7" s="85" t="s">
        <v>578</v>
      </c>
      <c r="AM7" s="79" t="s">
        <v>588</v>
      </c>
      <c r="AN7" s="79" t="b">
        <v>0</v>
      </c>
      <c r="AO7" s="85" t="s">
        <v>510</v>
      </c>
      <c r="AP7" s="79" t="s">
        <v>176</v>
      </c>
      <c r="AQ7" s="79">
        <v>0</v>
      </c>
      <c r="AR7" s="79">
        <v>0</v>
      </c>
      <c r="AS7" s="79"/>
      <c r="AT7" s="79"/>
      <c r="AU7" s="79"/>
      <c r="AV7" s="79"/>
      <c r="AW7" s="79"/>
      <c r="AX7" s="79"/>
      <c r="AY7" s="79"/>
      <c r="AZ7" s="79"/>
      <c r="BA7">
        <v>1</v>
      </c>
      <c r="BB7" s="78" t="str">
        <f>REPLACE(INDEX(GroupVertices[Group],MATCH(Edges24[[#This Row],[Vertex 1]],GroupVertices[Vertex],0)),1,1,"")</f>
        <v>4</v>
      </c>
      <c r="BC7" s="78" t="str">
        <f>REPLACE(INDEX(GroupVertices[Group],MATCH(Edges24[[#This Row],[Vertex 2]],GroupVertices[Vertex],0)),1,1,"")</f>
        <v>4</v>
      </c>
      <c r="BD7" s="48">
        <v>0</v>
      </c>
      <c r="BE7" s="49">
        <v>0</v>
      </c>
      <c r="BF7" s="48">
        <v>1</v>
      </c>
      <c r="BG7" s="49">
        <v>3.125</v>
      </c>
      <c r="BH7" s="48">
        <v>0</v>
      </c>
      <c r="BI7" s="49">
        <v>0</v>
      </c>
      <c r="BJ7" s="48">
        <v>31</v>
      </c>
      <c r="BK7" s="49">
        <v>96.875</v>
      </c>
      <c r="BL7" s="48">
        <v>32</v>
      </c>
    </row>
    <row r="8" spans="1:64" ht="15">
      <c r="A8" s="64" t="s">
        <v>217</v>
      </c>
      <c r="B8" s="64" t="s">
        <v>238</v>
      </c>
      <c r="C8" s="65"/>
      <c r="D8" s="66"/>
      <c r="E8" s="67"/>
      <c r="F8" s="68"/>
      <c r="G8" s="65"/>
      <c r="H8" s="69"/>
      <c r="I8" s="70"/>
      <c r="J8" s="70"/>
      <c r="K8" s="34" t="s">
        <v>65</v>
      </c>
      <c r="L8" s="77">
        <v>13</v>
      </c>
      <c r="M8" s="77"/>
      <c r="N8" s="72"/>
      <c r="O8" s="79" t="s">
        <v>251</v>
      </c>
      <c r="P8" s="81">
        <v>43504.67638888889</v>
      </c>
      <c r="Q8" s="79" t="s">
        <v>258</v>
      </c>
      <c r="R8" s="82" t="s">
        <v>320</v>
      </c>
      <c r="S8" s="79" t="s">
        <v>360</v>
      </c>
      <c r="T8" s="79" t="s">
        <v>379</v>
      </c>
      <c r="U8" s="79"/>
      <c r="V8" s="82" t="s">
        <v>418</v>
      </c>
      <c r="W8" s="81">
        <v>43504.67638888889</v>
      </c>
      <c r="X8" s="82" t="s">
        <v>439</v>
      </c>
      <c r="Y8" s="79"/>
      <c r="Z8" s="79"/>
      <c r="AA8" s="85" t="s">
        <v>511</v>
      </c>
      <c r="AB8" s="79"/>
      <c r="AC8" s="79" t="b">
        <v>0</v>
      </c>
      <c r="AD8" s="79">
        <v>0</v>
      </c>
      <c r="AE8" s="85" t="s">
        <v>578</v>
      </c>
      <c r="AF8" s="79" t="b">
        <v>0</v>
      </c>
      <c r="AG8" s="79" t="s">
        <v>580</v>
      </c>
      <c r="AH8" s="79"/>
      <c r="AI8" s="85" t="s">
        <v>578</v>
      </c>
      <c r="AJ8" s="79" t="b">
        <v>0</v>
      </c>
      <c r="AK8" s="79">
        <v>0</v>
      </c>
      <c r="AL8" s="85" t="s">
        <v>578</v>
      </c>
      <c r="AM8" s="79" t="s">
        <v>590</v>
      </c>
      <c r="AN8" s="79" t="b">
        <v>0</v>
      </c>
      <c r="AO8" s="85" t="s">
        <v>511</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19</v>
      </c>
      <c r="BK8" s="49">
        <v>100</v>
      </c>
      <c r="BL8" s="48">
        <v>19</v>
      </c>
    </row>
    <row r="9" spans="1:64" ht="15">
      <c r="A9" s="64" t="s">
        <v>218</v>
      </c>
      <c r="B9" s="64" t="s">
        <v>230</v>
      </c>
      <c r="C9" s="65"/>
      <c r="D9" s="66"/>
      <c r="E9" s="67"/>
      <c r="F9" s="68"/>
      <c r="G9" s="65"/>
      <c r="H9" s="69"/>
      <c r="I9" s="70"/>
      <c r="J9" s="70"/>
      <c r="K9" s="34" t="s">
        <v>65</v>
      </c>
      <c r="L9" s="77">
        <v>15</v>
      </c>
      <c r="M9" s="77"/>
      <c r="N9" s="72"/>
      <c r="O9" s="79" t="s">
        <v>251</v>
      </c>
      <c r="P9" s="81">
        <v>43507.42712962963</v>
      </c>
      <c r="Q9" s="79" t="s">
        <v>259</v>
      </c>
      <c r="R9" s="82" t="s">
        <v>321</v>
      </c>
      <c r="S9" s="79" t="s">
        <v>361</v>
      </c>
      <c r="T9" s="79"/>
      <c r="U9" s="79"/>
      <c r="V9" s="82" t="s">
        <v>419</v>
      </c>
      <c r="W9" s="81">
        <v>43507.42712962963</v>
      </c>
      <c r="X9" s="82" t="s">
        <v>440</v>
      </c>
      <c r="Y9" s="79"/>
      <c r="Z9" s="79"/>
      <c r="AA9" s="85" t="s">
        <v>512</v>
      </c>
      <c r="AB9" s="79"/>
      <c r="AC9" s="79" t="b">
        <v>0</v>
      </c>
      <c r="AD9" s="79">
        <v>0</v>
      </c>
      <c r="AE9" s="85" t="s">
        <v>578</v>
      </c>
      <c r="AF9" s="79" t="b">
        <v>0</v>
      </c>
      <c r="AG9" s="79" t="s">
        <v>580</v>
      </c>
      <c r="AH9" s="79"/>
      <c r="AI9" s="85" t="s">
        <v>578</v>
      </c>
      <c r="AJ9" s="79" t="b">
        <v>0</v>
      </c>
      <c r="AK9" s="79">
        <v>0</v>
      </c>
      <c r="AL9" s="85" t="s">
        <v>578</v>
      </c>
      <c r="AM9" s="79" t="s">
        <v>588</v>
      </c>
      <c r="AN9" s="79" t="b">
        <v>1</v>
      </c>
      <c r="AO9" s="85" t="s">
        <v>512</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1</v>
      </c>
      <c r="BD9" s="48"/>
      <c r="BE9" s="49"/>
      <c r="BF9" s="48"/>
      <c r="BG9" s="49"/>
      <c r="BH9" s="48"/>
      <c r="BI9" s="49"/>
      <c r="BJ9" s="48"/>
      <c r="BK9" s="49"/>
      <c r="BL9" s="48"/>
    </row>
    <row r="10" spans="1:64" ht="15">
      <c r="A10" s="64" t="s">
        <v>219</v>
      </c>
      <c r="B10" s="64" t="s">
        <v>239</v>
      </c>
      <c r="C10" s="65"/>
      <c r="D10" s="66"/>
      <c r="E10" s="67"/>
      <c r="F10" s="68"/>
      <c r="G10" s="65"/>
      <c r="H10" s="69"/>
      <c r="I10" s="70"/>
      <c r="J10" s="70"/>
      <c r="K10" s="34" t="s">
        <v>65</v>
      </c>
      <c r="L10" s="77">
        <v>17</v>
      </c>
      <c r="M10" s="77"/>
      <c r="N10" s="72"/>
      <c r="O10" s="79" t="s">
        <v>251</v>
      </c>
      <c r="P10" s="81">
        <v>43508.305497685185</v>
      </c>
      <c r="Q10" s="79" t="s">
        <v>260</v>
      </c>
      <c r="R10" s="82" t="s">
        <v>322</v>
      </c>
      <c r="S10" s="79" t="s">
        <v>362</v>
      </c>
      <c r="T10" s="79" t="s">
        <v>380</v>
      </c>
      <c r="U10" s="79"/>
      <c r="V10" s="82" t="s">
        <v>420</v>
      </c>
      <c r="W10" s="81">
        <v>43508.305497685185</v>
      </c>
      <c r="X10" s="82" t="s">
        <v>441</v>
      </c>
      <c r="Y10" s="79"/>
      <c r="Z10" s="79"/>
      <c r="AA10" s="85" t="s">
        <v>513</v>
      </c>
      <c r="AB10" s="79"/>
      <c r="AC10" s="79" t="b">
        <v>0</v>
      </c>
      <c r="AD10" s="79">
        <v>0</v>
      </c>
      <c r="AE10" s="85" t="s">
        <v>578</v>
      </c>
      <c r="AF10" s="79" t="b">
        <v>0</v>
      </c>
      <c r="AG10" s="79" t="s">
        <v>580</v>
      </c>
      <c r="AH10" s="79"/>
      <c r="AI10" s="85" t="s">
        <v>578</v>
      </c>
      <c r="AJ10" s="79" t="b">
        <v>0</v>
      </c>
      <c r="AK10" s="79">
        <v>0</v>
      </c>
      <c r="AL10" s="85" t="s">
        <v>578</v>
      </c>
      <c r="AM10" s="79" t="s">
        <v>591</v>
      </c>
      <c r="AN10" s="79" t="b">
        <v>0</v>
      </c>
      <c r="AO10" s="85" t="s">
        <v>513</v>
      </c>
      <c r="AP10" s="79" t="s">
        <v>176</v>
      </c>
      <c r="AQ10" s="79">
        <v>0</v>
      </c>
      <c r="AR10" s="79">
        <v>0</v>
      </c>
      <c r="AS10" s="79"/>
      <c r="AT10" s="79"/>
      <c r="AU10" s="79"/>
      <c r="AV10" s="79"/>
      <c r="AW10" s="79"/>
      <c r="AX10" s="79"/>
      <c r="AY10" s="79"/>
      <c r="AZ10" s="79"/>
      <c r="BA10">
        <v>1</v>
      </c>
      <c r="BB10" s="78" t="str">
        <f>REPLACE(INDEX(GroupVertices[Group],MATCH(Edges24[[#This Row],[Vertex 1]],GroupVertices[Vertex],0)),1,1,"")</f>
        <v>5</v>
      </c>
      <c r="BC10" s="78" t="str">
        <f>REPLACE(INDEX(GroupVertices[Group],MATCH(Edges24[[#This Row],[Vertex 2]],GroupVertices[Vertex],0)),1,1,"")</f>
        <v>5</v>
      </c>
      <c r="BD10" s="48"/>
      <c r="BE10" s="49"/>
      <c r="BF10" s="48"/>
      <c r="BG10" s="49"/>
      <c r="BH10" s="48"/>
      <c r="BI10" s="49"/>
      <c r="BJ10" s="48"/>
      <c r="BK10" s="49"/>
      <c r="BL10" s="48"/>
    </row>
    <row r="11" spans="1:64" ht="15">
      <c r="A11" s="64" t="s">
        <v>220</v>
      </c>
      <c r="B11" s="64" t="s">
        <v>241</v>
      </c>
      <c r="C11" s="65"/>
      <c r="D11" s="66"/>
      <c r="E11" s="67"/>
      <c r="F11" s="68"/>
      <c r="G11" s="65"/>
      <c r="H11" s="69"/>
      <c r="I11" s="70"/>
      <c r="J11" s="70"/>
      <c r="K11" s="34" t="s">
        <v>65</v>
      </c>
      <c r="L11" s="77">
        <v>20</v>
      </c>
      <c r="M11" s="77"/>
      <c r="N11" s="72"/>
      <c r="O11" s="79" t="s">
        <v>251</v>
      </c>
      <c r="P11" s="81">
        <v>43505.364282407405</v>
      </c>
      <c r="Q11" s="79" t="s">
        <v>261</v>
      </c>
      <c r="R11" s="79" t="s">
        <v>323</v>
      </c>
      <c r="S11" s="79" t="s">
        <v>363</v>
      </c>
      <c r="T11" s="79"/>
      <c r="U11" s="79"/>
      <c r="V11" s="82" t="s">
        <v>421</v>
      </c>
      <c r="W11" s="81">
        <v>43505.364282407405</v>
      </c>
      <c r="X11" s="82" t="s">
        <v>442</v>
      </c>
      <c r="Y11" s="79"/>
      <c r="Z11" s="79"/>
      <c r="AA11" s="85" t="s">
        <v>514</v>
      </c>
      <c r="AB11" s="79"/>
      <c r="AC11" s="79" t="b">
        <v>0</v>
      </c>
      <c r="AD11" s="79">
        <v>0</v>
      </c>
      <c r="AE11" s="85" t="s">
        <v>578</v>
      </c>
      <c r="AF11" s="79" t="b">
        <v>0</v>
      </c>
      <c r="AG11" s="79" t="s">
        <v>581</v>
      </c>
      <c r="AH11" s="79"/>
      <c r="AI11" s="85" t="s">
        <v>578</v>
      </c>
      <c r="AJ11" s="79" t="b">
        <v>0</v>
      </c>
      <c r="AK11" s="79">
        <v>0</v>
      </c>
      <c r="AL11" s="85" t="s">
        <v>578</v>
      </c>
      <c r="AM11" s="79" t="s">
        <v>588</v>
      </c>
      <c r="AN11" s="79" t="b">
        <v>1</v>
      </c>
      <c r="AO11" s="85" t="s">
        <v>514</v>
      </c>
      <c r="AP11" s="79" t="s">
        <v>176</v>
      </c>
      <c r="AQ11" s="79">
        <v>0</v>
      </c>
      <c r="AR11" s="79">
        <v>0</v>
      </c>
      <c r="AS11" s="79"/>
      <c r="AT11" s="79"/>
      <c r="AU11" s="79"/>
      <c r="AV11" s="79"/>
      <c r="AW11" s="79"/>
      <c r="AX11" s="79"/>
      <c r="AY11" s="79"/>
      <c r="AZ11" s="79"/>
      <c r="BA11">
        <v>2</v>
      </c>
      <c r="BB11" s="78" t="str">
        <f>REPLACE(INDEX(GroupVertices[Group],MATCH(Edges24[[#This Row],[Vertex 1]],GroupVertices[Vertex],0)),1,1,"")</f>
        <v>2</v>
      </c>
      <c r="BC11" s="78" t="str">
        <f>REPLACE(INDEX(GroupVertices[Group],MATCH(Edges24[[#This Row],[Vertex 2]],GroupVertices[Vertex],0)),1,1,"")</f>
        <v>2</v>
      </c>
      <c r="BD11" s="48"/>
      <c r="BE11" s="49"/>
      <c r="BF11" s="48"/>
      <c r="BG11" s="49"/>
      <c r="BH11" s="48"/>
      <c r="BI11" s="49"/>
      <c r="BJ11" s="48"/>
      <c r="BK11" s="49"/>
      <c r="BL11" s="48"/>
    </row>
    <row r="12" spans="1:64" ht="15">
      <c r="A12" s="64" t="s">
        <v>220</v>
      </c>
      <c r="B12" s="64" t="s">
        <v>241</v>
      </c>
      <c r="C12" s="65"/>
      <c r="D12" s="66"/>
      <c r="E12" s="67"/>
      <c r="F12" s="68"/>
      <c r="G12" s="65"/>
      <c r="H12" s="69"/>
      <c r="I12" s="70"/>
      <c r="J12" s="70"/>
      <c r="K12" s="34" t="s">
        <v>65</v>
      </c>
      <c r="L12" s="77">
        <v>21</v>
      </c>
      <c r="M12" s="77"/>
      <c r="N12" s="72"/>
      <c r="O12" s="79" t="s">
        <v>251</v>
      </c>
      <c r="P12" s="81">
        <v>43509.86069444445</v>
      </c>
      <c r="Q12" s="79" t="s">
        <v>262</v>
      </c>
      <c r="R12" s="79" t="s">
        <v>324</v>
      </c>
      <c r="S12" s="79" t="s">
        <v>363</v>
      </c>
      <c r="T12" s="79"/>
      <c r="U12" s="79"/>
      <c r="V12" s="82" t="s">
        <v>421</v>
      </c>
      <c r="W12" s="81">
        <v>43509.86069444445</v>
      </c>
      <c r="X12" s="82" t="s">
        <v>443</v>
      </c>
      <c r="Y12" s="79"/>
      <c r="Z12" s="79"/>
      <c r="AA12" s="85" t="s">
        <v>515</v>
      </c>
      <c r="AB12" s="79"/>
      <c r="AC12" s="79" t="b">
        <v>0</v>
      </c>
      <c r="AD12" s="79">
        <v>0</v>
      </c>
      <c r="AE12" s="85" t="s">
        <v>578</v>
      </c>
      <c r="AF12" s="79" t="b">
        <v>0</v>
      </c>
      <c r="AG12" s="79" t="s">
        <v>581</v>
      </c>
      <c r="AH12" s="79"/>
      <c r="AI12" s="85" t="s">
        <v>578</v>
      </c>
      <c r="AJ12" s="79" t="b">
        <v>0</v>
      </c>
      <c r="AK12" s="79">
        <v>0</v>
      </c>
      <c r="AL12" s="85" t="s">
        <v>578</v>
      </c>
      <c r="AM12" s="79" t="s">
        <v>588</v>
      </c>
      <c r="AN12" s="79" t="b">
        <v>1</v>
      </c>
      <c r="AO12" s="85" t="s">
        <v>515</v>
      </c>
      <c r="AP12" s="79" t="s">
        <v>176</v>
      </c>
      <c r="AQ12" s="79">
        <v>0</v>
      </c>
      <c r="AR12" s="79">
        <v>0</v>
      </c>
      <c r="AS12" s="79"/>
      <c r="AT12" s="79"/>
      <c r="AU12" s="79"/>
      <c r="AV12" s="79"/>
      <c r="AW12" s="79"/>
      <c r="AX12" s="79"/>
      <c r="AY12" s="79"/>
      <c r="AZ12" s="79"/>
      <c r="BA12">
        <v>2</v>
      </c>
      <c r="BB12" s="78" t="str">
        <f>REPLACE(INDEX(GroupVertices[Group],MATCH(Edges24[[#This Row],[Vertex 1]],GroupVertices[Vertex],0)),1,1,"")</f>
        <v>2</v>
      </c>
      <c r="BC12" s="78" t="str">
        <f>REPLACE(INDEX(GroupVertices[Group],MATCH(Edges24[[#This Row],[Vertex 2]],GroupVertices[Vertex],0)),1,1,"")</f>
        <v>2</v>
      </c>
      <c r="BD12" s="48"/>
      <c r="BE12" s="49"/>
      <c r="BF12" s="48"/>
      <c r="BG12" s="49"/>
      <c r="BH12" s="48"/>
      <c r="BI12" s="49"/>
      <c r="BJ12" s="48"/>
      <c r="BK12" s="49"/>
      <c r="BL12" s="48"/>
    </row>
    <row r="13" spans="1:64" ht="15">
      <c r="A13" s="64" t="s">
        <v>221</v>
      </c>
      <c r="B13" s="64" t="s">
        <v>221</v>
      </c>
      <c r="C13" s="65"/>
      <c r="D13" s="66"/>
      <c r="E13" s="67"/>
      <c r="F13" s="68"/>
      <c r="G13" s="65"/>
      <c r="H13" s="69"/>
      <c r="I13" s="70"/>
      <c r="J13" s="70"/>
      <c r="K13" s="34" t="s">
        <v>65</v>
      </c>
      <c r="L13" s="77">
        <v>30</v>
      </c>
      <c r="M13" s="77"/>
      <c r="N13" s="72"/>
      <c r="O13" s="79" t="s">
        <v>176</v>
      </c>
      <c r="P13" s="81">
        <v>43498.930613425924</v>
      </c>
      <c r="Q13" s="79" t="s">
        <v>263</v>
      </c>
      <c r="R13" s="82" t="s">
        <v>325</v>
      </c>
      <c r="S13" s="79" t="s">
        <v>364</v>
      </c>
      <c r="T13" s="79"/>
      <c r="U13" s="79"/>
      <c r="V13" s="82" t="s">
        <v>422</v>
      </c>
      <c r="W13" s="81">
        <v>43498.930613425924</v>
      </c>
      <c r="X13" s="82" t="s">
        <v>444</v>
      </c>
      <c r="Y13" s="79"/>
      <c r="Z13" s="79"/>
      <c r="AA13" s="85" t="s">
        <v>516</v>
      </c>
      <c r="AB13" s="79"/>
      <c r="AC13" s="79" t="b">
        <v>0</v>
      </c>
      <c r="AD13" s="79">
        <v>0</v>
      </c>
      <c r="AE13" s="85" t="s">
        <v>578</v>
      </c>
      <c r="AF13" s="79" t="b">
        <v>0</v>
      </c>
      <c r="AG13" s="79" t="s">
        <v>582</v>
      </c>
      <c r="AH13" s="79"/>
      <c r="AI13" s="85" t="s">
        <v>578</v>
      </c>
      <c r="AJ13" s="79" t="b">
        <v>0</v>
      </c>
      <c r="AK13" s="79">
        <v>0</v>
      </c>
      <c r="AL13" s="85" t="s">
        <v>578</v>
      </c>
      <c r="AM13" s="79" t="s">
        <v>592</v>
      </c>
      <c r="AN13" s="79" t="b">
        <v>0</v>
      </c>
      <c r="AO13" s="85" t="s">
        <v>516</v>
      </c>
      <c r="AP13" s="79" t="s">
        <v>176</v>
      </c>
      <c r="AQ13" s="79">
        <v>0</v>
      </c>
      <c r="AR13" s="79">
        <v>0</v>
      </c>
      <c r="AS13" s="79"/>
      <c r="AT13" s="79"/>
      <c r="AU13" s="79"/>
      <c r="AV13" s="79"/>
      <c r="AW13" s="79"/>
      <c r="AX13" s="79"/>
      <c r="AY13" s="79"/>
      <c r="AZ13" s="79"/>
      <c r="BA13">
        <v>5</v>
      </c>
      <c r="BB13" s="78" t="str">
        <f>REPLACE(INDEX(GroupVertices[Group],MATCH(Edges24[[#This Row],[Vertex 1]],GroupVertices[Vertex],0)),1,1,"")</f>
        <v>4</v>
      </c>
      <c r="BC13" s="78" t="str">
        <f>REPLACE(INDEX(GroupVertices[Group],MATCH(Edges24[[#This Row],[Vertex 2]],GroupVertices[Vertex],0)),1,1,"")</f>
        <v>4</v>
      </c>
      <c r="BD13" s="48">
        <v>0</v>
      </c>
      <c r="BE13" s="49">
        <v>0</v>
      </c>
      <c r="BF13" s="48">
        <v>0</v>
      </c>
      <c r="BG13" s="49">
        <v>0</v>
      </c>
      <c r="BH13" s="48">
        <v>0</v>
      </c>
      <c r="BI13" s="49">
        <v>0</v>
      </c>
      <c r="BJ13" s="48">
        <v>5</v>
      </c>
      <c r="BK13" s="49">
        <v>100</v>
      </c>
      <c r="BL13" s="48">
        <v>5</v>
      </c>
    </row>
    <row r="14" spans="1:64" ht="15">
      <c r="A14" s="64" t="s">
        <v>221</v>
      </c>
      <c r="B14" s="64" t="s">
        <v>221</v>
      </c>
      <c r="C14" s="65"/>
      <c r="D14" s="66"/>
      <c r="E14" s="67"/>
      <c r="F14" s="68"/>
      <c r="G14" s="65"/>
      <c r="H14" s="69"/>
      <c r="I14" s="70"/>
      <c r="J14" s="70"/>
      <c r="K14" s="34" t="s">
        <v>65</v>
      </c>
      <c r="L14" s="77">
        <v>31</v>
      </c>
      <c r="M14" s="77"/>
      <c r="N14" s="72"/>
      <c r="O14" s="79" t="s">
        <v>176</v>
      </c>
      <c r="P14" s="81">
        <v>43501.93077546296</v>
      </c>
      <c r="Q14" s="79" t="s">
        <v>263</v>
      </c>
      <c r="R14" s="82" t="s">
        <v>325</v>
      </c>
      <c r="S14" s="79" t="s">
        <v>364</v>
      </c>
      <c r="T14" s="79"/>
      <c r="U14" s="79"/>
      <c r="V14" s="82" t="s">
        <v>422</v>
      </c>
      <c r="W14" s="81">
        <v>43501.93077546296</v>
      </c>
      <c r="X14" s="82" t="s">
        <v>445</v>
      </c>
      <c r="Y14" s="79"/>
      <c r="Z14" s="79"/>
      <c r="AA14" s="85" t="s">
        <v>517</v>
      </c>
      <c r="AB14" s="79"/>
      <c r="AC14" s="79" t="b">
        <v>0</v>
      </c>
      <c r="AD14" s="79">
        <v>0</v>
      </c>
      <c r="AE14" s="85" t="s">
        <v>578</v>
      </c>
      <c r="AF14" s="79" t="b">
        <v>0</v>
      </c>
      <c r="AG14" s="79" t="s">
        <v>582</v>
      </c>
      <c r="AH14" s="79"/>
      <c r="AI14" s="85" t="s">
        <v>578</v>
      </c>
      <c r="AJ14" s="79" t="b">
        <v>0</v>
      </c>
      <c r="AK14" s="79">
        <v>0</v>
      </c>
      <c r="AL14" s="85" t="s">
        <v>578</v>
      </c>
      <c r="AM14" s="79" t="s">
        <v>592</v>
      </c>
      <c r="AN14" s="79" t="b">
        <v>0</v>
      </c>
      <c r="AO14" s="85" t="s">
        <v>517</v>
      </c>
      <c r="AP14" s="79" t="s">
        <v>176</v>
      </c>
      <c r="AQ14" s="79">
        <v>0</v>
      </c>
      <c r="AR14" s="79">
        <v>0</v>
      </c>
      <c r="AS14" s="79"/>
      <c r="AT14" s="79"/>
      <c r="AU14" s="79"/>
      <c r="AV14" s="79"/>
      <c r="AW14" s="79"/>
      <c r="AX14" s="79"/>
      <c r="AY14" s="79"/>
      <c r="AZ14" s="79"/>
      <c r="BA14">
        <v>5</v>
      </c>
      <c r="BB14" s="78" t="str">
        <f>REPLACE(INDEX(GroupVertices[Group],MATCH(Edges24[[#This Row],[Vertex 1]],GroupVertices[Vertex],0)),1,1,"")</f>
        <v>4</v>
      </c>
      <c r="BC14" s="78" t="str">
        <f>REPLACE(INDEX(GroupVertices[Group],MATCH(Edges24[[#This Row],[Vertex 2]],GroupVertices[Vertex],0)),1,1,"")</f>
        <v>4</v>
      </c>
      <c r="BD14" s="48">
        <v>0</v>
      </c>
      <c r="BE14" s="49">
        <v>0</v>
      </c>
      <c r="BF14" s="48">
        <v>0</v>
      </c>
      <c r="BG14" s="49">
        <v>0</v>
      </c>
      <c r="BH14" s="48">
        <v>0</v>
      </c>
      <c r="BI14" s="49">
        <v>0</v>
      </c>
      <c r="BJ14" s="48">
        <v>5</v>
      </c>
      <c r="BK14" s="49">
        <v>100</v>
      </c>
      <c r="BL14" s="48">
        <v>5</v>
      </c>
    </row>
    <row r="15" spans="1:64" ht="15">
      <c r="A15" s="64" t="s">
        <v>221</v>
      </c>
      <c r="B15" s="64" t="s">
        <v>221</v>
      </c>
      <c r="C15" s="65"/>
      <c r="D15" s="66"/>
      <c r="E15" s="67"/>
      <c r="F15" s="68"/>
      <c r="G15" s="65"/>
      <c r="H15" s="69"/>
      <c r="I15" s="70"/>
      <c r="J15" s="70"/>
      <c r="K15" s="34" t="s">
        <v>65</v>
      </c>
      <c r="L15" s="77">
        <v>32</v>
      </c>
      <c r="M15" s="77"/>
      <c r="N15" s="72"/>
      <c r="O15" s="79" t="s">
        <v>176</v>
      </c>
      <c r="P15" s="81">
        <v>43504.93087962963</v>
      </c>
      <c r="Q15" s="79" t="s">
        <v>263</v>
      </c>
      <c r="R15" s="82" t="s">
        <v>325</v>
      </c>
      <c r="S15" s="79" t="s">
        <v>364</v>
      </c>
      <c r="T15" s="79"/>
      <c r="U15" s="79"/>
      <c r="V15" s="82" t="s">
        <v>422</v>
      </c>
      <c r="W15" s="81">
        <v>43504.93087962963</v>
      </c>
      <c r="X15" s="82" t="s">
        <v>446</v>
      </c>
      <c r="Y15" s="79"/>
      <c r="Z15" s="79"/>
      <c r="AA15" s="85" t="s">
        <v>518</v>
      </c>
      <c r="AB15" s="79"/>
      <c r="AC15" s="79" t="b">
        <v>0</v>
      </c>
      <c r="AD15" s="79">
        <v>0</v>
      </c>
      <c r="AE15" s="85" t="s">
        <v>578</v>
      </c>
      <c r="AF15" s="79" t="b">
        <v>0</v>
      </c>
      <c r="AG15" s="79" t="s">
        <v>582</v>
      </c>
      <c r="AH15" s="79"/>
      <c r="AI15" s="85" t="s">
        <v>578</v>
      </c>
      <c r="AJ15" s="79" t="b">
        <v>0</v>
      </c>
      <c r="AK15" s="79">
        <v>0</v>
      </c>
      <c r="AL15" s="85" t="s">
        <v>578</v>
      </c>
      <c r="AM15" s="79" t="s">
        <v>592</v>
      </c>
      <c r="AN15" s="79" t="b">
        <v>0</v>
      </c>
      <c r="AO15" s="85" t="s">
        <v>518</v>
      </c>
      <c r="AP15" s="79" t="s">
        <v>176</v>
      </c>
      <c r="AQ15" s="79">
        <v>0</v>
      </c>
      <c r="AR15" s="79">
        <v>0</v>
      </c>
      <c r="AS15" s="79"/>
      <c r="AT15" s="79"/>
      <c r="AU15" s="79"/>
      <c r="AV15" s="79"/>
      <c r="AW15" s="79"/>
      <c r="AX15" s="79"/>
      <c r="AY15" s="79"/>
      <c r="AZ15" s="79"/>
      <c r="BA15">
        <v>5</v>
      </c>
      <c r="BB15" s="78" t="str">
        <f>REPLACE(INDEX(GroupVertices[Group],MATCH(Edges24[[#This Row],[Vertex 1]],GroupVertices[Vertex],0)),1,1,"")</f>
        <v>4</v>
      </c>
      <c r="BC15" s="78" t="str">
        <f>REPLACE(INDEX(GroupVertices[Group],MATCH(Edges24[[#This Row],[Vertex 2]],GroupVertices[Vertex],0)),1,1,"")</f>
        <v>4</v>
      </c>
      <c r="BD15" s="48">
        <v>0</v>
      </c>
      <c r="BE15" s="49">
        <v>0</v>
      </c>
      <c r="BF15" s="48">
        <v>0</v>
      </c>
      <c r="BG15" s="49">
        <v>0</v>
      </c>
      <c r="BH15" s="48">
        <v>0</v>
      </c>
      <c r="BI15" s="49">
        <v>0</v>
      </c>
      <c r="BJ15" s="48">
        <v>5</v>
      </c>
      <c r="BK15" s="49">
        <v>100</v>
      </c>
      <c r="BL15" s="48">
        <v>5</v>
      </c>
    </row>
    <row r="16" spans="1:64" ht="15">
      <c r="A16" s="64" t="s">
        <v>221</v>
      </c>
      <c r="B16" s="64" t="s">
        <v>221</v>
      </c>
      <c r="C16" s="65"/>
      <c r="D16" s="66"/>
      <c r="E16" s="67"/>
      <c r="F16" s="68"/>
      <c r="G16" s="65"/>
      <c r="H16" s="69"/>
      <c r="I16" s="70"/>
      <c r="J16" s="70"/>
      <c r="K16" s="34" t="s">
        <v>65</v>
      </c>
      <c r="L16" s="77">
        <v>33</v>
      </c>
      <c r="M16" s="77"/>
      <c r="N16" s="72"/>
      <c r="O16" s="79" t="s">
        <v>176</v>
      </c>
      <c r="P16" s="81">
        <v>43507.93765046296</v>
      </c>
      <c r="Q16" s="79" t="s">
        <v>263</v>
      </c>
      <c r="R16" s="82" t="s">
        <v>325</v>
      </c>
      <c r="S16" s="79" t="s">
        <v>364</v>
      </c>
      <c r="T16" s="79"/>
      <c r="U16" s="79"/>
      <c r="V16" s="82" t="s">
        <v>422</v>
      </c>
      <c r="W16" s="81">
        <v>43507.93765046296</v>
      </c>
      <c r="X16" s="82" t="s">
        <v>447</v>
      </c>
      <c r="Y16" s="79"/>
      <c r="Z16" s="79"/>
      <c r="AA16" s="85" t="s">
        <v>519</v>
      </c>
      <c r="AB16" s="79"/>
      <c r="AC16" s="79" t="b">
        <v>0</v>
      </c>
      <c r="AD16" s="79">
        <v>0</v>
      </c>
      <c r="AE16" s="85" t="s">
        <v>578</v>
      </c>
      <c r="AF16" s="79" t="b">
        <v>0</v>
      </c>
      <c r="AG16" s="79" t="s">
        <v>582</v>
      </c>
      <c r="AH16" s="79"/>
      <c r="AI16" s="85" t="s">
        <v>578</v>
      </c>
      <c r="AJ16" s="79" t="b">
        <v>0</v>
      </c>
      <c r="AK16" s="79">
        <v>0</v>
      </c>
      <c r="AL16" s="85" t="s">
        <v>578</v>
      </c>
      <c r="AM16" s="79" t="s">
        <v>592</v>
      </c>
      <c r="AN16" s="79" t="b">
        <v>0</v>
      </c>
      <c r="AO16" s="85" t="s">
        <v>519</v>
      </c>
      <c r="AP16" s="79" t="s">
        <v>176</v>
      </c>
      <c r="AQ16" s="79">
        <v>0</v>
      </c>
      <c r="AR16" s="79">
        <v>0</v>
      </c>
      <c r="AS16" s="79"/>
      <c r="AT16" s="79"/>
      <c r="AU16" s="79"/>
      <c r="AV16" s="79"/>
      <c r="AW16" s="79"/>
      <c r="AX16" s="79"/>
      <c r="AY16" s="79"/>
      <c r="AZ16" s="79"/>
      <c r="BA16">
        <v>5</v>
      </c>
      <c r="BB16" s="78" t="str">
        <f>REPLACE(INDEX(GroupVertices[Group],MATCH(Edges24[[#This Row],[Vertex 1]],GroupVertices[Vertex],0)),1,1,"")</f>
        <v>4</v>
      </c>
      <c r="BC16" s="78" t="str">
        <f>REPLACE(INDEX(GroupVertices[Group],MATCH(Edges24[[#This Row],[Vertex 2]],GroupVertices[Vertex],0)),1,1,"")</f>
        <v>4</v>
      </c>
      <c r="BD16" s="48">
        <v>0</v>
      </c>
      <c r="BE16" s="49">
        <v>0</v>
      </c>
      <c r="BF16" s="48">
        <v>0</v>
      </c>
      <c r="BG16" s="49">
        <v>0</v>
      </c>
      <c r="BH16" s="48">
        <v>0</v>
      </c>
      <c r="BI16" s="49">
        <v>0</v>
      </c>
      <c r="BJ16" s="48">
        <v>5</v>
      </c>
      <c r="BK16" s="49">
        <v>100</v>
      </c>
      <c r="BL16" s="48">
        <v>5</v>
      </c>
    </row>
    <row r="17" spans="1:64" ht="15">
      <c r="A17" s="64" t="s">
        <v>221</v>
      </c>
      <c r="B17" s="64" t="s">
        <v>221</v>
      </c>
      <c r="C17" s="65"/>
      <c r="D17" s="66"/>
      <c r="E17" s="67"/>
      <c r="F17" s="68"/>
      <c r="G17" s="65"/>
      <c r="H17" s="69"/>
      <c r="I17" s="70"/>
      <c r="J17" s="70"/>
      <c r="K17" s="34" t="s">
        <v>65</v>
      </c>
      <c r="L17" s="77">
        <v>34</v>
      </c>
      <c r="M17" s="77"/>
      <c r="N17" s="72"/>
      <c r="O17" s="79" t="s">
        <v>176</v>
      </c>
      <c r="P17" s="81">
        <v>43510.93769675926</v>
      </c>
      <c r="Q17" s="79" t="s">
        <v>263</v>
      </c>
      <c r="R17" s="82" t="s">
        <v>325</v>
      </c>
      <c r="S17" s="79" t="s">
        <v>364</v>
      </c>
      <c r="T17" s="79"/>
      <c r="U17" s="79"/>
      <c r="V17" s="82" t="s">
        <v>422</v>
      </c>
      <c r="W17" s="81">
        <v>43510.93769675926</v>
      </c>
      <c r="X17" s="82" t="s">
        <v>448</v>
      </c>
      <c r="Y17" s="79"/>
      <c r="Z17" s="79"/>
      <c r="AA17" s="85" t="s">
        <v>520</v>
      </c>
      <c r="AB17" s="79"/>
      <c r="AC17" s="79" t="b">
        <v>0</v>
      </c>
      <c r="AD17" s="79">
        <v>0</v>
      </c>
      <c r="AE17" s="85" t="s">
        <v>578</v>
      </c>
      <c r="AF17" s="79" t="b">
        <v>0</v>
      </c>
      <c r="AG17" s="79" t="s">
        <v>582</v>
      </c>
      <c r="AH17" s="79"/>
      <c r="AI17" s="85" t="s">
        <v>578</v>
      </c>
      <c r="AJ17" s="79" t="b">
        <v>0</v>
      </c>
      <c r="AK17" s="79">
        <v>0</v>
      </c>
      <c r="AL17" s="85" t="s">
        <v>578</v>
      </c>
      <c r="AM17" s="79" t="s">
        <v>592</v>
      </c>
      <c r="AN17" s="79" t="b">
        <v>0</v>
      </c>
      <c r="AO17" s="85" t="s">
        <v>520</v>
      </c>
      <c r="AP17" s="79" t="s">
        <v>176</v>
      </c>
      <c r="AQ17" s="79">
        <v>0</v>
      </c>
      <c r="AR17" s="79">
        <v>0</v>
      </c>
      <c r="AS17" s="79"/>
      <c r="AT17" s="79"/>
      <c r="AU17" s="79"/>
      <c r="AV17" s="79"/>
      <c r="AW17" s="79"/>
      <c r="AX17" s="79"/>
      <c r="AY17" s="79"/>
      <c r="AZ17" s="79"/>
      <c r="BA17">
        <v>5</v>
      </c>
      <c r="BB17" s="78" t="str">
        <f>REPLACE(INDEX(GroupVertices[Group],MATCH(Edges24[[#This Row],[Vertex 1]],GroupVertices[Vertex],0)),1,1,"")</f>
        <v>4</v>
      </c>
      <c r="BC17" s="78" t="str">
        <f>REPLACE(INDEX(GroupVertices[Group],MATCH(Edges24[[#This Row],[Vertex 2]],GroupVertices[Vertex],0)),1,1,"")</f>
        <v>4</v>
      </c>
      <c r="BD17" s="48">
        <v>0</v>
      </c>
      <c r="BE17" s="49">
        <v>0</v>
      </c>
      <c r="BF17" s="48">
        <v>0</v>
      </c>
      <c r="BG17" s="49">
        <v>0</v>
      </c>
      <c r="BH17" s="48">
        <v>0</v>
      </c>
      <c r="BI17" s="49">
        <v>0</v>
      </c>
      <c r="BJ17" s="48">
        <v>5</v>
      </c>
      <c r="BK17" s="49">
        <v>100</v>
      </c>
      <c r="BL17" s="48">
        <v>5</v>
      </c>
    </row>
    <row r="18" spans="1:64" ht="15">
      <c r="A18" s="64" t="s">
        <v>222</v>
      </c>
      <c r="B18" s="64" t="s">
        <v>230</v>
      </c>
      <c r="C18" s="65"/>
      <c r="D18" s="66"/>
      <c r="E18" s="67"/>
      <c r="F18" s="68"/>
      <c r="G18" s="65"/>
      <c r="H18" s="69"/>
      <c r="I18" s="70"/>
      <c r="J18" s="70"/>
      <c r="K18" s="34" t="s">
        <v>65</v>
      </c>
      <c r="L18" s="77">
        <v>35</v>
      </c>
      <c r="M18" s="77"/>
      <c r="N18" s="72"/>
      <c r="O18" s="79" t="s">
        <v>251</v>
      </c>
      <c r="P18" s="81">
        <v>43501.029756944445</v>
      </c>
      <c r="Q18" s="79" t="s">
        <v>264</v>
      </c>
      <c r="R18" s="82" t="s">
        <v>326</v>
      </c>
      <c r="S18" s="79" t="s">
        <v>365</v>
      </c>
      <c r="T18" s="79"/>
      <c r="U18" s="79"/>
      <c r="V18" s="82" t="s">
        <v>423</v>
      </c>
      <c r="W18" s="81">
        <v>43501.029756944445</v>
      </c>
      <c r="X18" s="82" t="s">
        <v>449</v>
      </c>
      <c r="Y18" s="79"/>
      <c r="Z18" s="79"/>
      <c r="AA18" s="85" t="s">
        <v>521</v>
      </c>
      <c r="AB18" s="79"/>
      <c r="AC18" s="79" t="b">
        <v>0</v>
      </c>
      <c r="AD18" s="79">
        <v>0</v>
      </c>
      <c r="AE18" s="85" t="s">
        <v>578</v>
      </c>
      <c r="AF18" s="79" t="b">
        <v>0</v>
      </c>
      <c r="AG18" s="79" t="s">
        <v>580</v>
      </c>
      <c r="AH18" s="79"/>
      <c r="AI18" s="85" t="s">
        <v>578</v>
      </c>
      <c r="AJ18" s="79" t="b">
        <v>0</v>
      </c>
      <c r="AK18" s="79">
        <v>0</v>
      </c>
      <c r="AL18" s="85" t="s">
        <v>571</v>
      </c>
      <c r="AM18" s="79" t="s">
        <v>593</v>
      </c>
      <c r="AN18" s="79" t="b">
        <v>0</v>
      </c>
      <c r="AO18" s="85" t="s">
        <v>571</v>
      </c>
      <c r="AP18" s="79" t="s">
        <v>176</v>
      </c>
      <c r="AQ18" s="79">
        <v>0</v>
      </c>
      <c r="AR18" s="79">
        <v>0</v>
      </c>
      <c r="AS18" s="79"/>
      <c r="AT18" s="79"/>
      <c r="AU18" s="79"/>
      <c r="AV18" s="79"/>
      <c r="AW18" s="79"/>
      <c r="AX18" s="79"/>
      <c r="AY18" s="79"/>
      <c r="AZ18" s="79"/>
      <c r="BA18">
        <v>4</v>
      </c>
      <c r="BB18" s="78" t="str">
        <f>REPLACE(INDEX(GroupVertices[Group],MATCH(Edges24[[#This Row],[Vertex 1]],GroupVertices[Vertex],0)),1,1,"")</f>
        <v>1</v>
      </c>
      <c r="BC18" s="78" t="str">
        <f>REPLACE(INDEX(GroupVertices[Group],MATCH(Edges24[[#This Row],[Vertex 2]],GroupVertices[Vertex],0)),1,1,"")</f>
        <v>1</v>
      </c>
      <c r="BD18" s="48">
        <v>0</v>
      </c>
      <c r="BE18" s="49">
        <v>0</v>
      </c>
      <c r="BF18" s="48">
        <v>1</v>
      </c>
      <c r="BG18" s="49">
        <v>5.2631578947368425</v>
      </c>
      <c r="BH18" s="48">
        <v>0</v>
      </c>
      <c r="BI18" s="49">
        <v>0</v>
      </c>
      <c r="BJ18" s="48">
        <v>18</v>
      </c>
      <c r="BK18" s="49">
        <v>94.73684210526316</v>
      </c>
      <c r="BL18" s="48">
        <v>19</v>
      </c>
    </row>
    <row r="19" spans="1:64" ht="15">
      <c r="A19" s="64" t="s">
        <v>222</v>
      </c>
      <c r="B19" s="64" t="s">
        <v>228</v>
      </c>
      <c r="C19" s="65"/>
      <c r="D19" s="66"/>
      <c r="E19" s="67"/>
      <c r="F19" s="68"/>
      <c r="G19" s="65"/>
      <c r="H19" s="69"/>
      <c r="I19" s="70"/>
      <c r="J19" s="70"/>
      <c r="K19" s="34" t="s">
        <v>65</v>
      </c>
      <c r="L19" s="77">
        <v>36</v>
      </c>
      <c r="M19" s="77"/>
      <c r="N19" s="72"/>
      <c r="O19" s="79" t="s">
        <v>251</v>
      </c>
      <c r="P19" s="81">
        <v>43501.54393518518</v>
      </c>
      <c r="Q19" s="79" t="s">
        <v>265</v>
      </c>
      <c r="R19" s="79"/>
      <c r="S19" s="79"/>
      <c r="T19" s="79"/>
      <c r="U19" s="79"/>
      <c r="V19" s="82" t="s">
        <v>423</v>
      </c>
      <c r="W19" s="81">
        <v>43501.54393518518</v>
      </c>
      <c r="X19" s="82" t="s">
        <v>450</v>
      </c>
      <c r="Y19" s="79"/>
      <c r="Z19" s="79"/>
      <c r="AA19" s="85" t="s">
        <v>522</v>
      </c>
      <c r="AB19" s="79"/>
      <c r="AC19" s="79" t="b">
        <v>0</v>
      </c>
      <c r="AD19" s="79">
        <v>0</v>
      </c>
      <c r="AE19" s="85" t="s">
        <v>578</v>
      </c>
      <c r="AF19" s="79" t="b">
        <v>0</v>
      </c>
      <c r="AG19" s="79" t="s">
        <v>580</v>
      </c>
      <c r="AH19" s="79"/>
      <c r="AI19" s="85" t="s">
        <v>578</v>
      </c>
      <c r="AJ19" s="79" t="b">
        <v>0</v>
      </c>
      <c r="AK19" s="79">
        <v>1</v>
      </c>
      <c r="AL19" s="85" t="s">
        <v>540</v>
      </c>
      <c r="AM19" s="79" t="s">
        <v>593</v>
      </c>
      <c r="AN19" s="79" t="b">
        <v>0</v>
      </c>
      <c r="AO19" s="85" t="s">
        <v>540</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2</v>
      </c>
      <c r="BD19" s="48">
        <v>3</v>
      </c>
      <c r="BE19" s="49">
        <v>16.666666666666668</v>
      </c>
      <c r="BF19" s="48">
        <v>1</v>
      </c>
      <c r="BG19" s="49">
        <v>5.555555555555555</v>
      </c>
      <c r="BH19" s="48">
        <v>0</v>
      </c>
      <c r="BI19" s="49">
        <v>0</v>
      </c>
      <c r="BJ19" s="48">
        <v>14</v>
      </c>
      <c r="BK19" s="49">
        <v>77.77777777777777</v>
      </c>
      <c r="BL19" s="48">
        <v>18</v>
      </c>
    </row>
    <row r="20" spans="1:64" ht="15">
      <c r="A20" s="64" t="s">
        <v>222</v>
      </c>
      <c r="B20" s="64" t="s">
        <v>230</v>
      </c>
      <c r="C20" s="65"/>
      <c r="D20" s="66"/>
      <c r="E20" s="67"/>
      <c r="F20" s="68"/>
      <c r="G20" s="65"/>
      <c r="H20" s="69"/>
      <c r="I20" s="70"/>
      <c r="J20" s="70"/>
      <c r="K20" s="34" t="s">
        <v>65</v>
      </c>
      <c r="L20" s="77">
        <v>37</v>
      </c>
      <c r="M20" s="77"/>
      <c r="N20" s="72"/>
      <c r="O20" s="79" t="s">
        <v>251</v>
      </c>
      <c r="P20" s="81">
        <v>43503.64525462963</v>
      </c>
      <c r="Q20" s="79" t="s">
        <v>266</v>
      </c>
      <c r="R20" s="82" t="s">
        <v>327</v>
      </c>
      <c r="S20" s="79" t="s">
        <v>361</v>
      </c>
      <c r="T20" s="79"/>
      <c r="U20" s="79"/>
      <c r="V20" s="82" t="s">
        <v>423</v>
      </c>
      <c r="W20" s="81">
        <v>43503.64525462963</v>
      </c>
      <c r="X20" s="82" t="s">
        <v>451</v>
      </c>
      <c r="Y20" s="79"/>
      <c r="Z20" s="79"/>
      <c r="AA20" s="85" t="s">
        <v>523</v>
      </c>
      <c r="AB20" s="79"/>
      <c r="AC20" s="79" t="b">
        <v>0</v>
      </c>
      <c r="AD20" s="79">
        <v>0</v>
      </c>
      <c r="AE20" s="85" t="s">
        <v>578</v>
      </c>
      <c r="AF20" s="79" t="b">
        <v>1</v>
      </c>
      <c r="AG20" s="79" t="s">
        <v>580</v>
      </c>
      <c r="AH20" s="79"/>
      <c r="AI20" s="85" t="s">
        <v>509</v>
      </c>
      <c r="AJ20" s="79" t="b">
        <v>0</v>
      </c>
      <c r="AK20" s="79">
        <v>0</v>
      </c>
      <c r="AL20" s="85" t="s">
        <v>578</v>
      </c>
      <c r="AM20" s="79" t="s">
        <v>594</v>
      </c>
      <c r="AN20" s="79" t="b">
        <v>0</v>
      </c>
      <c r="AO20" s="85" t="s">
        <v>523</v>
      </c>
      <c r="AP20" s="79" t="s">
        <v>176</v>
      </c>
      <c r="AQ20" s="79">
        <v>0</v>
      </c>
      <c r="AR20" s="79">
        <v>0</v>
      </c>
      <c r="AS20" s="79"/>
      <c r="AT20" s="79"/>
      <c r="AU20" s="79"/>
      <c r="AV20" s="79"/>
      <c r="AW20" s="79"/>
      <c r="AX20" s="79"/>
      <c r="AY20" s="79"/>
      <c r="AZ20" s="79"/>
      <c r="BA20">
        <v>4</v>
      </c>
      <c r="BB20" s="78" t="str">
        <f>REPLACE(INDEX(GroupVertices[Group],MATCH(Edges24[[#This Row],[Vertex 1]],GroupVertices[Vertex],0)),1,1,"")</f>
        <v>1</v>
      </c>
      <c r="BC20" s="78" t="str">
        <f>REPLACE(INDEX(GroupVertices[Group],MATCH(Edges24[[#This Row],[Vertex 2]],GroupVertices[Vertex],0)),1,1,"")</f>
        <v>1</v>
      </c>
      <c r="BD20" s="48">
        <v>1</v>
      </c>
      <c r="BE20" s="49">
        <v>25</v>
      </c>
      <c r="BF20" s="48">
        <v>0</v>
      </c>
      <c r="BG20" s="49">
        <v>0</v>
      </c>
      <c r="BH20" s="48">
        <v>0</v>
      </c>
      <c r="BI20" s="49">
        <v>0</v>
      </c>
      <c r="BJ20" s="48">
        <v>3</v>
      </c>
      <c r="BK20" s="49">
        <v>75</v>
      </c>
      <c r="BL20" s="48">
        <v>4</v>
      </c>
    </row>
    <row r="21" spans="1:64" ht="15">
      <c r="A21" s="64" t="s">
        <v>222</v>
      </c>
      <c r="B21" s="64" t="s">
        <v>238</v>
      </c>
      <c r="C21" s="65"/>
      <c r="D21" s="66"/>
      <c r="E21" s="67"/>
      <c r="F21" s="68"/>
      <c r="G21" s="65"/>
      <c r="H21" s="69"/>
      <c r="I21" s="70"/>
      <c r="J21" s="70"/>
      <c r="K21" s="34" t="s">
        <v>65</v>
      </c>
      <c r="L21" s="77">
        <v>38</v>
      </c>
      <c r="M21" s="77"/>
      <c r="N21" s="72"/>
      <c r="O21" s="79" t="s">
        <v>251</v>
      </c>
      <c r="P21" s="81">
        <v>43505.02072916667</v>
      </c>
      <c r="Q21" s="79" t="s">
        <v>267</v>
      </c>
      <c r="R21" s="79"/>
      <c r="S21" s="79"/>
      <c r="T21" s="79" t="s">
        <v>230</v>
      </c>
      <c r="U21" s="79"/>
      <c r="V21" s="82" t="s">
        <v>423</v>
      </c>
      <c r="W21" s="81">
        <v>43505.02072916667</v>
      </c>
      <c r="X21" s="82" t="s">
        <v>452</v>
      </c>
      <c r="Y21" s="79"/>
      <c r="Z21" s="79"/>
      <c r="AA21" s="85" t="s">
        <v>524</v>
      </c>
      <c r="AB21" s="79"/>
      <c r="AC21" s="79" t="b">
        <v>0</v>
      </c>
      <c r="AD21" s="79">
        <v>0</v>
      </c>
      <c r="AE21" s="85" t="s">
        <v>578</v>
      </c>
      <c r="AF21" s="79" t="b">
        <v>0</v>
      </c>
      <c r="AG21" s="79" t="s">
        <v>580</v>
      </c>
      <c r="AH21" s="79"/>
      <c r="AI21" s="85" t="s">
        <v>578</v>
      </c>
      <c r="AJ21" s="79" t="b">
        <v>0</v>
      </c>
      <c r="AK21" s="79">
        <v>0</v>
      </c>
      <c r="AL21" s="85" t="s">
        <v>557</v>
      </c>
      <c r="AM21" s="79" t="s">
        <v>593</v>
      </c>
      <c r="AN21" s="79" t="b">
        <v>0</v>
      </c>
      <c r="AO21" s="85" t="s">
        <v>557</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222</v>
      </c>
      <c r="B22" s="64" t="s">
        <v>230</v>
      </c>
      <c r="C22" s="65"/>
      <c r="D22" s="66"/>
      <c r="E22" s="67"/>
      <c r="F22" s="68"/>
      <c r="G22" s="65"/>
      <c r="H22" s="69"/>
      <c r="I22" s="70"/>
      <c r="J22" s="70"/>
      <c r="K22" s="34" t="s">
        <v>65</v>
      </c>
      <c r="L22" s="77">
        <v>40</v>
      </c>
      <c r="M22" s="77"/>
      <c r="N22" s="72"/>
      <c r="O22" s="79" t="s">
        <v>251</v>
      </c>
      <c r="P22" s="81">
        <v>43511.25811342592</v>
      </c>
      <c r="Q22" s="79" t="s">
        <v>268</v>
      </c>
      <c r="R22" s="79"/>
      <c r="S22" s="79"/>
      <c r="T22" s="79" t="s">
        <v>381</v>
      </c>
      <c r="U22" s="82" t="s">
        <v>402</v>
      </c>
      <c r="V22" s="82" t="s">
        <v>402</v>
      </c>
      <c r="W22" s="81">
        <v>43511.25811342592</v>
      </c>
      <c r="X22" s="82" t="s">
        <v>453</v>
      </c>
      <c r="Y22" s="79"/>
      <c r="Z22" s="79"/>
      <c r="AA22" s="85" t="s">
        <v>525</v>
      </c>
      <c r="AB22" s="79"/>
      <c r="AC22" s="79" t="b">
        <v>0</v>
      </c>
      <c r="AD22" s="79">
        <v>0</v>
      </c>
      <c r="AE22" s="85" t="s">
        <v>578</v>
      </c>
      <c r="AF22" s="79" t="b">
        <v>0</v>
      </c>
      <c r="AG22" s="79" t="s">
        <v>580</v>
      </c>
      <c r="AH22" s="79"/>
      <c r="AI22" s="85" t="s">
        <v>578</v>
      </c>
      <c r="AJ22" s="79" t="b">
        <v>0</v>
      </c>
      <c r="AK22" s="79">
        <v>0</v>
      </c>
      <c r="AL22" s="85" t="s">
        <v>576</v>
      </c>
      <c r="AM22" s="79" t="s">
        <v>593</v>
      </c>
      <c r="AN22" s="79" t="b">
        <v>0</v>
      </c>
      <c r="AO22" s="85" t="s">
        <v>576</v>
      </c>
      <c r="AP22" s="79" t="s">
        <v>176</v>
      </c>
      <c r="AQ22" s="79">
        <v>0</v>
      </c>
      <c r="AR22" s="79">
        <v>0</v>
      </c>
      <c r="AS22" s="79"/>
      <c r="AT22" s="79"/>
      <c r="AU22" s="79"/>
      <c r="AV22" s="79"/>
      <c r="AW22" s="79"/>
      <c r="AX22" s="79"/>
      <c r="AY22" s="79"/>
      <c r="AZ22" s="79"/>
      <c r="BA22">
        <v>4</v>
      </c>
      <c r="BB22" s="78" t="str">
        <f>REPLACE(INDEX(GroupVertices[Group],MATCH(Edges24[[#This Row],[Vertex 1]],GroupVertices[Vertex],0)),1,1,"")</f>
        <v>1</v>
      </c>
      <c r="BC22" s="78" t="str">
        <f>REPLACE(INDEX(GroupVertices[Group],MATCH(Edges24[[#This Row],[Vertex 2]],GroupVertices[Vertex],0)),1,1,"")</f>
        <v>1</v>
      </c>
      <c r="BD22" s="48">
        <v>2</v>
      </c>
      <c r="BE22" s="49">
        <v>16.666666666666668</v>
      </c>
      <c r="BF22" s="48">
        <v>0</v>
      </c>
      <c r="BG22" s="49">
        <v>0</v>
      </c>
      <c r="BH22" s="48">
        <v>0</v>
      </c>
      <c r="BI22" s="49">
        <v>0</v>
      </c>
      <c r="BJ22" s="48">
        <v>10</v>
      </c>
      <c r="BK22" s="49">
        <v>83.33333333333333</v>
      </c>
      <c r="BL22" s="48">
        <v>12</v>
      </c>
    </row>
    <row r="23" spans="1:64" ht="15">
      <c r="A23" s="64" t="s">
        <v>223</v>
      </c>
      <c r="B23" s="64" t="s">
        <v>230</v>
      </c>
      <c r="C23" s="65"/>
      <c r="D23" s="66"/>
      <c r="E23" s="67"/>
      <c r="F23" s="68"/>
      <c r="G23" s="65"/>
      <c r="H23" s="69"/>
      <c r="I23" s="70"/>
      <c r="J23" s="70"/>
      <c r="K23" s="34" t="s">
        <v>65</v>
      </c>
      <c r="L23" s="77">
        <v>41</v>
      </c>
      <c r="M23" s="77"/>
      <c r="N23" s="72"/>
      <c r="O23" s="79" t="s">
        <v>251</v>
      </c>
      <c r="P23" s="81">
        <v>43504.38395833333</v>
      </c>
      <c r="Q23" s="79" t="s">
        <v>269</v>
      </c>
      <c r="R23" s="79"/>
      <c r="S23" s="79"/>
      <c r="T23" s="79" t="s">
        <v>375</v>
      </c>
      <c r="U23" s="79"/>
      <c r="V23" s="82" t="s">
        <v>424</v>
      </c>
      <c r="W23" s="81">
        <v>43504.38395833333</v>
      </c>
      <c r="X23" s="82" t="s">
        <v>454</v>
      </c>
      <c r="Y23" s="79"/>
      <c r="Z23" s="79"/>
      <c r="AA23" s="85" t="s">
        <v>526</v>
      </c>
      <c r="AB23" s="79"/>
      <c r="AC23" s="79" t="b">
        <v>0</v>
      </c>
      <c r="AD23" s="79">
        <v>0</v>
      </c>
      <c r="AE23" s="85" t="s">
        <v>578</v>
      </c>
      <c r="AF23" s="79" t="b">
        <v>0</v>
      </c>
      <c r="AG23" s="79" t="s">
        <v>580</v>
      </c>
      <c r="AH23" s="79"/>
      <c r="AI23" s="85" t="s">
        <v>578</v>
      </c>
      <c r="AJ23" s="79" t="b">
        <v>0</v>
      </c>
      <c r="AK23" s="79">
        <v>2</v>
      </c>
      <c r="AL23" s="85" t="s">
        <v>548</v>
      </c>
      <c r="AM23" s="79" t="s">
        <v>588</v>
      </c>
      <c r="AN23" s="79" t="b">
        <v>0</v>
      </c>
      <c r="AO23" s="85" t="s">
        <v>548</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1</v>
      </c>
      <c r="BD23" s="48"/>
      <c r="BE23" s="49"/>
      <c r="BF23" s="48"/>
      <c r="BG23" s="49"/>
      <c r="BH23" s="48"/>
      <c r="BI23" s="49"/>
      <c r="BJ23" s="48"/>
      <c r="BK23" s="49"/>
      <c r="BL23" s="48"/>
    </row>
    <row r="24" spans="1:64" ht="15">
      <c r="A24" s="64" t="s">
        <v>223</v>
      </c>
      <c r="B24" s="64" t="s">
        <v>235</v>
      </c>
      <c r="C24" s="65"/>
      <c r="D24" s="66"/>
      <c r="E24" s="67"/>
      <c r="F24" s="68"/>
      <c r="G24" s="65"/>
      <c r="H24" s="69"/>
      <c r="I24" s="70"/>
      <c r="J24" s="70"/>
      <c r="K24" s="34" t="s">
        <v>65</v>
      </c>
      <c r="L24" s="77">
        <v>44</v>
      </c>
      <c r="M24" s="77"/>
      <c r="N24" s="72"/>
      <c r="O24" s="79" t="s">
        <v>251</v>
      </c>
      <c r="P24" s="81">
        <v>43511.36605324074</v>
      </c>
      <c r="Q24" s="79" t="s">
        <v>270</v>
      </c>
      <c r="R24" s="79"/>
      <c r="S24" s="79"/>
      <c r="T24" s="79" t="s">
        <v>382</v>
      </c>
      <c r="U24" s="79"/>
      <c r="V24" s="82" t="s">
        <v>424</v>
      </c>
      <c r="W24" s="81">
        <v>43511.36605324074</v>
      </c>
      <c r="X24" s="82" t="s">
        <v>455</v>
      </c>
      <c r="Y24" s="79"/>
      <c r="Z24" s="79"/>
      <c r="AA24" s="85" t="s">
        <v>527</v>
      </c>
      <c r="AB24" s="79"/>
      <c r="AC24" s="79" t="b">
        <v>0</v>
      </c>
      <c r="AD24" s="79">
        <v>0</v>
      </c>
      <c r="AE24" s="85" t="s">
        <v>578</v>
      </c>
      <c r="AF24" s="79" t="b">
        <v>0</v>
      </c>
      <c r="AG24" s="79" t="s">
        <v>580</v>
      </c>
      <c r="AH24" s="79"/>
      <c r="AI24" s="85" t="s">
        <v>578</v>
      </c>
      <c r="AJ24" s="79" t="b">
        <v>0</v>
      </c>
      <c r="AK24" s="79">
        <v>3</v>
      </c>
      <c r="AL24" s="85" t="s">
        <v>550</v>
      </c>
      <c r="AM24" s="79" t="s">
        <v>588</v>
      </c>
      <c r="AN24" s="79" t="b">
        <v>0</v>
      </c>
      <c r="AO24" s="85" t="s">
        <v>550</v>
      </c>
      <c r="AP24" s="79" t="s">
        <v>176</v>
      </c>
      <c r="AQ24" s="79">
        <v>0</v>
      </c>
      <c r="AR24" s="79">
        <v>0</v>
      </c>
      <c r="AS24" s="79"/>
      <c r="AT24" s="79"/>
      <c r="AU24" s="79"/>
      <c r="AV24" s="79"/>
      <c r="AW24" s="79"/>
      <c r="AX24" s="79"/>
      <c r="AY24" s="79"/>
      <c r="AZ24" s="79"/>
      <c r="BA24">
        <v>2</v>
      </c>
      <c r="BB24" s="78" t="str">
        <f>REPLACE(INDEX(GroupVertices[Group],MATCH(Edges24[[#This Row],[Vertex 1]],GroupVertices[Vertex],0)),1,1,"")</f>
        <v>3</v>
      </c>
      <c r="BC24" s="78" t="str">
        <f>REPLACE(INDEX(GroupVertices[Group],MATCH(Edges24[[#This Row],[Vertex 2]],GroupVertices[Vertex],0)),1,1,"")</f>
        <v>3</v>
      </c>
      <c r="BD24" s="48"/>
      <c r="BE24" s="49"/>
      <c r="BF24" s="48"/>
      <c r="BG24" s="49"/>
      <c r="BH24" s="48"/>
      <c r="BI24" s="49"/>
      <c r="BJ24" s="48"/>
      <c r="BK24" s="49"/>
      <c r="BL24" s="48"/>
    </row>
    <row r="25" spans="1:64" ht="15">
      <c r="A25" s="64" t="s">
        <v>224</v>
      </c>
      <c r="B25" s="64" t="s">
        <v>224</v>
      </c>
      <c r="C25" s="65"/>
      <c r="D25" s="66"/>
      <c r="E25" s="67"/>
      <c r="F25" s="68"/>
      <c r="G25" s="65"/>
      <c r="H25" s="69"/>
      <c r="I25" s="70"/>
      <c r="J25" s="70"/>
      <c r="K25" s="34" t="s">
        <v>65</v>
      </c>
      <c r="L25" s="77">
        <v>46</v>
      </c>
      <c r="M25" s="77"/>
      <c r="N25" s="72"/>
      <c r="O25" s="79" t="s">
        <v>176</v>
      </c>
      <c r="P25" s="81">
        <v>43503.572916666664</v>
      </c>
      <c r="Q25" s="79" t="s">
        <v>271</v>
      </c>
      <c r="R25" s="82" t="s">
        <v>328</v>
      </c>
      <c r="S25" s="79" t="s">
        <v>361</v>
      </c>
      <c r="T25" s="79"/>
      <c r="U25" s="79"/>
      <c r="V25" s="82" t="s">
        <v>425</v>
      </c>
      <c r="W25" s="81">
        <v>43503.572916666664</v>
      </c>
      <c r="X25" s="82" t="s">
        <v>456</v>
      </c>
      <c r="Y25" s="79"/>
      <c r="Z25" s="79"/>
      <c r="AA25" s="85" t="s">
        <v>528</v>
      </c>
      <c r="AB25" s="79"/>
      <c r="AC25" s="79" t="b">
        <v>0</v>
      </c>
      <c r="AD25" s="79">
        <v>0</v>
      </c>
      <c r="AE25" s="85" t="s">
        <v>578</v>
      </c>
      <c r="AF25" s="79" t="b">
        <v>0</v>
      </c>
      <c r="AG25" s="79" t="s">
        <v>581</v>
      </c>
      <c r="AH25" s="79"/>
      <c r="AI25" s="85" t="s">
        <v>578</v>
      </c>
      <c r="AJ25" s="79" t="b">
        <v>0</v>
      </c>
      <c r="AK25" s="79">
        <v>0</v>
      </c>
      <c r="AL25" s="85" t="s">
        <v>578</v>
      </c>
      <c r="AM25" s="79" t="s">
        <v>595</v>
      </c>
      <c r="AN25" s="79" t="b">
        <v>1</v>
      </c>
      <c r="AO25" s="85" t="s">
        <v>528</v>
      </c>
      <c r="AP25" s="79" t="s">
        <v>176</v>
      </c>
      <c r="AQ25" s="79">
        <v>0</v>
      </c>
      <c r="AR25" s="79">
        <v>0</v>
      </c>
      <c r="AS25" s="79"/>
      <c r="AT25" s="79"/>
      <c r="AU25" s="79"/>
      <c r="AV25" s="79"/>
      <c r="AW25" s="79"/>
      <c r="AX25" s="79"/>
      <c r="AY25" s="79"/>
      <c r="AZ25" s="79"/>
      <c r="BA25">
        <v>2</v>
      </c>
      <c r="BB25" s="78" t="str">
        <f>REPLACE(INDEX(GroupVertices[Group],MATCH(Edges24[[#This Row],[Vertex 1]],GroupVertices[Vertex],0)),1,1,"")</f>
        <v>4</v>
      </c>
      <c r="BC25" s="78" t="str">
        <f>REPLACE(INDEX(GroupVertices[Group],MATCH(Edges24[[#This Row],[Vertex 2]],GroupVertices[Vertex],0)),1,1,"")</f>
        <v>4</v>
      </c>
      <c r="BD25" s="48">
        <v>0</v>
      </c>
      <c r="BE25" s="49">
        <v>0</v>
      </c>
      <c r="BF25" s="48">
        <v>0</v>
      </c>
      <c r="BG25" s="49">
        <v>0</v>
      </c>
      <c r="BH25" s="48">
        <v>0</v>
      </c>
      <c r="BI25" s="49">
        <v>0</v>
      </c>
      <c r="BJ25" s="48">
        <v>20</v>
      </c>
      <c r="BK25" s="49">
        <v>100</v>
      </c>
      <c r="BL25" s="48">
        <v>20</v>
      </c>
    </row>
    <row r="26" spans="1:64" ht="15">
      <c r="A26" s="64" t="s">
        <v>224</v>
      </c>
      <c r="B26" s="64" t="s">
        <v>224</v>
      </c>
      <c r="C26" s="65"/>
      <c r="D26" s="66"/>
      <c r="E26" s="67"/>
      <c r="F26" s="68"/>
      <c r="G26" s="65"/>
      <c r="H26" s="69"/>
      <c r="I26" s="70"/>
      <c r="J26" s="70"/>
      <c r="K26" s="34" t="s">
        <v>65</v>
      </c>
      <c r="L26" s="77">
        <v>47</v>
      </c>
      <c r="M26" s="77"/>
      <c r="N26" s="72"/>
      <c r="O26" s="79" t="s">
        <v>176</v>
      </c>
      <c r="P26" s="81">
        <v>43511.40626157408</v>
      </c>
      <c r="Q26" s="79" t="s">
        <v>272</v>
      </c>
      <c r="R26" s="82" t="s">
        <v>329</v>
      </c>
      <c r="S26" s="79" t="s">
        <v>361</v>
      </c>
      <c r="T26" s="79"/>
      <c r="U26" s="79"/>
      <c r="V26" s="82" t="s">
        <v>425</v>
      </c>
      <c r="W26" s="81">
        <v>43511.40626157408</v>
      </c>
      <c r="X26" s="82" t="s">
        <v>457</v>
      </c>
      <c r="Y26" s="79"/>
      <c r="Z26" s="79"/>
      <c r="AA26" s="85" t="s">
        <v>529</v>
      </c>
      <c r="AB26" s="79"/>
      <c r="AC26" s="79" t="b">
        <v>0</v>
      </c>
      <c r="AD26" s="79">
        <v>0</v>
      </c>
      <c r="AE26" s="85" t="s">
        <v>578</v>
      </c>
      <c r="AF26" s="79" t="b">
        <v>0</v>
      </c>
      <c r="AG26" s="79" t="s">
        <v>581</v>
      </c>
      <c r="AH26" s="79"/>
      <c r="AI26" s="85" t="s">
        <v>578</v>
      </c>
      <c r="AJ26" s="79" t="b">
        <v>0</v>
      </c>
      <c r="AK26" s="79">
        <v>0</v>
      </c>
      <c r="AL26" s="85" t="s">
        <v>578</v>
      </c>
      <c r="AM26" s="79" t="s">
        <v>595</v>
      </c>
      <c r="AN26" s="79" t="b">
        <v>1</v>
      </c>
      <c r="AO26" s="85" t="s">
        <v>529</v>
      </c>
      <c r="AP26" s="79" t="s">
        <v>176</v>
      </c>
      <c r="AQ26" s="79">
        <v>0</v>
      </c>
      <c r="AR26" s="79">
        <v>0</v>
      </c>
      <c r="AS26" s="79"/>
      <c r="AT26" s="79"/>
      <c r="AU26" s="79"/>
      <c r="AV26" s="79"/>
      <c r="AW26" s="79"/>
      <c r="AX26" s="79"/>
      <c r="AY26" s="79"/>
      <c r="AZ26" s="79"/>
      <c r="BA26">
        <v>2</v>
      </c>
      <c r="BB26" s="78" t="str">
        <f>REPLACE(INDEX(GroupVertices[Group],MATCH(Edges24[[#This Row],[Vertex 1]],GroupVertices[Vertex],0)),1,1,"")</f>
        <v>4</v>
      </c>
      <c r="BC26" s="78" t="str">
        <f>REPLACE(INDEX(GroupVertices[Group],MATCH(Edges24[[#This Row],[Vertex 2]],GroupVertices[Vertex],0)),1,1,"")</f>
        <v>4</v>
      </c>
      <c r="BD26" s="48">
        <v>0</v>
      </c>
      <c r="BE26" s="49">
        <v>0</v>
      </c>
      <c r="BF26" s="48">
        <v>0</v>
      </c>
      <c r="BG26" s="49">
        <v>0</v>
      </c>
      <c r="BH26" s="48">
        <v>0</v>
      </c>
      <c r="BI26" s="49">
        <v>0</v>
      </c>
      <c r="BJ26" s="48">
        <v>20</v>
      </c>
      <c r="BK26" s="49">
        <v>100</v>
      </c>
      <c r="BL26" s="48">
        <v>20</v>
      </c>
    </row>
    <row r="27" spans="1:64" ht="15">
      <c r="A27" s="64" t="s">
        <v>225</v>
      </c>
      <c r="B27" s="64" t="s">
        <v>235</v>
      </c>
      <c r="C27" s="65"/>
      <c r="D27" s="66"/>
      <c r="E27" s="67"/>
      <c r="F27" s="68"/>
      <c r="G27" s="65"/>
      <c r="H27" s="69"/>
      <c r="I27" s="70"/>
      <c r="J27" s="70"/>
      <c r="K27" s="34" t="s">
        <v>65</v>
      </c>
      <c r="L27" s="77">
        <v>48</v>
      </c>
      <c r="M27" s="77"/>
      <c r="N27" s="72"/>
      <c r="O27" s="79" t="s">
        <v>251</v>
      </c>
      <c r="P27" s="81">
        <v>43511.42013888889</v>
      </c>
      <c r="Q27" s="79" t="s">
        <v>270</v>
      </c>
      <c r="R27" s="79"/>
      <c r="S27" s="79"/>
      <c r="T27" s="79" t="s">
        <v>382</v>
      </c>
      <c r="U27" s="79"/>
      <c r="V27" s="82" t="s">
        <v>426</v>
      </c>
      <c r="W27" s="81">
        <v>43511.42013888889</v>
      </c>
      <c r="X27" s="82" t="s">
        <v>458</v>
      </c>
      <c r="Y27" s="79"/>
      <c r="Z27" s="79"/>
      <c r="AA27" s="85" t="s">
        <v>530</v>
      </c>
      <c r="AB27" s="79"/>
      <c r="AC27" s="79" t="b">
        <v>0</v>
      </c>
      <c r="AD27" s="79">
        <v>0</v>
      </c>
      <c r="AE27" s="85" t="s">
        <v>578</v>
      </c>
      <c r="AF27" s="79" t="b">
        <v>0</v>
      </c>
      <c r="AG27" s="79" t="s">
        <v>580</v>
      </c>
      <c r="AH27" s="79"/>
      <c r="AI27" s="85" t="s">
        <v>578</v>
      </c>
      <c r="AJ27" s="79" t="b">
        <v>0</v>
      </c>
      <c r="AK27" s="79">
        <v>3</v>
      </c>
      <c r="AL27" s="85" t="s">
        <v>550</v>
      </c>
      <c r="AM27" s="79" t="s">
        <v>596</v>
      </c>
      <c r="AN27" s="79" t="b">
        <v>0</v>
      </c>
      <c r="AO27" s="85" t="s">
        <v>550</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c r="BE27" s="49"/>
      <c r="BF27" s="48"/>
      <c r="BG27" s="49"/>
      <c r="BH27" s="48"/>
      <c r="BI27" s="49"/>
      <c r="BJ27" s="48"/>
      <c r="BK27" s="49"/>
      <c r="BL27" s="48"/>
    </row>
    <row r="28" spans="1:64" ht="15">
      <c r="A28" s="64" t="s">
        <v>226</v>
      </c>
      <c r="B28" s="64" t="s">
        <v>226</v>
      </c>
      <c r="C28" s="65"/>
      <c r="D28" s="66"/>
      <c r="E28" s="67"/>
      <c r="F28" s="68"/>
      <c r="G28" s="65"/>
      <c r="H28" s="69"/>
      <c r="I28" s="70"/>
      <c r="J28" s="70"/>
      <c r="K28" s="34" t="s">
        <v>65</v>
      </c>
      <c r="L28" s="77">
        <v>50</v>
      </c>
      <c r="M28" s="77"/>
      <c r="N28" s="72"/>
      <c r="O28" s="79" t="s">
        <v>176</v>
      </c>
      <c r="P28" s="81">
        <v>43502.732569444444</v>
      </c>
      <c r="Q28" s="79" t="s">
        <v>273</v>
      </c>
      <c r="R28" s="82" t="s">
        <v>330</v>
      </c>
      <c r="S28" s="79" t="s">
        <v>361</v>
      </c>
      <c r="T28" s="79"/>
      <c r="U28" s="79"/>
      <c r="V28" s="82" t="s">
        <v>427</v>
      </c>
      <c r="W28" s="81">
        <v>43502.732569444444</v>
      </c>
      <c r="X28" s="82" t="s">
        <v>459</v>
      </c>
      <c r="Y28" s="79"/>
      <c r="Z28" s="79"/>
      <c r="AA28" s="85" t="s">
        <v>531</v>
      </c>
      <c r="AB28" s="79"/>
      <c r="AC28" s="79" t="b">
        <v>0</v>
      </c>
      <c r="AD28" s="79">
        <v>0</v>
      </c>
      <c r="AE28" s="85" t="s">
        <v>578</v>
      </c>
      <c r="AF28" s="79" t="b">
        <v>1</v>
      </c>
      <c r="AG28" s="79" t="s">
        <v>583</v>
      </c>
      <c r="AH28" s="79"/>
      <c r="AI28" s="85" t="s">
        <v>585</v>
      </c>
      <c r="AJ28" s="79" t="b">
        <v>0</v>
      </c>
      <c r="AK28" s="79">
        <v>0</v>
      </c>
      <c r="AL28" s="85" t="s">
        <v>578</v>
      </c>
      <c r="AM28" s="79" t="s">
        <v>593</v>
      </c>
      <c r="AN28" s="79" t="b">
        <v>0</v>
      </c>
      <c r="AO28" s="85" t="s">
        <v>531</v>
      </c>
      <c r="AP28" s="79" t="s">
        <v>176</v>
      </c>
      <c r="AQ28" s="79">
        <v>0</v>
      </c>
      <c r="AR28" s="79">
        <v>0</v>
      </c>
      <c r="AS28" s="79"/>
      <c r="AT28" s="79"/>
      <c r="AU28" s="79"/>
      <c r="AV28" s="79"/>
      <c r="AW28" s="79"/>
      <c r="AX28" s="79"/>
      <c r="AY28" s="79"/>
      <c r="AZ28" s="79"/>
      <c r="BA28">
        <v>2</v>
      </c>
      <c r="BB28" s="78" t="str">
        <f>REPLACE(INDEX(GroupVertices[Group],MATCH(Edges24[[#This Row],[Vertex 1]],GroupVertices[Vertex],0)),1,1,"")</f>
        <v>4</v>
      </c>
      <c r="BC28" s="78" t="str">
        <f>REPLACE(INDEX(GroupVertices[Group],MATCH(Edges24[[#This Row],[Vertex 2]],GroupVertices[Vertex],0)),1,1,"")</f>
        <v>4</v>
      </c>
      <c r="BD28" s="48">
        <v>0</v>
      </c>
      <c r="BE28" s="49">
        <v>0</v>
      </c>
      <c r="BF28" s="48">
        <v>0</v>
      </c>
      <c r="BG28" s="49">
        <v>0</v>
      </c>
      <c r="BH28" s="48">
        <v>0</v>
      </c>
      <c r="BI28" s="49">
        <v>0</v>
      </c>
      <c r="BJ28" s="48">
        <v>10</v>
      </c>
      <c r="BK28" s="49">
        <v>100</v>
      </c>
      <c r="BL28" s="48">
        <v>10</v>
      </c>
    </row>
    <row r="29" spans="1:64" ht="15">
      <c r="A29" s="64" t="s">
        <v>226</v>
      </c>
      <c r="B29" s="64" t="s">
        <v>226</v>
      </c>
      <c r="C29" s="65"/>
      <c r="D29" s="66"/>
      <c r="E29" s="67"/>
      <c r="F29" s="68"/>
      <c r="G29" s="65"/>
      <c r="H29" s="69"/>
      <c r="I29" s="70"/>
      <c r="J29" s="70"/>
      <c r="K29" s="34" t="s">
        <v>65</v>
      </c>
      <c r="L29" s="77">
        <v>51</v>
      </c>
      <c r="M29" s="77"/>
      <c r="N29" s="72"/>
      <c r="O29" s="79" t="s">
        <v>176</v>
      </c>
      <c r="P29" s="81">
        <v>43511.48165509259</v>
      </c>
      <c r="Q29" s="79" t="s">
        <v>274</v>
      </c>
      <c r="R29" s="79"/>
      <c r="S29" s="79"/>
      <c r="T29" s="79"/>
      <c r="U29" s="79"/>
      <c r="V29" s="82" t="s">
        <v>427</v>
      </c>
      <c r="W29" s="81">
        <v>43511.48165509259</v>
      </c>
      <c r="X29" s="82" t="s">
        <v>460</v>
      </c>
      <c r="Y29" s="79"/>
      <c r="Z29" s="79"/>
      <c r="AA29" s="85" t="s">
        <v>532</v>
      </c>
      <c r="AB29" s="79"/>
      <c r="AC29" s="79" t="b">
        <v>0</v>
      </c>
      <c r="AD29" s="79">
        <v>0</v>
      </c>
      <c r="AE29" s="85" t="s">
        <v>578</v>
      </c>
      <c r="AF29" s="79" t="b">
        <v>1</v>
      </c>
      <c r="AG29" s="79" t="s">
        <v>580</v>
      </c>
      <c r="AH29" s="79"/>
      <c r="AI29" s="85" t="s">
        <v>586</v>
      </c>
      <c r="AJ29" s="79" t="b">
        <v>0</v>
      </c>
      <c r="AK29" s="79">
        <v>0</v>
      </c>
      <c r="AL29" s="85" t="s">
        <v>578</v>
      </c>
      <c r="AM29" s="79" t="s">
        <v>593</v>
      </c>
      <c r="AN29" s="79" t="b">
        <v>0</v>
      </c>
      <c r="AO29" s="85" t="s">
        <v>532</v>
      </c>
      <c r="AP29" s="79" t="s">
        <v>176</v>
      </c>
      <c r="AQ29" s="79">
        <v>0</v>
      </c>
      <c r="AR29" s="79">
        <v>0</v>
      </c>
      <c r="AS29" s="79"/>
      <c r="AT29" s="79"/>
      <c r="AU29" s="79"/>
      <c r="AV29" s="79"/>
      <c r="AW29" s="79"/>
      <c r="AX29" s="79"/>
      <c r="AY29" s="79"/>
      <c r="AZ29" s="79"/>
      <c r="BA29">
        <v>2</v>
      </c>
      <c r="BB29" s="78" t="str">
        <f>REPLACE(INDEX(GroupVertices[Group],MATCH(Edges24[[#This Row],[Vertex 1]],GroupVertices[Vertex],0)),1,1,"")</f>
        <v>4</v>
      </c>
      <c r="BC29" s="78" t="str">
        <f>REPLACE(INDEX(GroupVertices[Group],MATCH(Edges24[[#This Row],[Vertex 2]],GroupVertices[Vertex],0)),1,1,"")</f>
        <v>4</v>
      </c>
      <c r="BD29" s="48">
        <v>1</v>
      </c>
      <c r="BE29" s="49">
        <v>8.333333333333334</v>
      </c>
      <c r="BF29" s="48">
        <v>0</v>
      </c>
      <c r="BG29" s="49">
        <v>0</v>
      </c>
      <c r="BH29" s="48">
        <v>0</v>
      </c>
      <c r="BI29" s="49">
        <v>0</v>
      </c>
      <c r="BJ29" s="48">
        <v>11</v>
      </c>
      <c r="BK29" s="49">
        <v>91.66666666666667</v>
      </c>
      <c r="BL29" s="48">
        <v>12</v>
      </c>
    </row>
    <row r="30" spans="1:64" ht="15">
      <c r="A30" s="64" t="s">
        <v>227</v>
      </c>
      <c r="B30" s="64" t="s">
        <v>242</v>
      </c>
      <c r="C30" s="65"/>
      <c r="D30" s="66"/>
      <c r="E30" s="67"/>
      <c r="F30" s="68"/>
      <c r="G30" s="65"/>
      <c r="H30" s="69"/>
      <c r="I30" s="70"/>
      <c r="J30" s="70"/>
      <c r="K30" s="34" t="s">
        <v>65</v>
      </c>
      <c r="L30" s="77">
        <v>52</v>
      </c>
      <c r="M30" s="77"/>
      <c r="N30" s="72"/>
      <c r="O30" s="79" t="s">
        <v>251</v>
      </c>
      <c r="P30" s="81">
        <v>43506.636782407404</v>
      </c>
      <c r="Q30" s="79" t="s">
        <v>275</v>
      </c>
      <c r="R30" s="82" t="s">
        <v>331</v>
      </c>
      <c r="S30" s="79" t="s">
        <v>361</v>
      </c>
      <c r="T30" s="79" t="s">
        <v>383</v>
      </c>
      <c r="U30" s="79"/>
      <c r="V30" s="82" t="s">
        <v>428</v>
      </c>
      <c r="W30" s="81">
        <v>43506.636782407404</v>
      </c>
      <c r="X30" s="82" t="s">
        <v>461</v>
      </c>
      <c r="Y30" s="79"/>
      <c r="Z30" s="79"/>
      <c r="AA30" s="85" t="s">
        <v>533</v>
      </c>
      <c r="AB30" s="79"/>
      <c r="AC30" s="79" t="b">
        <v>0</v>
      </c>
      <c r="AD30" s="79">
        <v>0</v>
      </c>
      <c r="AE30" s="85" t="s">
        <v>578</v>
      </c>
      <c r="AF30" s="79" t="b">
        <v>1</v>
      </c>
      <c r="AG30" s="79" t="s">
        <v>584</v>
      </c>
      <c r="AH30" s="79"/>
      <c r="AI30" s="85" t="s">
        <v>547</v>
      </c>
      <c r="AJ30" s="79" t="b">
        <v>0</v>
      </c>
      <c r="AK30" s="79">
        <v>0</v>
      </c>
      <c r="AL30" s="85" t="s">
        <v>534</v>
      </c>
      <c r="AM30" s="79" t="s">
        <v>588</v>
      </c>
      <c r="AN30" s="79" t="b">
        <v>0</v>
      </c>
      <c r="AO30" s="85" t="s">
        <v>534</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v>0</v>
      </c>
      <c r="BE30" s="49">
        <v>0</v>
      </c>
      <c r="BF30" s="48">
        <v>0</v>
      </c>
      <c r="BG30" s="49">
        <v>0</v>
      </c>
      <c r="BH30" s="48">
        <v>0</v>
      </c>
      <c r="BI30" s="49">
        <v>0</v>
      </c>
      <c r="BJ30" s="48">
        <v>7</v>
      </c>
      <c r="BK30" s="49">
        <v>100</v>
      </c>
      <c r="BL30" s="48">
        <v>7</v>
      </c>
    </row>
    <row r="31" spans="1:64" ht="15">
      <c r="A31" s="64" t="s">
        <v>228</v>
      </c>
      <c r="B31" s="64" t="s">
        <v>227</v>
      </c>
      <c r="C31" s="65"/>
      <c r="D31" s="66"/>
      <c r="E31" s="67"/>
      <c r="F31" s="68"/>
      <c r="G31" s="65"/>
      <c r="H31" s="69"/>
      <c r="I31" s="70"/>
      <c r="J31" s="70"/>
      <c r="K31" s="34" t="s">
        <v>66</v>
      </c>
      <c r="L31" s="77">
        <v>54</v>
      </c>
      <c r="M31" s="77"/>
      <c r="N31" s="72"/>
      <c r="O31" s="79" t="s">
        <v>251</v>
      </c>
      <c r="P31" s="81">
        <v>43503.62950231481</v>
      </c>
      <c r="Q31" s="79" t="s">
        <v>276</v>
      </c>
      <c r="R31" s="82" t="s">
        <v>331</v>
      </c>
      <c r="S31" s="79" t="s">
        <v>361</v>
      </c>
      <c r="T31" s="79" t="s">
        <v>383</v>
      </c>
      <c r="U31" s="79"/>
      <c r="V31" s="82" t="s">
        <v>429</v>
      </c>
      <c r="W31" s="81">
        <v>43503.62950231481</v>
      </c>
      <c r="X31" s="82" t="s">
        <v>462</v>
      </c>
      <c r="Y31" s="79"/>
      <c r="Z31" s="79"/>
      <c r="AA31" s="85" t="s">
        <v>534</v>
      </c>
      <c r="AB31" s="79"/>
      <c r="AC31" s="79" t="b">
        <v>0</v>
      </c>
      <c r="AD31" s="79">
        <v>1</v>
      </c>
      <c r="AE31" s="85" t="s">
        <v>578</v>
      </c>
      <c r="AF31" s="79" t="b">
        <v>1</v>
      </c>
      <c r="AG31" s="79" t="s">
        <v>584</v>
      </c>
      <c r="AH31" s="79"/>
      <c r="AI31" s="85" t="s">
        <v>547</v>
      </c>
      <c r="AJ31" s="79" t="b">
        <v>0</v>
      </c>
      <c r="AK31" s="79">
        <v>0</v>
      </c>
      <c r="AL31" s="85" t="s">
        <v>578</v>
      </c>
      <c r="AM31" s="79" t="s">
        <v>588</v>
      </c>
      <c r="AN31" s="79" t="b">
        <v>0</v>
      </c>
      <c r="AO31" s="85" t="s">
        <v>534</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c r="BE31" s="49"/>
      <c r="BF31" s="48"/>
      <c r="BG31" s="49"/>
      <c r="BH31" s="48"/>
      <c r="BI31" s="49"/>
      <c r="BJ31" s="48"/>
      <c r="BK31" s="49"/>
      <c r="BL31" s="48"/>
    </row>
    <row r="32" spans="1:64" ht="15">
      <c r="A32" s="64" t="s">
        <v>228</v>
      </c>
      <c r="B32" s="64" t="s">
        <v>243</v>
      </c>
      <c r="C32" s="65"/>
      <c r="D32" s="66"/>
      <c r="E32" s="67"/>
      <c r="F32" s="68"/>
      <c r="G32" s="65"/>
      <c r="H32" s="69"/>
      <c r="I32" s="70"/>
      <c r="J32" s="70"/>
      <c r="K32" s="34" t="s">
        <v>65</v>
      </c>
      <c r="L32" s="77">
        <v>56</v>
      </c>
      <c r="M32" s="77"/>
      <c r="N32" s="72"/>
      <c r="O32" s="79" t="s">
        <v>251</v>
      </c>
      <c r="P32" s="81">
        <v>43503.630578703705</v>
      </c>
      <c r="Q32" s="79" t="s">
        <v>277</v>
      </c>
      <c r="R32" s="79"/>
      <c r="S32" s="79"/>
      <c r="T32" s="79"/>
      <c r="U32" s="79"/>
      <c r="V32" s="82" t="s">
        <v>429</v>
      </c>
      <c r="W32" s="81">
        <v>43503.630578703705</v>
      </c>
      <c r="X32" s="82" t="s">
        <v>463</v>
      </c>
      <c r="Y32" s="79"/>
      <c r="Z32" s="79"/>
      <c r="AA32" s="85" t="s">
        <v>535</v>
      </c>
      <c r="AB32" s="79"/>
      <c r="AC32" s="79" t="b">
        <v>0</v>
      </c>
      <c r="AD32" s="79">
        <v>0</v>
      </c>
      <c r="AE32" s="85" t="s">
        <v>578</v>
      </c>
      <c r="AF32" s="79" t="b">
        <v>0</v>
      </c>
      <c r="AG32" s="79" t="s">
        <v>580</v>
      </c>
      <c r="AH32" s="79"/>
      <c r="AI32" s="85" t="s">
        <v>578</v>
      </c>
      <c r="AJ32" s="79" t="b">
        <v>0</v>
      </c>
      <c r="AK32" s="79">
        <v>0</v>
      </c>
      <c r="AL32" s="85" t="s">
        <v>508</v>
      </c>
      <c r="AM32" s="79" t="s">
        <v>588</v>
      </c>
      <c r="AN32" s="79" t="b">
        <v>0</v>
      </c>
      <c r="AO32" s="85" t="s">
        <v>508</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v>2</v>
      </c>
      <c r="BE32" s="49">
        <v>10</v>
      </c>
      <c r="BF32" s="48">
        <v>0</v>
      </c>
      <c r="BG32" s="49">
        <v>0</v>
      </c>
      <c r="BH32" s="48">
        <v>0</v>
      </c>
      <c r="BI32" s="49">
        <v>0</v>
      </c>
      <c r="BJ32" s="48">
        <v>18</v>
      </c>
      <c r="BK32" s="49">
        <v>90</v>
      </c>
      <c r="BL32" s="48">
        <v>20</v>
      </c>
    </row>
    <row r="33" spans="1:64" ht="15">
      <c r="A33" s="64" t="s">
        <v>229</v>
      </c>
      <c r="B33" s="64" t="s">
        <v>230</v>
      </c>
      <c r="C33" s="65"/>
      <c r="D33" s="66"/>
      <c r="E33" s="67"/>
      <c r="F33" s="68"/>
      <c r="G33" s="65"/>
      <c r="H33" s="69"/>
      <c r="I33" s="70"/>
      <c r="J33" s="70"/>
      <c r="K33" s="34" t="s">
        <v>66</v>
      </c>
      <c r="L33" s="77">
        <v>60</v>
      </c>
      <c r="M33" s="77"/>
      <c r="N33" s="72"/>
      <c r="O33" s="79" t="s">
        <v>251</v>
      </c>
      <c r="P33" s="81">
        <v>43498.319189814814</v>
      </c>
      <c r="Q33" s="79" t="s">
        <v>278</v>
      </c>
      <c r="R33" s="79"/>
      <c r="S33" s="79"/>
      <c r="T33" s="79" t="s">
        <v>384</v>
      </c>
      <c r="U33" s="79"/>
      <c r="V33" s="82" t="s">
        <v>430</v>
      </c>
      <c r="W33" s="81">
        <v>43498.319189814814</v>
      </c>
      <c r="X33" s="82" t="s">
        <v>464</v>
      </c>
      <c r="Y33" s="79"/>
      <c r="Z33" s="79"/>
      <c r="AA33" s="85" t="s">
        <v>536</v>
      </c>
      <c r="AB33" s="79"/>
      <c r="AC33" s="79" t="b">
        <v>0</v>
      </c>
      <c r="AD33" s="79">
        <v>0</v>
      </c>
      <c r="AE33" s="85" t="s">
        <v>578</v>
      </c>
      <c r="AF33" s="79" t="b">
        <v>0</v>
      </c>
      <c r="AG33" s="79" t="s">
        <v>580</v>
      </c>
      <c r="AH33" s="79"/>
      <c r="AI33" s="85" t="s">
        <v>578</v>
      </c>
      <c r="AJ33" s="79" t="b">
        <v>0</v>
      </c>
      <c r="AK33" s="79">
        <v>0</v>
      </c>
      <c r="AL33" s="85" t="s">
        <v>538</v>
      </c>
      <c r="AM33" s="79" t="s">
        <v>593</v>
      </c>
      <c r="AN33" s="79" t="b">
        <v>0</v>
      </c>
      <c r="AO33" s="85" t="s">
        <v>538</v>
      </c>
      <c r="AP33" s="79" t="s">
        <v>176</v>
      </c>
      <c r="AQ33" s="79">
        <v>0</v>
      </c>
      <c r="AR33" s="79">
        <v>0</v>
      </c>
      <c r="AS33" s="79"/>
      <c r="AT33" s="79"/>
      <c r="AU33" s="79"/>
      <c r="AV33" s="79"/>
      <c r="AW33" s="79"/>
      <c r="AX33" s="79"/>
      <c r="AY33" s="79"/>
      <c r="AZ33" s="79"/>
      <c r="BA33">
        <v>2</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22</v>
      </c>
      <c r="BK33" s="49">
        <v>100</v>
      </c>
      <c r="BL33" s="48">
        <v>22</v>
      </c>
    </row>
    <row r="34" spans="1:64" ht="15">
      <c r="A34" s="64" t="s">
        <v>229</v>
      </c>
      <c r="B34" s="64" t="s">
        <v>230</v>
      </c>
      <c r="C34" s="65"/>
      <c r="D34" s="66"/>
      <c r="E34" s="67"/>
      <c r="F34" s="68"/>
      <c r="G34" s="65"/>
      <c r="H34" s="69"/>
      <c r="I34" s="70"/>
      <c r="J34" s="70"/>
      <c r="K34" s="34" t="s">
        <v>66</v>
      </c>
      <c r="L34" s="77">
        <v>61</v>
      </c>
      <c r="M34" s="77"/>
      <c r="N34" s="72"/>
      <c r="O34" s="79" t="s">
        <v>251</v>
      </c>
      <c r="P34" s="81">
        <v>43501.529502314814</v>
      </c>
      <c r="Q34" s="79" t="s">
        <v>279</v>
      </c>
      <c r="R34" s="82" t="s">
        <v>332</v>
      </c>
      <c r="S34" s="79" t="s">
        <v>365</v>
      </c>
      <c r="T34" s="79" t="s">
        <v>384</v>
      </c>
      <c r="U34" s="79"/>
      <c r="V34" s="82" t="s">
        <v>430</v>
      </c>
      <c r="W34" s="81">
        <v>43501.529502314814</v>
      </c>
      <c r="X34" s="82" t="s">
        <v>465</v>
      </c>
      <c r="Y34" s="79"/>
      <c r="Z34" s="79"/>
      <c r="AA34" s="85" t="s">
        <v>537</v>
      </c>
      <c r="AB34" s="79"/>
      <c r="AC34" s="79" t="b">
        <v>0</v>
      </c>
      <c r="AD34" s="79">
        <v>0</v>
      </c>
      <c r="AE34" s="85" t="s">
        <v>578</v>
      </c>
      <c r="AF34" s="79" t="b">
        <v>0</v>
      </c>
      <c r="AG34" s="79" t="s">
        <v>580</v>
      </c>
      <c r="AH34" s="79"/>
      <c r="AI34" s="85" t="s">
        <v>578</v>
      </c>
      <c r="AJ34" s="79" t="b">
        <v>0</v>
      </c>
      <c r="AK34" s="79">
        <v>1</v>
      </c>
      <c r="AL34" s="85" t="s">
        <v>539</v>
      </c>
      <c r="AM34" s="79" t="s">
        <v>593</v>
      </c>
      <c r="AN34" s="79" t="b">
        <v>0</v>
      </c>
      <c r="AO34" s="85" t="s">
        <v>539</v>
      </c>
      <c r="AP34" s="79" t="s">
        <v>176</v>
      </c>
      <c r="AQ34" s="79">
        <v>0</v>
      </c>
      <c r="AR34" s="79">
        <v>0</v>
      </c>
      <c r="AS34" s="79"/>
      <c r="AT34" s="79"/>
      <c r="AU34" s="79"/>
      <c r="AV34" s="79"/>
      <c r="AW34" s="79"/>
      <c r="AX34" s="79"/>
      <c r="AY34" s="79"/>
      <c r="AZ34" s="79"/>
      <c r="BA34">
        <v>2</v>
      </c>
      <c r="BB34" s="78" t="str">
        <f>REPLACE(INDEX(GroupVertices[Group],MATCH(Edges24[[#This Row],[Vertex 1]],GroupVertices[Vertex],0)),1,1,"")</f>
        <v>1</v>
      </c>
      <c r="BC34" s="78" t="str">
        <f>REPLACE(INDEX(GroupVertices[Group],MATCH(Edges24[[#This Row],[Vertex 2]],GroupVertices[Vertex],0)),1,1,"")</f>
        <v>1</v>
      </c>
      <c r="BD34" s="48">
        <v>0</v>
      </c>
      <c r="BE34" s="49">
        <v>0</v>
      </c>
      <c r="BF34" s="48">
        <v>1</v>
      </c>
      <c r="BG34" s="49">
        <v>5.2631578947368425</v>
      </c>
      <c r="BH34" s="48">
        <v>0</v>
      </c>
      <c r="BI34" s="49">
        <v>0</v>
      </c>
      <c r="BJ34" s="48">
        <v>18</v>
      </c>
      <c r="BK34" s="49">
        <v>94.73684210526316</v>
      </c>
      <c r="BL34" s="48">
        <v>19</v>
      </c>
    </row>
    <row r="35" spans="1:64" ht="15">
      <c r="A35" s="64" t="s">
        <v>230</v>
      </c>
      <c r="B35" s="64" t="s">
        <v>229</v>
      </c>
      <c r="C35" s="65"/>
      <c r="D35" s="66"/>
      <c r="E35" s="67"/>
      <c r="F35" s="68"/>
      <c r="G35" s="65"/>
      <c r="H35" s="69"/>
      <c r="I35" s="70"/>
      <c r="J35" s="70"/>
      <c r="K35" s="34" t="s">
        <v>66</v>
      </c>
      <c r="L35" s="77">
        <v>62</v>
      </c>
      <c r="M35" s="77"/>
      <c r="N35" s="72"/>
      <c r="O35" s="79" t="s">
        <v>251</v>
      </c>
      <c r="P35" s="81">
        <v>43497.91806712963</v>
      </c>
      <c r="Q35" s="79" t="s">
        <v>280</v>
      </c>
      <c r="R35" s="82" t="s">
        <v>333</v>
      </c>
      <c r="S35" s="79" t="s">
        <v>361</v>
      </c>
      <c r="T35" s="79" t="s">
        <v>384</v>
      </c>
      <c r="U35" s="79"/>
      <c r="V35" s="82" t="s">
        <v>431</v>
      </c>
      <c r="W35" s="81">
        <v>43497.91806712963</v>
      </c>
      <c r="X35" s="82" t="s">
        <v>466</v>
      </c>
      <c r="Y35" s="79"/>
      <c r="Z35" s="79"/>
      <c r="AA35" s="85" t="s">
        <v>538</v>
      </c>
      <c r="AB35" s="79"/>
      <c r="AC35" s="79" t="b">
        <v>0</v>
      </c>
      <c r="AD35" s="79">
        <v>1</v>
      </c>
      <c r="AE35" s="85" t="s">
        <v>578</v>
      </c>
      <c r="AF35" s="79" t="b">
        <v>0</v>
      </c>
      <c r="AG35" s="79" t="s">
        <v>580</v>
      </c>
      <c r="AH35" s="79"/>
      <c r="AI35" s="85" t="s">
        <v>578</v>
      </c>
      <c r="AJ35" s="79" t="b">
        <v>0</v>
      </c>
      <c r="AK35" s="79">
        <v>1</v>
      </c>
      <c r="AL35" s="85" t="s">
        <v>578</v>
      </c>
      <c r="AM35" s="79" t="s">
        <v>597</v>
      </c>
      <c r="AN35" s="79" t="b">
        <v>1</v>
      </c>
      <c r="AO35" s="85" t="s">
        <v>538</v>
      </c>
      <c r="AP35" s="79" t="s">
        <v>600</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19</v>
      </c>
      <c r="BK35" s="49">
        <v>100</v>
      </c>
      <c r="BL35" s="48">
        <v>19</v>
      </c>
    </row>
    <row r="36" spans="1:64" ht="15">
      <c r="A36" s="64" t="s">
        <v>230</v>
      </c>
      <c r="B36" s="64" t="s">
        <v>229</v>
      </c>
      <c r="C36" s="65"/>
      <c r="D36" s="66"/>
      <c r="E36" s="67"/>
      <c r="F36" s="68"/>
      <c r="G36" s="65"/>
      <c r="H36" s="69"/>
      <c r="I36" s="70"/>
      <c r="J36" s="70"/>
      <c r="K36" s="34" t="s">
        <v>66</v>
      </c>
      <c r="L36" s="77">
        <v>63</v>
      </c>
      <c r="M36" s="77"/>
      <c r="N36" s="72"/>
      <c r="O36" s="79" t="s">
        <v>251</v>
      </c>
      <c r="P36" s="81">
        <v>43501.500706018516</v>
      </c>
      <c r="Q36" s="79" t="s">
        <v>281</v>
      </c>
      <c r="R36" s="82" t="s">
        <v>332</v>
      </c>
      <c r="S36" s="79" t="s">
        <v>365</v>
      </c>
      <c r="T36" s="79" t="s">
        <v>384</v>
      </c>
      <c r="U36" s="82" t="s">
        <v>403</v>
      </c>
      <c r="V36" s="82" t="s">
        <v>403</v>
      </c>
      <c r="W36" s="81">
        <v>43501.500706018516</v>
      </c>
      <c r="X36" s="82" t="s">
        <v>467</v>
      </c>
      <c r="Y36" s="79"/>
      <c r="Z36" s="79"/>
      <c r="AA36" s="85" t="s">
        <v>539</v>
      </c>
      <c r="AB36" s="79"/>
      <c r="AC36" s="79" t="b">
        <v>0</v>
      </c>
      <c r="AD36" s="79">
        <v>1</v>
      </c>
      <c r="AE36" s="85" t="s">
        <v>578</v>
      </c>
      <c r="AF36" s="79" t="b">
        <v>0</v>
      </c>
      <c r="AG36" s="79" t="s">
        <v>580</v>
      </c>
      <c r="AH36" s="79"/>
      <c r="AI36" s="85" t="s">
        <v>578</v>
      </c>
      <c r="AJ36" s="79" t="b">
        <v>0</v>
      </c>
      <c r="AK36" s="79">
        <v>1</v>
      </c>
      <c r="AL36" s="85" t="s">
        <v>578</v>
      </c>
      <c r="AM36" s="79" t="s">
        <v>597</v>
      </c>
      <c r="AN36" s="79" t="b">
        <v>0</v>
      </c>
      <c r="AO36" s="85" t="s">
        <v>539</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1</v>
      </c>
      <c r="BD36" s="48">
        <v>0</v>
      </c>
      <c r="BE36" s="49">
        <v>0</v>
      </c>
      <c r="BF36" s="48">
        <v>1</v>
      </c>
      <c r="BG36" s="49">
        <v>5.882352941176471</v>
      </c>
      <c r="BH36" s="48">
        <v>0</v>
      </c>
      <c r="BI36" s="49">
        <v>0</v>
      </c>
      <c r="BJ36" s="48">
        <v>16</v>
      </c>
      <c r="BK36" s="49">
        <v>94.11764705882354</v>
      </c>
      <c r="BL36" s="48">
        <v>17</v>
      </c>
    </row>
    <row r="37" spans="1:64" ht="15">
      <c r="A37" s="64" t="s">
        <v>228</v>
      </c>
      <c r="B37" s="64" t="s">
        <v>230</v>
      </c>
      <c r="C37" s="65"/>
      <c r="D37" s="66"/>
      <c r="E37" s="67"/>
      <c r="F37" s="68"/>
      <c r="G37" s="65"/>
      <c r="H37" s="69"/>
      <c r="I37" s="70"/>
      <c r="J37" s="70"/>
      <c r="K37" s="34" t="s">
        <v>66</v>
      </c>
      <c r="L37" s="77">
        <v>64</v>
      </c>
      <c r="M37" s="77"/>
      <c r="N37" s="72"/>
      <c r="O37" s="79" t="s">
        <v>251</v>
      </c>
      <c r="P37" s="81">
        <v>43500.91303240741</v>
      </c>
      <c r="Q37" s="79" t="s">
        <v>282</v>
      </c>
      <c r="R37" s="82" t="s">
        <v>334</v>
      </c>
      <c r="S37" s="79" t="s">
        <v>366</v>
      </c>
      <c r="T37" s="79" t="s">
        <v>385</v>
      </c>
      <c r="U37" s="82" t="s">
        <v>404</v>
      </c>
      <c r="V37" s="82" t="s">
        <v>404</v>
      </c>
      <c r="W37" s="81">
        <v>43500.91303240741</v>
      </c>
      <c r="X37" s="82" t="s">
        <v>468</v>
      </c>
      <c r="Y37" s="79"/>
      <c r="Z37" s="79"/>
      <c r="AA37" s="85" t="s">
        <v>540</v>
      </c>
      <c r="AB37" s="79"/>
      <c r="AC37" s="79" t="b">
        <v>0</v>
      </c>
      <c r="AD37" s="79">
        <v>0</v>
      </c>
      <c r="AE37" s="85" t="s">
        <v>578</v>
      </c>
      <c r="AF37" s="79" t="b">
        <v>0</v>
      </c>
      <c r="AG37" s="79" t="s">
        <v>580</v>
      </c>
      <c r="AH37" s="79"/>
      <c r="AI37" s="85" t="s">
        <v>578</v>
      </c>
      <c r="AJ37" s="79" t="b">
        <v>0</v>
      </c>
      <c r="AK37" s="79">
        <v>0</v>
      </c>
      <c r="AL37" s="85" t="s">
        <v>578</v>
      </c>
      <c r="AM37" s="79" t="s">
        <v>595</v>
      </c>
      <c r="AN37" s="79" t="b">
        <v>0</v>
      </c>
      <c r="AO37" s="85" t="s">
        <v>540</v>
      </c>
      <c r="AP37" s="79" t="s">
        <v>176</v>
      </c>
      <c r="AQ37" s="79">
        <v>0</v>
      </c>
      <c r="AR37" s="79">
        <v>0</v>
      </c>
      <c r="AS37" s="79"/>
      <c r="AT37" s="79"/>
      <c r="AU37" s="79"/>
      <c r="AV37" s="79"/>
      <c r="AW37" s="79"/>
      <c r="AX37" s="79"/>
      <c r="AY37" s="79"/>
      <c r="AZ37" s="79"/>
      <c r="BA37">
        <v>2</v>
      </c>
      <c r="BB37" s="78" t="str">
        <f>REPLACE(INDEX(GroupVertices[Group],MATCH(Edges24[[#This Row],[Vertex 1]],GroupVertices[Vertex],0)),1,1,"")</f>
        <v>2</v>
      </c>
      <c r="BC37" s="78" t="str">
        <f>REPLACE(INDEX(GroupVertices[Group],MATCH(Edges24[[#This Row],[Vertex 2]],GroupVertices[Vertex],0)),1,1,"")</f>
        <v>1</v>
      </c>
      <c r="BD37" s="48"/>
      <c r="BE37" s="49"/>
      <c r="BF37" s="48"/>
      <c r="BG37" s="49"/>
      <c r="BH37" s="48"/>
      <c r="BI37" s="49"/>
      <c r="BJ37" s="48"/>
      <c r="BK37" s="49"/>
      <c r="BL37" s="48"/>
    </row>
    <row r="38" spans="1:64" ht="15">
      <c r="A38" s="64" t="s">
        <v>228</v>
      </c>
      <c r="B38" s="64" t="s">
        <v>235</v>
      </c>
      <c r="C38" s="65"/>
      <c r="D38" s="66"/>
      <c r="E38" s="67"/>
      <c r="F38" s="68"/>
      <c r="G38" s="65"/>
      <c r="H38" s="69"/>
      <c r="I38" s="70"/>
      <c r="J38" s="70"/>
      <c r="K38" s="34" t="s">
        <v>65</v>
      </c>
      <c r="L38" s="77">
        <v>67</v>
      </c>
      <c r="M38" s="77"/>
      <c r="N38" s="72"/>
      <c r="O38" s="79" t="s">
        <v>251</v>
      </c>
      <c r="P38" s="81">
        <v>43507.67894675926</v>
      </c>
      <c r="Q38" s="79" t="s">
        <v>283</v>
      </c>
      <c r="R38" s="79"/>
      <c r="S38" s="79"/>
      <c r="T38" s="79" t="s">
        <v>386</v>
      </c>
      <c r="U38" s="79"/>
      <c r="V38" s="82" t="s">
        <v>429</v>
      </c>
      <c r="W38" s="81">
        <v>43507.67894675926</v>
      </c>
      <c r="X38" s="82" t="s">
        <v>469</v>
      </c>
      <c r="Y38" s="79"/>
      <c r="Z38" s="79"/>
      <c r="AA38" s="85" t="s">
        <v>541</v>
      </c>
      <c r="AB38" s="79"/>
      <c r="AC38" s="79" t="b">
        <v>0</v>
      </c>
      <c r="AD38" s="79">
        <v>0</v>
      </c>
      <c r="AE38" s="85" t="s">
        <v>578</v>
      </c>
      <c r="AF38" s="79" t="b">
        <v>0</v>
      </c>
      <c r="AG38" s="79" t="s">
        <v>580</v>
      </c>
      <c r="AH38" s="79"/>
      <c r="AI38" s="85" t="s">
        <v>578</v>
      </c>
      <c r="AJ38" s="79" t="b">
        <v>0</v>
      </c>
      <c r="AK38" s="79">
        <v>1</v>
      </c>
      <c r="AL38" s="85" t="s">
        <v>546</v>
      </c>
      <c r="AM38" s="79" t="s">
        <v>598</v>
      </c>
      <c r="AN38" s="79" t="b">
        <v>0</v>
      </c>
      <c r="AO38" s="85" t="s">
        <v>546</v>
      </c>
      <c r="AP38" s="79" t="s">
        <v>176</v>
      </c>
      <c r="AQ38" s="79">
        <v>0</v>
      </c>
      <c r="AR38" s="79">
        <v>0</v>
      </c>
      <c r="AS38" s="79"/>
      <c r="AT38" s="79"/>
      <c r="AU38" s="79"/>
      <c r="AV38" s="79"/>
      <c r="AW38" s="79"/>
      <c r="AX38" s="79"/>
      <c r="AY38" s="79"/>
      <c r="AZ38" s="79"/>
      <c r="BA38">
        <v>3</v>
      </c>
      <c r="BB38" s="78" t="str">
        <f>REPLACE(INDEX(GroupVertices[Group],MATCH(Edges24[[#This Row],[Vertex 1]],GroupVertices[Vertex],0)),1,1,"")</f>
        <v>2</v>
      </c>
      <c r="BC38" s="78" t="str">
        <f>REPLACE(INDEX(GroupVertices[Group],MATCH(Edges24[[#This Row],[Vertex 2]],GroupVertices[Vertex],0)),1,1,"")</f>
        <v>3</v>
      </c>
      <c r="BD38" s="48"/>
      <c r="BE38" s="49"/>
      <c r="BF38" s="48"/>
      <c r="BG38" s="49"/>
      <c r="BH38" s="48"/>
      <c r="BI38" s="49"/>
      <c r="BJ38" s="48"/>
      <c r="BK38" s="49"/>
      <c r="BL38" s="48"/>
    </row>
    <row r="39" spans="1:64" ht="15">
      <c r="A39" s="64" t="s">
        <v>228</v>
      </c>
      <c r="B39" s="64" t="s">
        <v>235</v>
      </c>
      <c r="C39" s="65"/>
      <c r="D39" s="66"/>
      <c r="E39" s="67"/>
      <c r="F39" s="68"/>
      <c r="G39" s="65"/>
      <c r="H39" s="69"/>
      <c r="I39" s="70"/>
      <c r="J39" s="70"/>
      <c r="K39" s="34" t="s">
        <v>65</v>
      </c>
      <c r="L39" s="77">
        <v>69</v>
      </c>
      <c r="M39" s="77"/>
      <c r="N39" s="72"/>
      <c r="O39" s="79" t="s">
        <v>251</v>
      </c>
      <c r="P39" s="81">
        <v>43508.509097222224</v>
      </c>
      <c r="Q39" s="79" t="s">
        <v>284</v>
      </c>
      <c r="R39" s="79"/>
      <c r="S39" s="79"/>
      <c r="T39" s="79" t="s">
        <v>386</v>
      </c>
      <c r="U39" s="79"/>
      <c r="V39" s="82" t="s">
        <v>429</v>
      </c>
      <c r="W39" s="81">
        <v>43508.509097222224</v>
      </c>
      <c r="X39" s="82" t="s">
        <v>470</v>
      </c>
      <c r="Y39" s="79"/>
      <c r="Z39" s="79"/>
      <c r="AA39" s="85" t="s">
        <v>542</v>
      </c>
      <c r="AB39" s="79"/>
      <c r="AC39" s="79" t="b">
        <v>0</v>
      </c>
      <c r="AD39" s="79">
        <v>0</v>
      </c>
      <c r="AE39" s="85" t="s">
        <v>578</v>
      </c>
      <c r="AF39" s="79" t="b">
        <v>0</v>
      </c>
      <c r="AG39" s="79" t="s">
        <v>580</v>
      </c>
      <c r="AH39" s="79"/>
      <c r="AI39" s="85" t="s">
        <v>578</v>
      </c>
      <c r="AJ39" s="79" t="b">
        <v>0</v>
      </c>
      <c r="AK39" s="79">
        <v>1</v>
      </c>
      <c r="AL39" s="85" t="s">
        <v>549</v>
      </c>
      <c r="AM39" s="79" t="s">
        <v>596</v>
      </c>
      <c r="AN39" s="79" t="b">
        <v>0</v>
      </c>
      <c r="AO39" s="85" t="s">
        <v>549</v>
      </c>
      <c r="AP39" s="79" t="s">
        <v>176</v>
      </c>
      <c r="AQ39" s="79">
        <v>0</v>
      </c>
      <c r="AR39" s="79">
        <v>0</v>
      </c>
      <c r="AS39" s="79"/>
      <c r="AT39" s="79"/>
      <c r="AU39" s="79"/>
      <c r="AV39" s="79"/>
      <c r="AW39" s="79"/>
      <c r="AX39" s="79"/>
      <c r="AY39" s="79"/>
      <c r="AZ39" s="79"/>
      <c r="BA39">
        <v>3</v>
      </c>
      <c r="BB39" s="78" t="str">
        <f>REPLACE(INDEX(GroupVertices[Group],MATCH(Edges24[[#This Row],[Vertex 1]],GroupVertices[Vertex],0)),1,1,"")</f>
        <v>2</v>
      </c>
      <c r="BC39" s="78" t="str">
        <f>REPLACE(INDEX(GroupVertices[Group],MATCH(Edges24[[#This Row],[Vertex 2]],GroupVertices[Vertex],0)),1,1,"")</f>
        <v>3</v>
      </c>
      <c r="BD39" s="48"/>
      <c r="BE39" s="49"/>
      <c r="BF39" s="48"/>
      <c r="BG39" s="49"/>
      <c r="BH39" s="48"/>
      <c r="BI39" s="49"/>
      <c r="BJ39" s="48"/>
      <c r="BK39" s="49"/>
      <c r="BL39" s="48"/>
    </row>
    <row r="40" spans="1:64" ht="15">
      <c r="A40" s="64" t="s">
        <v>228</v>
      </c>
      <c r="B40" s="64" t="s">
        <v>228</v>
      </c>
      <c r="C40" s="65"/>
      <c r="D40" s="66"/>
      <c r="E40" s="67"/>
      <c r="F40" s="68"/>
      <c r="G40" s="65"/>
      <c r="H40" s="69"/>
      <c r="I40" s="70"/>
      <c r="J40" s="70"/>
      <c r="K40" s="34" t="s">
        <v>65</v>
      </c>
      <c r="L40" s="77">
        <v>71</v>
      </c>
      <c r="M40" s="77"/>
      <c r="N40" s="72"/>
      <c r="O40" s="79" t="s">
        <v>176</v>
      </c>
      <c r="P40" s="81">
        <v>43509.76920138889</v>
      </c>
      <c r="Q40" s="79" t="s">
        <v>285</v>
      </c>
      <c r="R40" s="82" t="s">
        <v>335</v>
      </c>
      <c r="S40" s="79" t="s">
        <v>361</v>
      </c>
      <c r="T40" s="79"/>
      <c r="U40" s="79"/>
      <c r="V40" s="82" t="s">
        <v>429</v>
      </c>
      <c r="W40" s="81">
        <v>43509.76920138889</v>
      </c>
      <c r="X40" s="82" t="s">
        <v>471</v>
      </c>
      <c r="Y40" s="79"/>
      <c r="Z40" s="79"/>
      <c r="AA40" s="85" t="s">
        <v>543</v>
      </c>
      <c r="AB40" s="79"/>
      <c r="AC40" s="79" t="b">
        <v>0</v>
      </c>
      <c r="AD40" s="79">
        <v>0</v>
      </c>
      <c r="AE40" s="85" t="s">
        <v>578</v>
      </c>
      <c r="AF40" s="79" t="b">
        <v>1</v>
      </c>
      <c r="AG40" s="79" t="s">
        <v>580</v>
      </c>
      <c r="AH40" s="79"/>
      <c r="AI40" s="85" t="s">
        <v>560</v>
      </c>
      <c r="AJ40" s="79" t="b">
        <v>0</v>
      </c>
      <c r="AK40" s="79">
        <v>0</v>
      </c>
      <c r="AL40" s="85" t="s">
        <v>578</v>
      </c>
      <c r="AM40" s="79" t="s">
        <v>594</v>
      </c>
      <c r="AN40" s="79" t="b">
        <v>1</v>
      </c>
      <c r="AO40" s="85" t="s">
        <v>543</v>
      </c>
      <c r="AP40" s="79" t="s">
        <v>176</v>
      </c>
      <c r="AQ40" s="79">
        <v>0</v>
      </c>
      <c r="AR40" s="79">
        <v>0</v>
      </c>
      <c r="AS40" s="79"/>
      <c r="AT40" s="79"/>
      <c r="AU40" s="79"/>
      <c r="AV40" s="79"/>
      <c r="AW40" s="79"/>
      <c r="AX40" s="79"/>
      <c r="AY40" s="79"/>
      <c r="AZ40" s="79"/>
      <c r="BA40">
        <v>2</v>
      </c>
      <c r="BB40" s="78" t="str">
        <f>REPLACE(INDEX(GroupVertices[Group],MATCH(Edges24[[#This Row],[Vertex 1]],GroupVertices[Vertex],0)),1,1,"")</f>
        <v>2</v>
      </c>
      <c r="BC40" s="78" t="str">
        <f>REPLACE(INDEX(GroupVertices[Group],MATCH(Edges24[[#This Row],[Vertex 2]],GroupVertices[Vertex],0)),1,1,"")</f>
        <v>2</v>
      </c>
      <c r="BD40" s="48">
        <v>1</v>
      </c>
      <c r="BE40" s="49">
        <v>5</v>
      </c>
      <c r="BF40" s="48">
        <v>0</v>
      </c>
      <c r="BG40" s="49">
        <v>0</v>
      </c>
      <c r="BH40" s="48">
        <v>0</v>
      </c>
      <c r="BI40" s="49">
        <v>0</v>
      </c>
      <c r="BJ40" s="48">
        <v>19</v>
      </c>
      <c r="BK40" s="49">
        <v>95</v>
      </c>
      <c r="BL40" s="48">
        <v>20</v>
      </c>
    </row>
    <row r="41" spans="1:64" ht="15">
      <c r="A41" s="64" t="s">
        <v>228</v>
      </c>
      <c r="B41" s="64" t="s">
        <v>228</v>
      </c>
      <c r="C41" s="65"/>
      <c r="D41" s="66"/>
      <c r="E41" s="67"/>
      <c r="F41" s="68"/>
      <c r="G41" s="65"/>
      <c r="H41" s="69"/>
      <c r="I41" s="70"/>
      <c r="J41" s="70"/>
      <c r="K41" s="34" t="s">
        <v>65</v>
      </c>
      <c r="L41" s="77">
        <v>72</v>
      </c>
      <c r="M41" s="77"/>
      <c r="N41" s="72"/>
      <c r="O41" s="79" t="s">
        <v>176</v>
      </c>
      <c r="P41" s="81">
        <v>43509.92780092593</v>
      </c>
      <c r="Q41" s="79" t="s">
        <v>286</v>
      </c>
      <c r="R41" s="79" t="s">
        <v>336</v>
      </c>
      <c r="S41" s="79" t="s">
        <v>367</v>
      </c>
      <c r="T41" s="79"/>
      <c r="U41" s="79"/>
      <c r="V41" s="82" t="s">
        <v>429</v>
      </c>
      <c r="W41" s="81">
        <v>43509.92780092593</v>
      </c>
      <c r="X41" s="82" t="s">
        <v>472</v>
      </c>
      <c r="Y41" s="79"/>
      <c r="Z41" s="79"/>
      <c r="AA41" s="85" t="s">
        <v>544</v>
      </c>
      <c r="AB41" s="79"/>
      <c r="AC41" s="79" t="b">
        <v>0</v>
      </c>
      <c r="AD41" s="79">
        <v>0</v>
      </c>
      <c r="AE41" s="85" t="s">
        <v>578</v>
      </c>
      <c r="AF41" s="79" t="b">
        <v>0</v>
      </c>
      <c r="AG41" s="79" t="s">
        <v>580</v>
      </c>
      <c r="AH41" s="79"/>
      <c r="AI41" s="85" t="s">
        <v>578</v>
      </c>
      <c r="AJ41" s="79" t="b">
        <v>0</v>
      </c>
      <c r="AK41" s="79">
        <v>0</v>
      </c>
      <c r="AL41" s="85" t="s">
        <v>578</v>
      </c>
      <c r="AM41" s="79" t="s">
        <v>595</v>
      </c>
      <c r="AN41" s="79" t="b">
        <v>1</v>
      </c>
      <c r="AO41" s="85" t="s">
        <v>544</v>
      </c>
      <c r="AP41" s="79" t="s">
        <v>176</v>
      </c>
      <c r="AQ41" s="79">
        <v>0</v>
      </c>
      <c r="AR41" s="79">
        <v>0</v>
      </c>
      <c r="AS41" s="79"/>
      <c r="AT41" s="79"/>
      <c r="AU41" s="79"/>
      <c r="AV41" s="79"/>
      <c r="AW41" s="79"/>
      <c r="AX41" s="79"/>
      <c r="AY41" s="79"/>
      <c r="AZ41" s="79"/>
      <c r="BA41">
        <v>2</v>
      </c>
      <c r="BB41" s="78" t="str">
        <f>REPLACE(INDEX(GroupVertices[Group],MATCH(Edges24[[#This Row],[Vertex 1]],GroupVertices[Vertex],0)),1,1,"")</f>
        <v>2</v>
      </c>
      <c r="BC41" s="78" t="str">
        <f>REPLACE(INDEX(GroupVertices[Group],MATCH(Edges24[[#This Row],[Vertex 2]],GroupVertices[Vertex],0)),1,1,"")</f>
        <v>2</v>
      </c>
      <c r="BD41" s="48">
        <v>2</v>
      </c>
      <c r="BE41" s="49">
        <v>14.285714285714286</v>
      </c>
      <c r="BF41" s="48">
        <v>0</v>
      </c>
      <c r="BG41" s="49">
        <v>0</v>
      </c>
      <c r="BH41" s="48">
        <v>0</v>
      </c>
      <c r="BI41" s="49">
        <v>0</v>
      </c>
      <c r="BJ41" s="48">
        <v>12</v>
      </c>
      <c r="BK41" s="49">
        <v>85.71428571428571</v>
      </c>
      <c r="BL41" s="48">
        <v>14</v>
      </c>
    </row>
    <row r="42" spans="1:64" ht="15">
      <c r="A42" s="64" t="s">
        <v>228</v>
      </c>
      <c r="B42" s="64" t="s">
        <v>235</v>
      </c>
      <c r="C42" s="65"/>
      <c r="D42" s="66"/>
      <c r="E42" s="67"/>
      <c r="F42" s="68"/>
      <c r="G42" s="65"/>
      <c r="H42" s="69"/>
      <c r="I42" s="70"/>
      <c r="J42" s="70"/>
      <c r="K42" s="34" t="s">
        <v>65</v>
      </c>
      <c r="L42" s="77">
        <v>73</v>
      </c>
      <c r="M42" s="77"/>
      <c r="N42" s="72"/>
      <c r="O42" s="79" t="s">
        <v>251</v>
      </c>
      <c r="P42" s="81">
        <v>43511.57818287037</v>
      </c>
      <c r="Q42" s="79" t="s">
        <v>270</v>
      </c>
      <c r="R42" s="79"/>
      <c r="S42" s="79"/>
      <c r="T42" s="79" t="s">
        <v>382</v>
      </c>
      <c r="U42" s="79"/>
      <c r="V42" s="82" t="s">
        <v>429</v>
      </c>
      <c r="W42" s="81">
        <v>43511.57818287037</v>
      </c>
      <c r="X42" s="82" t="s">
        <v>473</v>
      </c>
      <c r="Y42" s="79"/>
      <c r="Z42" s="79"/>
      <c r="AA42" s="85" t="s">
        <v>545</v>
      </c>
      <c r="AB42" s="79"/>
      <c r="AC42" s="79" t="b">
        <v>0</v>
      </c>
      <c r="AD42" s="79">
        <v>0</v>
      </c>
      <c r="AE42" s="85" t="s">
        <v>578</v>
      </c>
      <c r="AF42" s="79" t="b">
        <v>0</v>
      </c>
      <c r="AG42" s="79" t="s">
        <v>580</v>
      </c>
      <c r="AH42" s="79"/>
      <c r="AI42" s="85" t="s">
        <v>578</v>
      </c>
      <c r="AJ42" s="79" t="b">
        <v>0</v>
      </c>
      <c r="AK42" s="79">
        <v>3</v>
      </c>
      <c r="AL42" s="85" t="s">
        <v>550</v>
      </c>
      <c r="AM42" s="79" t="s">
        <v>596</v>
      </c>
      <c r="AN42" s="79" t="b">
        <v>0</v>
      </c>
      <c r="AO42" s="85" t="s">
        <v>550</v>
      </c>
      <c r="AP42" s="79" t="s">
        <v>176</v>
      </c>
      <c r="AQ42" s="79">
        <v>0</v>
      </c>
      <c r="AR42" s="79">
        <v>0</v>
      </c>
      <c r="AS42" s="79"/>
      <c r="AT42" s="79"/>
      <c r="AU42" s="79"/>
      <c r="AV42" s="79"/>
      <c r="AW42" s="79"/>
      <c r="AX42" s="79"/>
      <c r="AY42" s="79"/>
      <c r="AZ42" s="79"/>
      <c r="BA42">
        <v>3</v>
      </c>
      <c r="BB42" s="78" t="str">
        <f>REPLACE(INDEX(GroupVertices[Group],MATCH(Edges24[[#This Row],[Vertex 1]],GroupVertices[Vertex],0)),1,1,"")</f>
        <v>2</v>
      </c>
      <c r="BC42" s="78" t="str">
        <f>REPLACE(INDEX(GroupVertices[Group],MATCH(Edges24[[#This Row],[Vertex 2]],GroupVertices[Vertex],0)),1,1,"")</f>
        <v>3</v>
      </c>
      <c r="BD42" s="48"/>
      <c r="BE42" s="49"/>
      <c r="BF42" s="48"/>
      <c r="BG42" s="49"/>
      <c r="BH42" s="48"/>
      <c r="BI42" s="49"/>
      <c r="BJ42" s="48"/>
      <c r="BK42" s="49"/>
      <c r="BL42" s="48"/>
    </row>
    <row r="43" spans="1:64" ht="15">
      <c r="A43" s="64" t="s">
        <v>231</v>
      </c>
      <c r="B43" s="64" t="s">
        <v>228</v>
      </c>
      <c r="C43" s="65"/>
      <c r="D43" s="66"/>
      <c r="E43" s="67"/>
      <c r="F43" s="68"/>
      <c r="G43" s="65"/>
      <c r="H43" s="69"/>
      <c r="I43" s="70"/>
      <c r="J43" s="70"/>
      <c r="K43" s="34" t="s">
        <v>66</v>
      </c>
      <c r="L43" s="77">
        <v>75</v>
      </c>
      <c r="M43" s="77"/>
      <c r="N43" s="72"/>
      <c r="O43" s="79" t="s">
        <v>251</v>
      </c>
      <c r="P43" s="81">
        <v>43507.677199074074</v>
      </c>
      <c r="Q43" s="79" t="s">
        <v>287</v>
      </c>
      <c r="R43" s="82" t="s">
        <v>334</v>
      </c>
      <c r="S43" s="79" t="s">
        <v>366</v>
      </c>
      <c r="T43" s="79" t="s">
        <v>386</v>
      </c>
      <c r="U43" s="82" t="s">
        <v>405</v>
      </c>
      <c r="V43" s="82" t="s">
        <v>405</v>
      </c>
      <c r="W43" s="81">
        <v>43507.677199074074</v>
      </c>
      <c r="X43" s="82" t="s">
        <v>474</v>
      </c>
      <c r="Y43" s="79"/>
      <c r="Z43" s="79"/>
      <c r="AA43" s="85" t="s">
        <v>546</v>
      </c>
      <c r="AB43" s="79"/>
      <c r="AC43" s="79" t="b">
        <v>0</v>
      </c>
      <c r="AD43" s="79">
        <v>1</v>
      </c>
      <c r="AE43" s="85" t="s">
        <v>578</v>
      </c>
      <c r="AF43" s="79" t="b">
        <v>0</v>
      </c>
      <c r="AG43" s="79" t="s">
        <v>580</v>
      </c>
      <c r="AH43" s="79"/>
      <c r="AI43" s="85" t="s">
        <v>578</v>
      </c>
      <c r="AJ43" s="79" t="b">
        <v>0</v>
      </c>
      <c r="AK43" s="79">
        <v>1</v>
      </c>
      <c r="AL43" s="85" t="s">
        <v>578</v>
      </c>
      <c r="AM43" s="79" t="s">
        <v>595</v>
      </c>
      <c r="AN43" s="79" t="b">
        <v>0</v>
      </c>
      <c r="AO43" s="85" t="s">
        <v>546</v>
      </c>
      <c r="AP43" s="79" t="s">
        <v>176</v>
      </c>
      <c r="AQ43" s="79">
        <v>0</v>
      </c>
      <c r="AR43" s="79">
        <v>0</v>
      </c>
      <c r="AS43" s="79"/>
      <c r="AT43" s="79"/>
      <c r="AU43" s="79"/>
      <c r="AV43" s="79"/>
      <c r="AW43" s="79"/>
      <c r="AX43" s="79"/>
      <c r="AY43" s="79"/>
      <c r="AZ43" s="79"/>
      <c r="BA43">
        <v>1</v>
      </c>
      <c r="BB43" s="78" t="str">
        <f>REPLACE(INDEX(GroupVertices[Group],MATCH(Edges24[[#This Row],[Vertex 1]],GroupVertices[Vertex],0)),1,1,"")</f>
        <v>3</v>
      </c>
      <c r="BC43" s="78" t="str">
        <f>REPLACE(INDEX(GroupVertices[Group],MATCH(Edges24[[#This Row],[Vertex 2]],GroupVertices[Vertex],0)),1,1,"")</f>
        <v>2</v>
      </c>
      <c r="BD43" s="48">
        <v>2</v>
      </c>
      <c r="BE43" s="49">
        <v>6.896551724137931</v>
      </c>
      <c r="BF43" s="48">
        <v>0</v>
      </c>
      <c r="BG43" s="49">
        <v>0</v>
      </c>
      <c r="BH43" s="48">
        <v>0</v>
      </c>
      <c r="BI43" s="49">
        <v>0</v>
      </c>
      <c r="BJ43" s="48">
        <v>27</v>
      </c>
      <c r="BK43" s="49">
        <v>93.10344827586206</v>
      </c>
      <c r="BL43" s="48">
        <v>29</v>
      </c>
    </row>
    <row r="44" spans="1:64" ht="15">
      <c r="A44" s="64" t="s">
        <v>230</v>
      </c>
      <c r="B44" s="64" t="s">
        <v>228</v>
      </c>
      <c r="C44" s="65"/>
      <c r="D44" s="66"/>
      <c r="E44" s="67"/>
      <c r="F44" s="68"/>
      <c r="G44" s="65"/>
      <c r="H44" s="69"/>
      <c r="I44" s="70"/>
      <c r="J44" s="70"/>
      <c r="K44" s="34" t="s">
        <v>66</v>
      </c>
      <c r="L44" s="77">
        <v>76</v>
      </c>
      <c r="M44" s="77"/>
      <c r="N44" s="72"/>
      <c r="O44" s="79" t="s">
        <v>251</v>
      </c>
      <c r="P44" s="81">
        <v>43503.60903935185</v>
      </c>
      <c r="Q44" s="79" t="s">
        <v>288</v>
      </c>
      <c r="R44" s="82" t="s">
        <v>337</v>
      </c>
      <c r="S44" s="79" t="s">
        <v>368</v>
      </c>
      <c r="T44" s="79"/>
      <c r="U44" s="79"/>
      <c r="V44" s="82" t="s">
        <v>431</v>
      </c>
      <c r="W44" s="81">
        <v>43503.60903935185</v>
      </c>
      <c r="X44" s="82" t="s">
        <v>475</v>
      </c>
      <c r="Y44" s="79"/>
      <c r="Z44" s="79"/>
      <c r="AA44" s="85" t="s">
        <v>547</v>
      </c>
      <c r="AB44" s="79"/>
      <c r="AC44" s="79" t="b">
        <v>0</v>
      </c>
      <c r="AD44" s="79">
        <v>1</v>
      </c>
      <c r="AE44" s="85" t="s">
        <v>578</v>
      </c>
      <c r="AF44" s="79" t="b">
        <v>0</v>
      </c>
      <c r="AG44" s="79" t="s">
        <v>580</v>
      </c>
      <c r="AH44" s="79"/>
      <c r="AI44" s="85" t="s">
        <v>578</v>
      </c>
      <c r="AJ44" s="79" t="b">
        <v>0</v>
      </c>
      <c r="AK44" s="79">
        <v>0</v>
      </c>
      <c r="AL44" s="85" t="s">
        <v>578</v>
      </c>
      <c r="AM44" s="79" t="s">
        <v>597</v>
      </c>
      <c r="AN44" s="79" t="b">
        <v>0</v>
      </c>
      <c r="AO44" s="85" t="s">
        <v>547</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2</v>
      </c>
      <c r="BD44" s="48">
        <v>0</v>
      </c>
      <c r="BE44" s="49">
        <v>0</v>
      </c>
      <c r="BF44" s="48">
        <v>0</v>
      </c>
      <c r="BG44" s="49">
        <v>0</v>
      </c>
      <c r="BH44" s="48">
        <v>0</v>
      </c>
      <c r="BI44" s="49">
        <v>0</v>
      </c>
      <c r="BJ44" s="48">
        <v>24</v>
      </c>
      <c r="BK44" s="49">
        <v>100</v>
      </c>
      <c r="BL44" s="48">
        <v>24</v>
      </c>
    </row>
    <row r="45" spans="1:64" ht="15">
      <c r="A45" s="64" t="s">
        <v>232</v>
      </c>
      <c r="B45" s="64" t="s">
        <v>230</v>
      </c>
      <c r="C45" s="65"/>
      <c r="D45" s="66"/>
      <c r="E45" s="67"/>
      <c r="F45" s="68"/>
      <c r="G45" s="65"/>
      <c r="H45" s="69"/>
      <c r="I45" s="70"/>
      <c r="J45" s="70"/>
      <c r="K45" s="34" t="s">
        <v>66</v>
      </c>
      <c r="L45" s="77">
        <v>77</v>
      </c>
      <c r="M45" s="77"/>
      <c r="N45" s="72"/>
      <c r="O45" s="79" t="s">
        <v>251</v>
      </c>
      <c r="P45" s="81">
        <v>43503.43346064815</v>
      </c>
      <c r="Q45" s="79" t="s">
        <v>289</v>
      </c>
      <c r="R45" s="82" t="s">
        <v>338</v>
      </c>
      <c r="S45" s="79" t="s">
        <v>369</v>
      </c>
      <c r="T45" s="79" t="s">
        <v>387</v>
      </c>
      <c r="U45" s="82" t="s">
        <v>406</v>
      </c>
      <c r="V45" s="82" t="s">
        <v>406</v>
      </c>
      <c r="W45" s="81">
        <v>43503.43346064815</v>
      </c>
      <c r="X45" s="82" t="s">
        <v>476</v>
      </c>
      <c r="Y45" s="79"/>
      <c r="Z45" s="79"/>
      <c r="AA45" s="85" t="s">
        <v>548</v>
      </c>
      <c r="AB45" s="79"/>
      <c r="AC45" s="79" t="b">
        <v>0</v>
      </c>
      <c r="AD45" s="79">
        <v>2</v>
      </c>
      <c r="AE45" s="85" t="s">
        <v>578</v>
      </c>
      <c r="AF45" s="79" t="b">
        <v>0</v>
      </c>
      <c r="AG45" s="79" t="s">
        <v>580</v>
      </c>
      <c r="AH45" s="79"/>
      <c r="AI45" s="85" t="s">
        <v>578</v>
      </c>
      <c r="AJ45" s="79" t="b">
        <v>0</v>
      </c>
      <c r="AK45" s="79">
        <v>1</v>
      </c>
      <c r="AL45" s="85" t="s">
        <v>578</v>
      </c>
      <c r="AM45" s="79" t="s">
        <v>589</v>
      </c>
      <c r="AN45" s="79" t="b">
        <v>0</v>
      </c>
      <c r="AO45" s="85" t="s">
        <v>548</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1</v>
      </c>
      <c r="BD45" s="48"/>
      <c r="BE45" s="49"/>
      <c r="BF45" s="48"/>
      <c r="BG45" s="49"/>
      <c r="BH45" s="48"/>
      <c r="BI45" s="49"/>
      <c r="BJ45" s="48"/>
      <c r="BK45" s="49"/>
      <c r="BL45" s="48"/>
    </row>
    <row r="46" spans="1:64" ht="15">
      <c r="A46" s="64" t="s">
        <v>232</v>
      </c>
      <c r="B46" s="64" t="s">
        <v>235</v>
      </c>
      <c r="C46" s="65"/>
      <c r="D46" s="66"/>
      <c r="E46" s="67"/>
      <c r="F46" s="68"/>
      <c r="G46" s="65"/>
      <c r="H46" s="69"/>
      <c r="I46" s="70"/>
      <c r="J46" s="70"/>
      <c r="K46" s="34" t="s">
        <v>65</v>
      </c>
      <c r="L46" s="77">
        <v>79</v>
      </c>
      <c r="M46" s="77"/>
      <c r="N46" s="72"/>
      <c r="O46" s="79" t="s">
        <v>251</v>
      </c>
      <c r="P46" s="81">
        <v>43508.35770833334</v>
      </c>
      <c r="Q46" s="79" t="s">
        <v>290</v>
      </c>
      <c r="R46" s="82" t="s">
        <v>339</v>
      </c>
      <c r="S46" s="79" t="s">
        <v>361</v>
      </c>
      <c r="T46" s="79" t="s">
        <v>386</v>
      </c>
      <c r="U46" s="79"/>
      <c r="V46" s="82" t="s">
        <v>432</v>
      </c>
      <c r="W46" s="81">
        <v>43508.35770833334</v>
      </c>
      <c r="X46" s="82" t="s">
        <v>477</v>
      </c>
      <c r="Y46" s="79"/>
      <c r="Z46" s="79"/>
      <c r="AA46" s="85" t="s">
        <v>549</v>
      </c>
      <c r="AB46" s="79"/>
      <c r="AC46" s="79" t="b">
        <v>0</v>
      </c>
      <c r="AD46" s="79">
        <v>0</v>
      </c>
      <c r="AE46" s="85" t="s">
        <v>578</v>
      </c>
      <c r="AF46" s="79" t="b">
        <v>0</v>
      </c>
      <c r="AG46" s="79" t="s">
        <v>580</v>
      </c>
      <c r="AH46" s="79"/>
      <c r="AI46" s="85" t="s">
        <v>578</v>
      </c>
      <c r="AJ46" s="79" t="b">
        <v>0</v>
      </c>
      <c r="AK46" s="79">
        <v>0</v>
      </c>
      <c r="AL46" s="85" t="s">
        <v>578</v>
      </c>
      <c r="AM46" s="79" t="s">
        <v>589</v>
      </c>
      <c r="AN46" s="79" t="b">
        <v>1</v>
      </c>
      <c r="AO46" s="85" t="s">
        <v>549</v>
      </c>
      <c r="AP46" s="79" t="s">
        <v>176</v>
      </c>
      <c r="AQ46" s="79">
        <v>0</v>
      </c>
      <c r="AR46" s="79">
        <v>0</v>
      </c>
      <c r="AS46" s="79"/>
      <c r="AT46" s="79"/>
      <c r="AU46" s="79"/>
      <c r="AV46" s="79"/>
      <c r="AW46" s="79"/>
      <c r="AX46" s="79"/>
      <c r="AY46" s="79"/>
      <c r="AZ46" s="79"/>
      <c r="BA46">
        <v>3</v>
      </c>
      <c r="BB46" s="78" t="str">
        <f>REPLACE(INDEX(GroupVertices[Group],MATCH(Edges24[[#This Row],[Vertex 1]],GroupVertices[Vertex],0)),1,1,"")</f>
        <v>3</v>
      </c>
      <c r="BC46" s="78" t="str">
        <f>REPLACE(INDEX(GroupVertices[Group],MATCH(Edges24[[#This Row],[Vertex 2]],GroupVertices[Vertex],0)),1,1,"")</f>
        <v>3</v>
      </c>
      <c r="BD46" s="48">
        <v>2</v>
      </c>
      <c r="BE46" s="49">
        <v>11.764705882352942</v>
      </c>
      <c r="BF46" s="48">
        <v>0</v>
      </c>
      <c r="BG46" s="49">
        <v>0</v>
      </c>
      <c r="BH46" s="48">
        <v>0</v>
      </c>
      <c r="BI46" s="49">
        <v>0</v>
      </c>
      <c r="BJ46" s="48">
        <v>15</v>
      </c>
      <c r="BK46" s="49">
        <v>88.23529411764706</v>
      </c>
      <c r="BL46" s="48">
        <v>17</v>
      </c>
    </row>
    <row r="47" spans="1:64" ht="15">
      <c r="A47" s="64" t="s">
        <v>232</v>
      </c>
      <c r="B47" s="64" t="s">
        <v>235</v>
      </c>
      <c r="C47" s="65"/>
      <c r="D47" s="66"/>
      <c r="E47" s="67"/>
      <c r="F47" s="68"/>
      <c r="G47" s="65"/>
      <c r="H47" s="69"/>
      <c r="I47" s="70"/>
      <c r="J47" s="70"/>
      <c r="K47" s="34" t="s">
        <v>65</v>
      </c>
      <c r="L47" s="77">
        <v>80</v>
      </c>
      <c r="M47" s="77"/>
      <c r="N47" s="72"/>
      <c r="O47" s="79" t="s">
        <v>251</v>
      </c>
      <c r="P47" s="81">
        <v>43511.357719907406</v>
      </c>
      <c r="Q47" s="79" t="s">
        <v>291</v>
      </c>
      <c r="R47" s="82" t="s">
        <v>340</v>
      </c>
      <c r="S47" s="79" t="s">
        <v>361</v>
      </c>
      <c r="T47" s="79" t="s">
        <v>382</v>
      </c>
      <c r="U47" s="79"/>
      <c r="V47" s="82" t="s">
        <v>432</v>
      </c>
      <c r="W47" s="81">
        <v>43511.357719907406</v>
      </c>
      <c r="X47" s="82" t="s">
        <v>478</v>
      </c>
      <c r="Y47" s="79"/>
      <c r="Z47" s="79"/>
      <c r="AA47" s="85" t="s">
        <v>550</v>
      </c>
      <c r="AB47" s="79"/>
      <c r="AC47" s="79" t="b">
        <v>0</v>
      </c>
      <c r="AD47" s="79">
        <v>0</v>
      </c>
      <c r="AE47" s="85" t="s">
        <v>578</v>
      </c>
      <c r="AF47" s="79" t="b">
        <v>0</v>
      </c>
      <c r="AG47" s="79" t="s">
        <v>580</v>
      </c>
      <c r="AH47" s="79"/>
      <c r="AI47" s="85" t="s">
        <v>578</v>
      </c>
      <c r="AJ47" s="79" t="b">
        <v>0</v>
      </c>
      <c r="AK47" s="79">
        <v>0</v>
      </c>
      <c r="AL47" s="85" t="s">
        <v>578</v>
      </c>
      <c r="AM47" s="79" t="s">
        <v>589</v>
      </c>
      <c r="AN47" s="79" t="b">
        <v>1</v>
      </c>
      <c r="AO47" s="85" t="s">
        <v>550</v>
      </c>
      <c r="AP47" s="79" t="s">
        <v>176</v>
      </c>
      <c r="AQ47" s="79">
        <v>0</v>
      </c>
      <c r="AR47" s="79">
        <v>0</v>
      </c>
      <c r="AS47" s="79"/>
      <c r="AT47" s="79"/>
      <c r="AU47" s="79"/>
      <c r="AV47" s="79"/>
      <c r="AW47" s="79"/>
      <c r="AX47" s="79"/>
      <c r="AY47" s="79"/>
      <c r="AZ47" s="79"/>
      <c r="BA47">
        <v>3</v>
      </c>
      <c r="BB47" s="78" t="str">
        <f>REPLACE(INDEX(GroupVertices[Group],MATCH(Edges24[[#This Row],[Vertex 1]],GroupVertices[Vertex],0)),1,1,"")</f>
        <v>3</v>
      </c>
      <c r="BC47" s="78" t="str">
        <f>REPLACE(INDEX(GroupVertices[Group],MATCH(Edges24[[#This Row],[Vertex 2]],GroupVertices[Vertex],0)),1,1,"")</f>
        <v>3</v>
      </c>
      <c r="BD47" s="48">
        <v>1</v>
      </c>
      <c r="BE47" s="49">
        <v>4.545454545454546</v>
      </c>
      <c r="BF47" s="48">
        <v>0</v>
      </c>
      <c r="BG47" s="49">
        <v>0</v>
      </c>
      <c r="BH47" s="48">
        <v>0</v>
      </c>
      <c r="BI47" s="49">
        <v>0</v>
      </c>
      <c r="BJ47" s="48">
        <v>21</v>
      </c>
      <c r="BK47" s="49">
        <v>95.45454545454545</v>
      </c>
      <c r="BL47" s="48">
        <v>22</v>
      </c>
    </row>
    <row r="48" spans="1:64" ht="15">
      <c r="A48" s="64" t="s">
        <v>230</v>
      </c>
      <c r="B48" s="64" t="s">
        <v>232</v>
      </c>
      <c r="C48" s="65"/>
      <c r="D48" s="66"/>
      <c r="E48" s="67"/>
      <c r="F48" s="68"/>
      <c r="G48" s="65"/>
      <c r="H48" s="69"/>
      <c r="I48" s="70"/>
      <c r="J48" s="70"/>
      <c r="K48" s="34" t="s">
        <v>66</v>
      </c>
      <c r="L48" s="77">
        <v>81</v>
      </c>
      <c r="M48" s="77"/>
      <c r="N48" s="72"/>
      <c r="O48" s="79" t="s">
        <v>251</v>
      </c>
      <c r="P48" s="81">
        <v>43503.837592592594</v>
      </c>
      <c r="Q48" s="79" t="s">
        <v>269</v>
      </c>
      <c r="R48" s="79"/>
      <c r="S48" s="79"/>
      <c r="T48" s="79" t="s">
        <v>375</v>
      </c>
      <c r="U48" s="79"/>
      <c r="V48" s="82" t="s">
        <v>431</v>
      </c>
      <c r="W48" s="81">
        <v>43503.837592592594</v>
      </c>
      <c r="X48" s="82" t="s">
        <v>479</v>
      </c>
      <c r="Y48" s="79"/>
      <c r="Z48" s="79"/>
      <c r="AA48" s="85" t="s">
        <v>551</v>
      </c>
      <c r="AB48" s="79"/>
      <c r="AC48" s="79" t="b">
        <v>0</v>
      </c>
      <c r="AD48" s="79">
        <v>0</v>
      </c>
      <c r="AE48" s="85" t="s">
        <v>578</v>
      </c>
      <c r="AF48" s="79" t="b">
        <v>0</v>
      </c>
      <c r="AG48" s="79" t="s">
        <v>580</v>
      </c>
      <c r="AH48" s="79"/>
      <c r="AI48" s="85" t="s">
        <v>578</v>
      </c>
      <c r="AJ48" s="79" t="b">
        <v>0</v>
      </c>
      <c r="AK48" s="79">
        <v>1</v>
      </c>
      <c r="AL48" s="85" t="s">
        <v>548</v>
      </c>
      <c r="AM48" s="79" t="s">
        <v>597</v>
      </c>
      <c r="AN48" s="79" t="b">
        <v>0</v>
      </c>
      <c r="AO48" s="85" t="s">
        <v>548</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3</v>
      </c>
      <c r="BD48" s="48">
        <v>0</v>
      </c>
      <c r="BE48" s="49">
        <v>0</v>
      </c>
      <c r="BF48" s="48">
        <v>0</v>
      </c>
      <c r="BG48" s="49">
        <v>0</v>
      </c>
      <c r="BH48" s="48">
        <v>0</v>
      </c>
      <c r="BI48" s="49">
        <v>0</v>
      </c>
      <c r="BJ48" s="48">
        <v>25</v>
      </c>
      <c r="BK48" s="49">
        <v>100</v>
      </c>
      <c r="BL48" s="48">
        <v>25</v>
      </c>
    </row>
    <row r="49" spans="1:64" ht="15">
      <c r="A49" s="64" t="s">
        <v>230</v>
      </c>
      <c r="B49" s="64" t="s">
        <v>244</v>
      </c>
      <c r="C49" s="65"/>
      <c r="D49" s="66"/>
      <c r="E49" s="67"/>
      <c r="F49" s="68"/>
      <c r="G49" s="65"/>
      <c r="H49" s="69"/>
      <c r="I49" s="70"/>
      <c r="J49" s="70"/>
      <c r="K49" s="34" t="s">
        <v>65</v>
      </c>
      <c r="L49" s="77">
        <v>82</v>
      </c>
      <c r="M49" s="77"/>
      <c r="N49" s="72"/>
      <c r="O49" s="79" t="s">
        <v>251</v>
      </c>
      <c r="P49" s="81">
        <v>43504.74306712963</v>
      </c>
      <c r="Q49" s="79" t="s">
        <v>292</v>
      </c>
      <c r="R49" s="82" t="s">
        <v>341</v>
      </c>
      <c r="S49" s="79" t="s">
        <v>370</v>
      </c>
      <c r="T49" s="79" t="s">
        <v>388</v>
      </c>
      <c r="U49" s="79"/>
      <c r="V49" s="82" t="s">
        <v>431</v>
      </c>
      <c r="W49" s="81">
        <v>43504.74306712963</v>
      </c>
      <c r="X49" s="82" t="s">
        <v>480</v>
      </c>
      <c r="Y49" s="79"/>
      <c r="Z49" s="79"/>
      <c r="AA49" s="85" t="s">
        <v>552</v>
      </c>
      <c r="AB49" s="79"/>
      <c r="AC49" s="79" t="b">
        <v>0</v>
      </c>
      <c r="AD49" s="79">
        <v>0</v>
      </c>
      <c r="AE49" s="85" t="s">
        <v>578</v>
      </c>
      <c r="AF49" s="79" t="b">
        <v>0</v>
      </c>
      <c r="AG49" s="79" t="s">
        <v>580</v>
      </c>
      <c r="AH49" s="79"/>
      <c r="AI49" s="85" t="s">
        <v>578</v>
      </c>
      <c r="AJ49" s="79" t="b">
        <v>0</v>
      </c>
      <c r="AK49" s="79">
        <v>0</v>
      </c>
      <c r="AL49" s="85" t="s">
        <v>578</v>
      </c>
      <c r="AM49" s="79" t="s">
        <v>597</v>
      </c>
      <c r="AN49" s="79" t="b">
        <v>0</v>
      </c>
      <c r="AO49" s="85" t="s">
        <v>552</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1</v>
      </c>
      <c r="BG49" s="49">
        <v>3.8461538461538463</v>
      </c>
      <c r="BH49" s="48">
        <v>0</v>
      </c>
      <c r="BI49" s="49">
        <v>0</v>
      </c>
      <c r="BJ49" s="48">
        <v>25</v>
      </c>
      <c r="BK49" s="49">
        <v>96.15384615384616</v>
      </c>
      <c r="BL49" s="48">
        <v>26</v>
      </c>
    </row>
    <row r="50" spans="1:64" ht="15">
      <c r="A50" s="64" t="s">
        <v>230</v>
      </c>
      <c r="B50" s="64" t="s">
        <v>245</v>
      </c>
      <c r="C50" s="65"/>
      <c r="D50" s="66"/>
      <c r="E50" s="67"/>
      <c r="F50" s="68"/>
      <c r="G50" s="65"/>
      <c r="H50" s="69"/>
      <c r="I50" s="70"/>
      <c r="J50" s="70"/>
      <c r="K50" s="34" t="s">
        <v>65</v>
      </c>
      <c r="L50" s="77">
        <v>83</v>
      </c>
      <c r="M50" s="77"/>
      <c r="N50" s="72"/>
      <c r="O50" s="79" t="s">
        <v>251</v>
      </c>
      <c r="P50" s="81">
        <v>43507.87641203704</v>
      </c>
      <c r="Q50" s="79" t="s">
        <v>293</v>
      </c>
      <c r="R50" s="82" t="s">
        <v>342</v>
      </c>
      <c r="S50" s="79" t="s">
        <v>371</v>
      </c>
      <c r="T50" s="79" t="s">
        <v>389</v>
      </c>
      <c r="U50" s="82" t="s">
        <v>407</v>
      </c>
      <c r="V50" s="82" t="s">
        <v>407</v>
      </c>
      <c r="W50" s="81">
        <v>43507.87641203704</v>
      </c>
      <c r="X50" s="82" t="s">
        <v>481</v>
      </c>
      <c r="Y50" s="79"/>
      <c r="Z50" s="79"/>
      <c r="AA50" s="85" t="s">
        <v>553</v>
      </c>
      <c r="AB50" s="79"/>
      <c r="AC50" s="79" t="b">
        <v>0</v>
      </c>
      <c r="AD50" s="79">
        <v>0</v>
      </c>
      <c r="AE50" s="85" t="s">
        <v>578</v>
      </c>
      <c r="AF50" s="79" t="b">
        <v>0</v>
      </c>
      <c r="AG50" s="79" t="s">
        <v>580</v>
      </c>
      <c r="AH50" s="79"/>
      <c r="AI50" s="85" t="s">
        <v>578</v>
      </c>
      <c r="AJ50" s="79" t="b">
        <v>0</v>
      </c>
      <c r="AK50" s="79">
        <v>0</v>
      </c>
      <c r="AL50" s="85" t="s">
        <v>578</v>
      </c>
      <c r="AM50" s="79" t="s">
        <v>597</v>
      </c>
      <c r="AN50" s="79" t="b">
        <v>0</v>
      </c>
      <c r="AO50" s="85" t="s">
        <v>553</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2</v>
      </c>
      <c r="BE50" s="49">
        <v>10</v>
      </c>
      <c r="BF50" s="48">
        <v>0</v>
      </c>
      <c r="BG50" s="49">
        <v>0</v>
      </c>
      <c r="BH50" s="48">
        <v>0</v>
      </c>
      <c r="BI50" s="49">
        <v>0</v>
      </c>
      <c r="BJ50" s="48">
        <v>18</v>
      </c>
      <c r="BK50" s="49">
        <v>90</v>
      </c>
      <c r="BL50" s="48">
        <v>20</v>
      </c>
    </row>
    <row r="51" spans="1:64" ht="15">
      <c r="A51" s="64" t="s">
        <v>233</v>
      </c>
      <c r="B51" s="64" t="s">
        <v>233</v>
      </c>
      <c r="C51" s="65"/>
      <c r="D51" s="66"/>
      <c r="E51" s="67"/>
      <c r="F51" s="68"/>
      <c r="G51" s="65"/>
      <c r="H51" s="69"/>
      <c r="I51" s="70"/>
      <c r="J51" s="70"/>
      <c r="K51" s="34" t="s">
        <v>65</v>
      </c>
      <c r="L51" s="77">
        <v>84</v>
      </c>
      <c r="M51" s="77"/>
      <c r="N51" s="72"/>
      <c r="O51" s="79" t="s">
        <v>176</v>
      </c>
      <c r="P51" s="81">
        <v>43501.5221875</v>
      </c>
      <c r="Q51" s="79" t="s">
        <v>294</v>
      </c>
      <c r="R51" s="82" t="s">
        <v>343</v>
      </c>
      <c r="S51" s="79" t="s">
        <v>372</v>
      </c>
      <c r="T51" s="79"/>
      <c r="U51" s="82" t="s">
        <v>408</v>
      </c>
      <c r="V51" s="82" t="s">
        <v>408</v>
      </c>
      <c r="W51" s="81">
        <v>43501.5221875</v>
      </c>
      <c r="X51" s="82" t="s">
        <v>482</v>
      </c>
      <c r="Y51" s="79"/>
      <c r="Z51" s="79"/>
      <c r="AA51" s="85" t="s">
        <v>554</v>
      </c>
      <c r="AB51" s="79"/>
      <c r="AC51" s="79" t="b">
        <v>0</v>
      </c>
      <c r="AD51" s="79">
        <v>0</v>
      </c>
      <c r="AE51" s="85" t="s">
        <v>578</v>
      </c>
      <c r="AF51" s="79" t="b">
        <v>0</v>
      </c>
      <c r="AG51" s="79" t="s">
        <v>580</v>
      </c>
      <c r="AH51" s="79"/>
      <c r="AI51" s="85" t="s">
        <v>578</v>
      </c>
      <c r="AJ51" s="79" t="b">
        <v>0</v>
      </c>
      <c r="AK51" s="79">
        <v>1</v>
      </c>
      <c r="AL51" s="85" t="s">
        <v>578</v>
      </c>
      <c r="AM51" s="79" t="s">
        <v>599</v>
      </c>
      <c r="AN51" s="79" t="b">
        <v>0</v>
      </c>
      <c r="AO51" s="85" t="s">
        <v>554</v>
      </c>
      <c r="AP51" s="79" t="s">
        <v>600</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10</v>
      </c>
      <c r="BK51" s="49">
        <v>100</v>
      </c>
      <c r="BL51" s="48">
        <v>10</v>
      </c>
    </row>
    <row r="52" spans="1:64" ht="15">
      <c r="A52" s="64" t="s">
        <v>230</v>
      </c>
      <c r="B52" s="64" t="s">
        <v>233</v>
      </c>
      <c r="C52" s="65"/>
      <c r="D52" s="66"/>
      <c r="E52" s="67"/>
      <c r="F52" s="68"/>
      <c r="G52" s="65"/>
      <c r="H52" s="69"/>
      <c r="I52" s="70"/>
      <c r="J52" s="70"/>
      <c r="K52" s="34" t="s">
        <v>65</v>
      </c>
      <c r="L52" s="77">
        <v>85</v>
      </c>
      <c r="M52" s="77"/>
      <c r="N52" s="72"/>
      <c r="O52" s="79" t="s">
        <v>251</v>
      </c>
      <c r="P52" s="81">
        <v>43508.04262731481</v>
      </c>
      <c r="Q52" s="79" t="s">
        <v>295</v>
      </c>
      <c r="R52" s="82" t="s">
        <v>343</v>
      </c>
      <c r="S52" s="79" t="s">
        <v>372</v>
      </c>
      <c r="T52" s="79"/>
      <c r="U52" s="82" t="s">
        <v>408</v>
      </c>
      <c r="V52" s="82" t="s">
        <v>408</v>
      </c>
      <c r="W52" s="81">
        <v>43508.04262731481</v>
      </c>
      <c r="X52" s="82" t="s">
        <v>483</v>
      </c>
      <c r="Y52" s="79"/>
      <c r="Z52" s="79"/>
      <c r="AA52" s="85" t="s">
        <v>555</v>
      </c>
      <c r="AB52" s="79"/>
      <c r="AC52" s="79" t="b">
        <v>0</v>
      </c>
      <c r="AD52" s="79">
        <v>0</v>
      </c>
      <c r="AE52" s="85" t="s">
        <v>578</v>
      </c>
      <c r="AF52" s="79" t="b">
        <v>0</v>
      </c>
      <c r="AG52" s="79" t="s">
        <v>580</v>
      </c>
      <c r="AH52" s="79"/>
      <c r="AI52" s="85" t="s">
        <v>578</v>
      </c>
      <c r="AJ52" s="79" t="b">
        <v>0</v>
      </c>
      <c r="AK52" s="79">
        <v>1</v>
      </c>
      <c r="AL52" s="85" t="s">
        <v>554</v>
      </c>
      <c r="AM52" s="79" t="s">
        <v>597</v>
      </c>
      <c r="AN52" s="79" t="b">
        <v>0</v>
      </c>
      <c r="AO52" s="85" t="s">
        <v>554</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12</v>
      </c>
      <c r="BK52" s="49">
        <v>100</v>
      </c>
      <c r="BL52" s="48">
        <v>12</v>
      </c>
    </row>
    <row r="53" spans="1:64" ht="15">
      <c r="A53" s="64" t="s">
        <v>230</v>
      </c>
      <c r="B53" s="64" t="s">
        <v>238</v>
      </c>
      <c r="C53" s="65"/>
      <c r="D53" s="66"/>
      <c r="E53" s="67"/>
      <c r="F53" s="68"/>
      <c r="G53" s="65"/>
      <c r="H53" s="69"/>
      <c r="I53" s="70"/>
      <c r="J53" s="70"/>
      <c r="K53" s="34" t="s">
        <v>65</v>
      </c>
      <c r="L53" s="77">
        <v>86</v>
      </c>
      <c r="M53" s="77"/>
      <c r="N53" s="72"/>
      <c r="O53" s="79" t="s">
        <v>251</v>
      </c>
      <c r="P53" s="81">
        <v>43503.77916666667</v>
      </c>
      <c r="Q53" s="79" t="s">
        <v>296</v>
      </c>
      <c r="R53" s="82" t="s">
        <v>344</v>
      </c>
      <c r="S53" s="79" t="s">
        <v>361</v>
      </c>
      <c r="T53" s="79" t="s">
        <v>230</v>
      </c>
      <c r="U53" s="79"/>
      <c r="V53" s="82" t="s">
        <v>431</v>
      </c>
      <c r="W53" s="81">
        <v>43503.77916666667</v>
      </c>
      <c r="X53" s="82" t="s">
        <v>484</v>
      </c>
      <c r="Y53" s="79"/>
      <c r="Z53" s="79"/>
      <c r="AA53" s="85" t="s">
        <v>556</v>
      </c>
      <c r="AB53" s="79"/>
      <c r="AC53" s="79" t="b">
        <v>0</v>
      </c>
      <c r="AD53" s="79">
        <v>0</v>
      </c>
      <c r="AE53" s="85" t="s">
        <v>578</v>
      </c>
      <c r="AF53" s="79" t="b">
        <v>0</v>
      </c>
      <c r="AG53" s="79" t="s">
        <v>580</v>
      </c>
      <c r="AH53" s="79"/>
      <c r="AI53" s="85" t="s">
        <v>578</v>
      </c>
      <c r="AJ53" s="79" t="b">
        <v>0</v>
      </c>
      <c r="AK53" s="79">
        <v>0</v>
      </c>
      <c r="AL53" s="85" t="s">
        <v>578</v>
      </c>
      <c r="AM53" s="79" t="s">
        <v>597</v>
      </c>
      <c r="AN53" s="79" t="b">
        <v>1</v>
      </c>
      <c r="AO53" s="85" t="s">
        <v>556</v>
      </c>
      <c r="AP53" s="79" t="s">
        <v>176</v>
      </c>
      <c r="AQ53" s="79">
        <v>0</v>
      </c>
      <c r="AR53" s="79">
        <v>0</v>
      </c>
      <c r="AS53" s="79"/>
      <c r="AT53" s="79"/>
      <c r="AU53" s="79"/>
      <c r="AV53" s="79"/>
      <c r="AW53" s="79"/>
      <c r="AX53" s="79"/>
      <c r="AY53" s="79"/>
      <c r="AZ53" s="79"/>
      <c r="BA53">
        <v>3</v>
      </c>
      <c r="BB53" s="78" t="str">
        <f>REPLACE(INDEX(GroupVertices[Group],MATCH(Edges24[[#This Row],[Vertex 1]],GroupVertices[Vertex],0)),1,1,"")</f>
        <v>1</v>
      </c>
      <c r="BC53" s="78" t="str">
        <f>REPLACE(INDEX(GroupVertices[Group],MATCH(Edges24[[#This Row],[Vertex 2]],GroupVertices[Vertex],0)),1,1,"")</f>
        <v>1</v>
      </c>
      <c r="BD53" s="48">
        <v>3</v>
      </c>
      <c r="BE53" s="49">
        <v>21.428571428571427</v>
      </c>
      <c r="BF53" s="48">
        <v>0</v>
      </c>
      <c r="BG53" s="49">
        <v>0</v>
      </c>
      <c r="BH53" s="48">
        <v>0</v>
      </c>
      <c r="BI53" s="49">
        <v>0</v>
      </c>
      <c r="BJ53" s="48">
        <v>11</v>
      </c>
      <c r="BK53" s="49">
        <v>78.57142857142857</v>
      </c>
      <c r="BL53" s="48">
        <v>14</v>
      </c>
    </row>
    <row r="54" spans="1:64" ht="15">
      <c r="A54" s="64" t="s">
        <v>230</v>
      </c>
      <c r="B54" s="64" t="s">
        <v>238</v>
      </c>
      <c r="C54" s="65"/>
      <c r="D54" s="66"/>
      <c r="E54" s="67"/>
      <c r="F54" s="68"/>
      <c r="G54" s="65"/>
      <c r="H54" s="69"/>
      <c r="I54" s="70"/>
      <c r="J54" s="70"/>
      <c r="K54" s="34" t="s">
        <v>65</v>
      </c>
      <c r="L54" s="77">
        <v>87</v>
      </c>
      <c r="M54" s="77"/>
      <c r="N54" s="72"/>
      <c r="O54" s="79" t="s">
        <v>251</v>
      </c>
      <c r="P54" s="81">
        <v>43504.92361111111</v>
      </c>
      <c r="Q54" s="79" t="s">
        <v>297</v>
      </c>
      <c r="R54" s="82" t="s">
        <v>345</v>
      </c>
      <c r="S54" s="79" t="s">
        <v>361</v>
      </c>
      <c r="T54" s="79" t="s">
        <v>230</v>
      </c>
      <c r="U54" s="79"/>
      <c r="V54" s="82" t="s">
        <v>431</v>
      </c>
      <c r="W54" s="81">
        <v>43504.92361111111</v>
      </c>
      <c r="X54" s="82" t="s">
        <v>485</v>
      </c>
      <c r="Y54" s="79"/>
      <c r="Z54" s="79"/>
      <c r="AA54" s="85" t="s">
        <v>557</v>
      </c>
      <c r="AB54" s="79"/>
      <c r="AC54" s="79" t="b">
        <v>0</v>
      </c>
      <c r="AD54" s="79">
        <v>0</v>
      </c>
      <c r="AE54" s="85" t="s">
        <v>578</v>
      </c>
      <c r="AF54" s="79" t="b">
        <v>0</v>
      </c>
      <c r="AG54" s="79" t="s">
        <v>580</v>
      </c>
      <c r="AH54" s="79"/>
      <c r="AI54" s="85" t="s">
        <v>578</v>
      </c>
      <c r="AJ54" s="79" t="b">
        <v>0</v>
      </c>
      <c r="AK54" s="79">
        <v>0</v>
      </c>
      <c r="AL54" s="85" t="s">
        <v>578</v>
      </c>
      <c r="AM54" s="79" t="s">
        <v>597</v>
      </c>
      <c r="AN54" s="79" t="b">
        <v>1</v>
      </c>
      <c r="AO54" s="85" t="s">
        <v>557</v>
      </c>
      <c r="AP54" s="79" t="s">
        <v>176</v>
      </c>
      <c r="AQ54" s="79">
        <v>0</v>
      </c>
      <c r="AR54" s="79">
        <v>0</v>
      </c>
      <c r="AS54" s="79"/>
      <c r="AT54" s="79"/>
      <c r="AU54" s="79"/>
      <c r="AV54" s="79"/>
      <c r="AW54" s="79"/>
      <c r="AX54" s="79"/>
      <c r="AY54" s="79"/>
      <c r="AZ54" s="79"/>
      <c r="BA54">
        <v>3</v>
      </c>
      <c r="BB54" s="78" t="str">
        <f>REPLACE(INDEX(GroupVertices[Group],MATCH(Edges24[[#This Row],[Vertex 1]],GroupVertices[Vertex],0)),1,1,"")</f>
        <v>1</v>
      </c>
      <c r="BC54" s="78" t="str">
        <f>REPLACE(INDEX(GroupVertices[Group],MATCH(Edges24[[#This Row],[Vertex 2]],GroupVertices[Vertex],0)),1,1,"")</f>
        <v>1</v>
      </c>
      <c r="BD54" s="48">
        <v>3</v>
      </c>
      <c r="BE54" s="49">
        <v>21.428571428571427</v>
      </c>
      <c r="BF54" s="48">
        <v>0</v>
      </c>
      <c r="BG54" s="49">
        <v>0</v>
      </c>
      <c r="BH54" s="48">
        <v>0</v>
      </c>
      <c r="BI54" s="49">
        <v>0</v>
      </c>
      <c r="BJ54" s="48">
        <v>11</v>
      </c>
      <c r="BK54" s="49">
        <v>78.57142857142857</v>
      </c>
      <c r="BL54" s="48">
        <v>14</v>
      </c>
    </row>
    <row r="55" spans="1:64" ht="15">
      <c r="A55" s="64" t="s">
        <v>230</v>
      </c>
      <c r="B55" s="64" t="s">
        <v>238</v>
      </c>
      <c r="C55" s="65"/>
      <c r="D55" s="66"/>
      <c r="E55" s="67"/>
      <c r="F55" s="68"/>
      <c r="G55" s="65"/>
      <c r="H55" s="69"/>
      <c r="I55" s="70"/>
      <c r="J55" s="70"/>
      <c r="K55" s="34" t="s">
        <v>65</v>
      </c>
      <c r="L55" s="77">
        <v>88</v>
      </c>
      <c r="M55" s="77"/>
      <c r="N55" s="72"/>
      <c r="O55" s="79" t="s">
        <v>251</v>
      </c>
      <c r="P55" s="81">
        <v>43508.07848379629</v>
      </c>
      <c r="Q55" s="79" t="s">
        <v>298</v>
      </c>
      <c r="R55" s="82" t="s">
        <v>346</v>
      </c>
      <c r="S55" s="79" t="s">
        <v>361</v>
      </c>
      <c r="T55" s="79" t="s">
        <v>384</v>
      </c>
      <c r="U55" s="79"/>
      <c r="V55" s="82" t="s">
        <v>431</v>
      </c>
      <c r="W55" s="81">
        <v>43508.07848379629</v>
      </c>
      <c r="X55" s="82" t="s">
        <v>486</v>
      </c>
      <c r="Y55" s="79"/>
      <c r="Z55" s="79"/>
      <c r="AA55" s="85" t="s">
        <v>558</v>
      </c>
      <c r="AB55" s="79"/>
      <c r="AC55" s="79" t="b">
        <v>0</v>
      </c>
      <c r="AD55" s="79">
        <v>0</v>
      </c>
      <c r="AE55" s="85" t="s">
        <v>578</v>
      </c>
      <c r="AF55" s="79" t="b">
        <v>0</v>
      </c>
      <c r="AG55" s="79" t="s">
        <v>580</v>
      </c>
      <c r="AH55" s="79"/>
      <c r="AI55" s="85" t="s">
        <v>578</v>
      </c>
      <c r="AJ55" s="79" t="b">
        <v>0</v>
      </c>
      <c r="AK55" s="79">
        <v>0</v>
      </c>
      <c r="AL55" s="85" t="s">
        <v>578</v>
      </c>
      <c r="AM55" s="79" t="s">
        <v>597</v>
      </c>
      <c r="AN55" s="79" t="b">
        <v>1</v>
      </c>
      <c r="AO55" s="85" t="s">
        <v>558</v>
      </c>
      <c r="AP55" s="79" t="s">
        <v>176</v>
      </c>
      <c r="AQ55" s="79">
        <v>0</v>
      </c>
      <c r="AR55" s="79">
        <v>0</v>
      </c>
      <c r="AS55" s="79"/>
      <c r="AT55" s="79"/>
      <c r="AU55" s="79"/>
      <c r="AV55" s="79"/>
      <c r="AW55" s="79"/>
      <c r="AX55" s="79"/>
      <c r="AY55" s="79"/>
      <c r="AZ55" s="79"/>
      <c r="BA55">
        <v>3</v>
      </c>
      <c r="BB55" s="78" t="str">
        <f>REPLACE(INDEX(GroupVertices[Group],MATCH(Edges24[[#This Row],[Vertex 1]],GroupVertices[Vertex],0)),1,1,"")</f>
        <v>1</v>
      </c>
      <c r="BC55" s="78" t="str">
        <f>REPLACE(INDEX(GroupVertices[Group],MATCH(Edges24[[#This Row],[Vertex 2]],GroupVertices[Vertex],0)),1,1,"")</f>
        <v>1</v>
      </c>
      <c r="BD55" s="48">
        <v>3</v>
      </c>
      <c r="BE55" s="49">
        <v>16.666666666666668</v>
      </c>
      <c r="BF55" s="48">
        <v>0</v>
      </c>
      <c r="BG55" s="49">
        <v>0</v>
      </c>
      <c r="BH55" s="48">
        <v>0</v>
      </c>
      <c r="BI55" s="49">
        <v>0</v>
      </c>
      <c r="BJ55" s="48">
        <v>15</v>
      </c>
      <c r="BK55" s="49">
        <v>83.33333333333333</v>
      </c>
      <c r="BL55" s="48">
        <v>18</v>
      </c>
    </row>
    <row r="56" spans="1:64" ht="15">
      <c r="A56" s="64" t="s">
        <v>230</v>
      </c>
      <c r="B56" s="64" t="s">
        <v>246</v>
      </c>
      <c r="C56" s="65"/>
      <c r="D56" s="66"/>
      <c r="E56" s="67"/>
      <c r="F56" s="68"/>
      <c r="G56" s="65"/>
      <c r="H56" s="69"/>
      <c r="I56" s="70"/>
      <c r="J56" s="70"/>
      <c r="K56" s="34" t="s">
        <v>65</v>
      </c>
      <c r="L56" s="77">
        <v>89</v>
      </c>
      <c r="M56" s="77"/>
      <c r="N56" s="72"/>
      <c r="O56" s="79" t="s">
        <v>251</v>
      </c>
      <c r="P56" s="81">
        <v>43508.94513888889</v>
      </c>
      <c r="Q56" s="79" t="s">
        <v>299</v>
      </c>
      <c r="R56" s="82" t="s">
        <v>347</v>
      </c>
      <c r="S56" s="79" t="s">
        <v>361</v>
      </c>
      <c r="T56" s="79" t="s">
        <v>390</v>
      </c>
      <c r="U56" s="79"/>
      <c r="V56" s="82" t="s">
        <v>431</v>
      </c>
      <c r="W56" s="81">
        <v>43508.94513888889</v>
      </c>
      <c r="X56" s="82" t="s">
        <v>487</v>
      </c>
      <c r="Y56" s="79"/>
      <c r="Z56" s="79"/>
      <c r="AA56" s="85" t="s">
        <v>559</v>
      </c>
      <c r="AB56" s="79"/>
      <c r="AC56" s="79" t="b">
        <v>0</v>
      </c>
      <c r="AD56" s="79">
        <v>0</v>
      </c>
      <c r="AE56" s="85" t="s">
        <v>578</v>
      </c>
      <c r="AF56" s="79" t="b">
        <v>1</v>
      </c>
      <c r="AG56" s="79" t="s">
        <v>580</v>
      </c>
      <c r="AH56" s="79"/>
      <c r="AI56" s="85" t="s">
        <v>587</v>
      </c>
      <c r="AJ56" s="79" t="b">
        <v>0</v>
      </c>
      <c r="AK56" s="79">
        <v>0</v>
      </c>
      <c r="AL56" s="85" t="s">
        <v>578</v>
      </c>
      <c r="AM56" s="79" t="s">
        <v>597</v>
      </c>
      <c r="AN56" s="79" t="b">
        <v>0</v>
      </c>
      <c r="AO56" s="85" t="s">
        <v>559</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2</v>
      </c>
      <c r="BE56" s="49">
        <v>5.714285714285714</v>
      </c>
      <c r="BF56" s="48">
        <v>2</v>
      </c>
      <c r="BG56" s="49">
        <v>5.714285714285714</v>
      </c>
      <c r="BH56" s="48">
        <v>0</v>
      </c>
      <c r="BI56" s="49">
        <v>0</v>
      </c>
      <c r="BJ56" s="48">
        <v>31</v>
      </c>
      <c r="BK56" s="49">
        <v>88.57142857142857</v>
      </c>
      <c r="BL56" s="48">
        <v>35</v>
      </c>
    </row>
    <row r="57" spans="1:64" ht="15">
      <c r="A57" s="64" t="s">
        <v>234</v>
      </c>
      <c r="B57" s="64" t="s">
        <v>230</v>
      </c>
      <c r="C57" s="65"/>
      <c r="D57" s="66"/>
      <c r="E57" s="67"/>
      <c r="F57" s="68"/>
      <c r="G57" s="65"/>
      <c r="H57" s="69"/>
      <c r="I57" s="70"/>
      <c r="J57" s="70"/>
      <c r="K57" s="34" t="s">
        <v>66</v>
      </c>
      <c r="L57" s="77">
        <v>90</v>
      </c>
      <c r="M57" s="77"/>
      <c r="N57" s="72"/>
      <c r="O57" s="79" t="s">
        <v>251</v>
      </c>
      <c r="P57" s="81">
        <v>43508.908368055556</v>
      </c>
      <c r="Q57" s="79" t="s">
        <v>300</v>
      </c>
      <c r="R57" s="82" t="s">
        <v>348</v>
      </c>
      <c r="S57" s="79" t="s">
        <v>373</v>
      </c>
      <c r="T57" s="79" t="s">
        <v>391</v>
      </c>
      <c r="U57" s="82" t="s">
        <v>409</v>
      </c>
      <c r="V57" s="82" t="s">
        <v>409</v>
      </c>
      <c r="W57" s="81">
        <v>43508.908368055556</v>
      </c>
      <c r="X57" s="82" t="s">
        <v>488</v>
      </c>
      <c r="Y57" s="79"/>
      <c r="Z57" s="79"/>
      <c r="AA57" s="85" t="s">
        <v>560</v>
      </c>
      <c r="AB57" s="79"/>
      <c r="AC57" s="79" t="b">
        <v>0</v>
      </c>
      <c r="AD57" s="79">
        <v>0</v>
      </c>
      <c r="AE57" s="85" t="s">
        <v>578</v>
      </c>
      <c r="AF57" s="79" t="b">
        <v>0</v>
      </c>
      <c r="AG57" s="79" t="s">
        <v>580</v>
      </c>
      <c r="AH57" s="79"/>
      <c r="AI57" s="85" t="s">
        <v>578</v>
      </c>
      <c r="AJ57" s="79" t="b">
        <v>0</v>
      </c>
      <c r="AK57" s="79">
        <v>0</v>
      </c>
      <c r="AL57" s="85" t="s">
        <v>578</v>
      </c>
      <c r="AM57" s="79" t="s">
        <v>597</v>
      </c>
      <c r="AN57" s="79" t="b">
        <v>0</v>
      </c>
      <c r="AO57" s="85" t="s">
        <v>560</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1</v>
      </c>
      <c r="BE57" s="49">
        <v>4.166666666666667</v>
      </c>
      <c r="BF57" s="48">
        <v>1</v>
      </c>
      <c r="BG57" s="49">
        <v>4.166666666666667</v>
      </c>
      <c r="BH57" s="48">
        <v>0</v>
      </c>
      <c r="BI57" s="49">
        <v>0</v>
      </c>
      <c r="BJ57" s="48">
        <v>22</v>
      </c>
      <c r="BK57" s="49">
        <v>91.66666666666667</v>
      </c>
      <c r="BL57" s="48">
        <v>24</v>
      </c>
    </row>
    <row r="58" spans="1:64" ht="15">
      <c r="A58" s="64" t="s">
        <v>230</v>
      </c>
      <c r="B58" s="64" t="s">
        <v>234</v>
      </c>
      <c r="C58" s="65"/>
      <c r="D58" s="66"/>
      <c r="E58" s="67"/>
      <c r="F58" s="68"/>
      <c r="G58" s="65"/>
      <c r="H58" s="69"/>
      <c r="I58" s="70"/>
      <c r="J58" s="70"/>
      <c r="K58" s="34" t="s">
        <v>66</v>
      </c>
      <c r="L58" s="77">
        <v>91</v>
      </c>
      <c r="M58" s="77"/>
      <c r="N58" s="72"/>
      <c r="O58" s="79" t="s">
        <v>251</v>
      </c>
      <c r="P58" s="81">
        <v>43509.651666666665</v>
      </c>
      <c r="Q58" s="79" t="s">
        <v>301</v>
      </c>
      <c r="R58" s="82" t="s">
        <v>348</v>
      </c>
      <c r="S58" s="79" t="s">
        <v>373</v>
      </c>
      <c r="T58" s="79" t="s">
        <v>392</v>
      </c>
      <c r="U58" s="79"/>
      <c r="V58" s="82" t="s">
        <v>431</v>
      </c>
      <c r="W58" s="81">
        <v>43509.651666666665</v>
      </c>
      <c r="X58" s="82" t="s">
        <v>489</v>
      </c>
      <c r="Y58" s="79"/>
      <c r="Z58" s="79"/>
      <c r="AA58" s="85" t="s">
        <v>561</v>
      </c>
      <c r="AB58" s="79"/>
      <c r="AC58" s="79" t="b">
        <v>0</v>
      </c>
      <c r="AD58" s="79">
        <v>0</v>
      </c>
      <c r="AE58" s="85" t="s">
        <v>578</v>
      </c>
      <c r="AF58" s="79" t="b">
        <v>0</v>
      </c>
      <c r="AG58" s="79" t="s">
        <v>580</v>
      </c>
      <c r="AH58" s="79"/>
      <c r="AI58" s="85" t="s">
        <v>578</v>
      </c>
      <c r="AJ58" s="79" t="b">
        <v>0</v>
      </c>
      <c r="AK58" s="79">
        <v>1</v>
      </c>
      <c r="AL58" s="85" t="s">
        <v>560</v>
      </c>
      <c r="AM58" s="79" t="s">
        <v>597</v>
      </c>
      <c r="AN58" s="79" t="b">
        <v>0</v>
      </c>
      <c r="AO58" s="85" t="s">
        <v>560</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1</v>
      </c>
      <c r="BE58" s="49">
        <v>5.2631578947368425</v>
      </c>
      <c r="BF58" s="48">
        <v>1</v>
      </c>
      <c r="BG58" s="49">
        <v>5.2631578947368425</v>
      </c>
      <c r="BH58" s="48">
        <v>0</v>
      </c>
      <c r="BI58" s="49">
        <v>0</v>
      </c>
      <c r="BJ58" s="48">
        <v>17</v>
      </c>
      <c r="BK58" s="49">
        <v>89.47368421052632</v>
      </c>
      <c r="BL58" s="48">
        <v>19</v>
      </c>
    </row>
    <row r="59" spans="1:64" ht="15">
      <c r="A59" s="64" t="s">
        <v>230</v>
      </c>
      <c r="B59" s="64" t="s">
        <v>247</v>
      </c>
      <c r="C59" s="65"/>
      <c r="D59" s="66"/>
      <c r="E59" s="67"/>
      <c r="F59" s="68"/>
      <c r="G59" s="65"/>
      <c r="H59" s="69"/>
      <c r="I59" s="70"/>
      <c r="J59" s="70"/>
      <c r="K59" s="34" t="s">
        <v>65</v>
      </c>
      <c r="L59" s="77">
        <v>92</v>
      </c>
      <c r="M59" s="77"/>
      <c r="N59" s="72"/>
      <c r="O59" s="79" t="s">
        <v>251</v>
      </c>
      <c r="P59" s="81">
        <v>43509.727106481485</v>
      </c>
      <c r="Q59" s="79" t="s">
        <v>302</v>
      </c>
      <c r="R59" s="82" t="s">
        <v>349</v>
      </c>
      <c r="S59" s="79" t="s">
        <v>372</v>
      </c>
      <c r="T59" s="79" t="s">
        <v>390</v>
      </c>
      <c r="U59" s="79"/>
      <c r="V59" s="82" t="s">
        <v>431</v>
      </c>
      <c r="W59" s="81">
        <v>43509.727106481485</v>
      </c>
      <c r="X59" s="82" t="s">
        <v>490</v>
      </c>
      <c r="Y59" s="79"/>
      <c r="Z59" s="79"/>
      <c r="AA59" s="85" t="s">
        <v>562</v>
      </c>
      <c r="AB59" s="79"/>
      <c r="AC59" s="79" t="b">
        <v>0</v>
      </c>
      <c r="AD59" s="79">
        <v>1</v>
      </c>
      <c r="AE59" s="85" t="s">
        <v>578</v>
      </c>
      <c r="AF59" s="79" t="b">
        <v>0</v>
      </c>
      <c r="AG59" s="79" t="s">
        <v>580</v>
      </c>
      <c r="AH59" s="79"/>
      <c r="AI59" s="85" t="s">
        <v>578</v>
      </c>
      <c r="AJ59" s="79" t="b">
        <v>0</v>
      </c>
      <c r="AK59" s="79">
        <v>0</v>
      </c>
      <c r="AL59" s="85" t="s">
        <v>578</v>
      </c>
      <c r="AM59" s="79" t="s">
        <v>597</v>
      </c>
      <c r="AN59" s="79" t="b">
        <v>0</v>
      </c>
      <c r="AO59" s="85" t="s">
        <v>562</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c r="BE59" s="49"/>
      <c r="BF59" s="48"/>
      <c r="BG59" s="49"/>
      <c r="BH59" s="48"/>
      <c r="BI59" s="49"/>
      <c r="BJ59" s="48"/>
      <c r="BK59" s="49"/>
      <c r="BL59" s="48"/>
    </row>
    <row r="60" spans="1:64" ht="15">
      <c r="A60" s="64" t="s">
        <v>230</v>
      </c>
      <c r="B60" s="64" t="s">
        <v>248</v>
      </c>
      <c r="C60" s="65"/>
      <c r="D60" s="66"/>
      <c r="E60" s="67"/>
      <c r="F60" s="68"/>
      <c r="G60" s="65"/>
      <c r="H60" s="69"/>
      <c r="I60" s="70"/>
      <c r="J60" s="70"/>
      <c r="K60" s="34" t="s">
        <v>65</v>
      </c>
      <c r="L60" s="77">
        <v>93</v>
      </c>
      <c r="M60" s="77"/>
      <c r="N60" s="72"/>
      <c r="O60" s="79" t="s">
        <v>251</v>
      </c>
      <c r="P60" s="81">
        <v>43510.713912037034</v>
      </c>
      <c r="Q60" s="79" t="s">
        <v>303</v>
      </c>
      <c r="R60" s="82" t="s">
        <v>350</v>
      </c>
      <c r="S60" s="79" t="s">
        <v>374</v>
      </c>
      <c r="T60" s="79" t="s">
        <v>384</v>
      </c>
      <c r="U60" s="79"/>
      <c r="V60" s="82" t="s">
        <v>431</v>
      </c>
      <c r="W60" s="81">
        <v>43510.713912037034</v>
      </c>
      <c r="X60" s="82" t="s">
        <v>491</v>
      </c>
      <c r="Y60" s="79"/>
      <c r="Z60" s="79"/>
      <c r="AA60" s="85" t="s">
        <v>563</v>
      </c>
      <c r="AB60" s="79"/>
      <c r="AC60" s="79" t="b">
        <v>0</v>
      </c>
      <c r="AD60" s="79">
        <v>0</v>
      </c>
      <c r="AE60" s="85" t="s">
        <v>578</v>
      </c>
      <c r="AF60" s="79" t="b">
        <v>0</v>
      </c>
      <c r="AG60" s="79" t="s">
        <v>580</v>
      </c>
      <c r="AH60" s="79"/>
      <c r="AI60" s="85" t="s">
        <v>578</v>
      </c>
      <c r="AJ60" s="79" t="b">
        <v>0</v>
      </c>
      <c r="AK60" s="79">
        <v>0</v>
      </c>
      <c r="AL60" s="85" t="s">
        <v>578</v>
      </c>
      <c r="AM60" s="79" t="s">
        <v>597</v>
      </c>
      <c r="AN60" s="79" t="b">
        <v>0</v>
      </c>
      <c r="AO60" s="85" t="s">
        <v>563</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c r="BE60" s="49"/>
      <c r="BF60" s="48"/>
      <c r="BG60" s="49"/>
      <c r="BH60" s="48"/>
      <c r="BI60" s="49"/>
      <c r="BJ60" s="48"/>
      <c r="BK60" s="49"/>
      <c r="BL60" s="48"/>
    </row>
    <row r="61" spans="1:64" ht="15">
      <c r="A61" s="64" t="s">
        <v>231</v>
      </c>
      <c r="B61" s="64" t="s">
        <v>235</v>
      </c>
      <c r="C61" s="65"/>
      <c r="D61" s="66"/>
      <c r="E61" s="67"/>
      <c r="F61" s="68"/>
      <c r="G61" s="65"/>
      <c r="H61" s="69"/>
      <c r="I61" s="70"/>
      <c r="J61" s="70"/>
      <c r="K61" s="34" t="s">
        <v>65</v>
      </c>
      <c r="L61" s="77">
        <v>95</v>
      </c>
      <c r="M61" s="77"/>
      <c r="N61" s="72"/>
      <c r="O61" s="79" t="s">
        <v>251</v>
      </c>
      <c r="P61" s="81">
        <v>43500.646157407406</v>
      </c>
      <c r="Q61" s="79" t="s">
        <v>304</v>
      </c>
      <c r="R61" s="82" t="s">
        <v>334</v>
      </c>
      <c r="S61" s="79" t="s">
        <v>366</v>
      </c>
      <c r="T61" s="79" t="s">
        <v>387</v>
      </c>
      <c r="U61" s="82" t="s">
        <v>410</v>
      </c>
      <c r="V61" s="82" t="s">
        <v>410</v>
      </c>
      <c r="W61" s="81">
        <v>43500.646157407406</v>
      </c>
      <c r="X61" s="82" t="s">
        <v>492</v>
      </c>
      <c r="Y61" s="79"/>
      <c r="Z61" s="79"/>
      <c r="AA61" s="85" t="s">
        <v>564</v>
      </c>
      <c r="AB61" s="79"/>
      <c r="AC61" s="79" t="b">
        <v>0</v>
      </c>
      <c r="AD61" s="79">
        <v>0</v>
      </c>
      <c r="AE61" s="85" t="s">
        <v>578</v>
      </c>
      <c r="AF61" s="79" t="b">
        <v>0</v>
      </c>
      <c r="AG61" s="79" t="s">
        <v>580</v>
      </c>
      <c r="AH61" s="79"/>
      <c r="AI61" s="85" t="s">
        <v>578</v>
      </c>
      <c r="AJ61" s="79" t="b">
        <v>0</v>
      </c>
      <c r="AK61" s="79">
        <v>0</v>
      </c>
      <c r="AL61" s="85" t="s">
        <v>578</v>
      </c>
      <c r="AM61" s="79" t="s">
        <v>595</v>
      </c>
      <c r="AN61" s="79" t="b">
        <v>0</v>
      </c>
      <c r="AO61" s="85" t="s">
        <v>564</v>
      </c>
      <c r="AP61" s="79" t="s">
        <v>176</v>
      </c>
      <c r="AQ61" s="79">
        <v>0</v>
      </c>
      <c r="AR61" s="79">
        <v>0</v>
      </c>
      <c r="AS61" s="79"/>
      <c r="AT61" s="79"/>
      <c r="AU61" s="79"/>
      <c r="AV61" s="79"/>
      <c r="AW61" s="79"/>
      <c r="AX61" s="79"/>
      <c r="AY61" s="79"/>
      <c r="AZ61" s="79"/>
      <c r="BA61">
        <v>2</v>
      </c>
      <c r="BB61" s="78" t="str">
        <f>REPLACE(INDEX(GroupVertices[Group],MATCH(Edges24[[#This Row],[Vertex 1]],GroupVertices[Vertex],0)),1,1,"")</f>
        <v>3</v>
      </c>
      <c r="BC61" s="78" t="str">
        <f>REPLACE(INDEX(GroupVertices[Group],MATCH(Edges24[[#This Row],[Vertex 2]],GroupVertices[Vertex],0)),1,1,"")</f>
        <v>3</v>
      </c>
      <c r="BD61" s="48"/>
      <c r="BE61" s="49"/>
      <c r="BF61" s="48"/>
      <c r="BG61" s="49"/>
      <c r="BH61" s="48"/>
      <c r="BI61" s="49"/>
      <c r="BJ61" s="48"/>
      <c r="BK61" s="49"/>
      <c r="BL61" s="48"/>
    </row>
    <row r="62" spans="1:64" ht="15">
      <c r="A62" s="64" t="s">
        <v>230</v>
      </c>
      <c r="B62" s="64" t="s">
        <v>235</v>
      </c>
      <c r="C62" s="65"/>
      <c r="D62" s="66"/>
      <c r="E62" s="67"/>
      <c r="F62" s="68"/>
      <c r="G62" s="65"/>
      <c r="H62" s="69"/>
      <c r="I62" s="70"/>
      <c r="J62" s="70"/>
      <c r="K62" s="34" t="s">
        <v>65</v>
      </c>
      <c r="L62" s="77">
        <v>98</v>
      </c>
      <c r="M62" s="77"/>
      <c r="N62" s="72"/>
      <c r="O62" s="79" t="s">
        <v>251</v>
      </c>
      <c r="P62" s="81">
        <v>43509.82219907407</v>
      </c>
      <c r="Q62" s="79" t="s">
        <v>283</v>
      </c>
      <c r="R62" s="79"/>
      <c r="S62" s="79"/>
      <c r="T62" s="79" t="s">
        <v>386</v>
      </c>
      <c r="U62" s="79"/>
      <c r="V62" s="82" t="s">
        <v>431</v>
      </c>
      <c r="W62" s="81">
        <v>43509.82219907407</v>
      </c>
      <c r="X62" s="82" t="s">
        <v>493</v>
      </c>
      <c r="Y62" s="79"/>
      <c r="Z62" s="79"/>
      <c r="AA62" s="85" t="s">
        <v>565</v>
      </c>
      <c r="AB62" s="79"/>
      <c r="AC62" s="79" t="b">
        <v>0</v>
      </c>
      <c r="AD62" s="79">
        <v>0</v>
      </c>
      <c r="AE62" s="85" t="s">
        <v>578</v>
      </c>
      <c r="AF62" s="79" t="b">
        <v>0</v>
      </c>
      <c r="AG62" s="79" t="s">
        <v>580</v>
      </c>
      <c r="AH62" s="79"/>
      <c r="AI62" s="85" t="s">
        <v>578</v>
      </c>
      <c r="AJ62" s="79" t="b">
        <v>0</v>
      </c>
      <c r="AK62" s="79">
        <v>2</v>
      </c>
      <c r="AL62" s="85" t="s">
        <v>546</v>
      </c>
      <c r="AM62" s="79" t="s">
        <v>597</v>
      </c>
      <c r="AN62" s="79" t="b">
        <v>0</v>
      </c>
      <c r="AO62" s="85" t="s">
        <v>546</v>
      </c>
      <c r="AP62" s="79" t="s">
        <v>176</v>
      </c>
      <c r="AQ62" s="79">
        <v>0</v>
      </c>
      <c r="AR62" s="79">
        <v>0</v>
      </c>
      <c r="AS62" s="79"/>
      <c r="AT62" s="79"/>
      <c r="AU62" s="79"/>
      <c r="AV62" s="79"/>
      <c r="AW62" s="79"/>
      <c r="AX62" s="79"/>
      <c r="AY62" s="79"/>
      <c r="AZ62" s="79"/>
      <c r="BA62">
        <v>3</v>
      </c>
      <c r="BB62" s="78" t="str">
        <f>REPLACE(INDEX(GroupVertices[Group],MATCH(Edges24[[#This Row],[Vertex 1]],GroupVertices[Vertex],0)),1,1,"")</f>
        <v>1</v>
      </c>
      <c r="BC62" s="78" t="str">
        <f>REPLACE(INDEX(GroupVertices[Group],MATCH(Edges24[[#This Row],[Vertex 2]],GroupVertices[Vertex],0)),1,1,"")</f>
        <v>3</v>
      </c>
      <c r="BD62" s="48"/>
      <c r="BE62" s="49"/>
      <c r="BF62" s="48"/>
      <c r="BG62" s="49"/>
      <c r="BH62" s="48"/>
      <c r="BI62" s="49"/>
      <c r="BJ62" s="48"/>
      <c r="BK62" s="49"/>
      <c r="BL62" s="48"/>
    </row>
    <row r="63" spans="1:64" ht="15">
      <c r="A63" s="64" t="s">
        <v>230</v>
      </c>
      <c r="B63" s="64" t="s">
        <v>235</v>
      </c>
      <c r="C63" s="65"/>
      <c r="D63" s="66"/>
      <c r="E63" s="67"/>
      <c r="F63" s="68"/>
      <c r="G63" s="65"/>
      <c r="H63" s="69"/>
      <c r="I63" s="70"/>
      <c r="J63" s="70"/>
      <c r="K63" s="34" t="s">
        <v>65</v>
      </c>
      <c r="L63" s="77">
        <v>99</v>
      </c>
      <c r="M63" s="77"/>
      <c r="N63" s="72"/>
      <c r="O63" s="79" t="s">
        <v>251</v>
      </c>
      <c r="P63" s="81">
        <v>43510.961805555555</v>
      </c>
      <c r="Q63" s="79" t="s">
        <v>305</v>
      </c>
      <c r="R63" s="82" t="s">
        <v>334</v>
      </c>
      <c r="S63" s="79" t="s">
        <v>366</v>
      </c>
      <c r="T63" s="79" t="s">
        <v>393</v>
      </c>
      <c r="U63" s="79"/>
      <c r="V63" s="82" t="s">
        <v>431</v>
      </c>
      <c r="W63" s="81">
        <v>43510.961805555555</v>
      </c>
      <c r="X63" s="82" t="s">
        <v>494</v>
      </c>
      <c r="Y63" s="79"/>
      <c r="Z63" s="79"/>
      <c r="AA63" s="85" t="s">
        <v>566</v>
      </c>
      <c r="AB63" s="79"/>
      <c r="AC63" s="79" t="b">
        <v>0</v>
      </c>
      <c r="AD63" s="79">
        <v>0</v>
      </c>
      <c r="AE63" s="85" t="s">
        <v>578</v>
      </c>
      <c r="AF63" s="79" t="b">
        <v>0</v>
      </c>
      <c r="AG63" s="79" t="s">
        <v>580</v>
      </c>
      <c r="AH63" s="79"/>
      <c r="AI63" s="85" t="s">
        <v>578</v>
      </c>
      <c r="AJ63" s="79" t="b">
        <v>0</v>
      </c>
      <c r="AK63" s="79">
        <v>0</v>
      </c>
      <c r="AL63" s="85" t="s">
        <v>578</v>
      </c>
      <c r="AM63" s="79" t="s">
        <v>597</v>
      </c>
      <c r="AN63" s="79" t="b">
        <v>0</v>
      </c>
      <c r="AO63" s="85" t="s">
        <v>566</v>
      </c>
      <c r="AP63" s="79" t="s">
        <v>176</v>
      </c>
      <c r="AQ63" s="79">
        <v>0</v>
      </c>
      <c r="AR63" s="79">
        <v>0</v>
      </c>
      <c r="AS63" s="79"/>
      <c r="AT63" s="79"/>
      <c r="AU63" s="79"/>
      <c r="AV63" s="79"/>
      <c r="AW63" s="79"/>
      <c r="AX63" s="79"/>
      <c r="AY63" s="79"/>
      <c r="AZ63" s="79"/>
      <c r="BA63">
        <v>3</v>
      </c>
      <c r="BB63" s="78" t="str">
        <f>REPLACE(INDEX(GroupVertices[Group],MATCH(Edges24[[#This Row],[Vertex 1]],GroupVertices[Vertex],0)),1,1,"")</f>
        <v>1</v>
      </c>
      <c r="BC63" s="78" t="str">
        <f>REPLACE(INDEX(GroupVertices[Group],MATCH(Edges24[[#This Row],[Vertex 2]],GroupVertices[Vertex],0)),1,1,"")</f>
        <v>3</v>
      </c>
      <c r="BD63" s="48"/>
      <c r="BE63" s="49"/>
      <c r="BF63" s="48"/>
      <c r="BG63" s="49"/>
      <c r="BH63" s="48"/>
      <c r="BI63" s="49"/>
      <c r="BJ63" s="48"/>
      <c r="BK63" s="49"/>
      <c r="BL63" s="48"/>
    </row>
    <row r="64" spans="1:64" ht="15">
      <c r="A64" s="64" t="s">
        <v>231</v>
      </c>
      <c r="B64" s="64" t="s">
        <v>230</v>
      </c>
      <c r="C64" s="65"/>
      <c r="D64" s="66"/>
      <c r="E64" s="67"/>
      <c r="F64" s="68"/>
      <c r="G64" s="65"/>
      <c r="H64" s="69"/>
      <c r="I64" s="70"/>
      <c r="J64" s="70"/>
      <c r="K64" s="34" t="s">
        <v>66</v>
      </c>
      <c r="L64" s="77">
        <v>102</v>
      </c>
      <c r="M64" s="77"/>
      <c r="N64" s="72"/>
      <c r="O64" s="79" t="s">
        <v>251</v>
      </c>
      <c r="P64" s="81">
        <v>43511.61766203704</v>
      </c>
      <c r="Q64" s="79" t="s">
        <v>306</v>
      </c>
      <c r="R64" s="79"/>
      <c r="S64" s="79"/>
      <c r="T64" s="79" t="s">
        <v>394</v>
      </c>
      <c r="U64" s="79"/>
      <c r="V64" s="82" t="s">
        <v>433</v>
      </c>
      <c r="W64" s="81">
        <v>43511.61766203704</v>
      </c>
      <c r="X64" s="82" t="s">
        <v>495</v>
      </c>
      <c r="Y64" s="79"/>
      <c r="Z64" s="79"/>
      <c r="AA64" s="85" t="s">
        <v>567</v>
      </c>
      <c r="AB64" s="79"/>
      <c r="AC64" s="79" t="b">
        <v>0</v>
      </c>
      <c r="AD64" s="79">
        <v>0</v>
      </c>
      <c r="AE64" s="85" t="s">
        <v>578</v>
      </c>
      <c r="AF64" s="79" t="b">
        <v>0</v>
      </c>
      <c r="AG64" s="79" t="s">
        <v>580</v>
      </c>
      <c r="AH64" s="79"/>
      <c r="AI64" s="85" t="s">
        <v>578</v>
      </c>
      <c r="AJ64" s="79" t="b">
        <v>0</v>
      </c>
      <c r="AK64" s="79">
        <v>1</v>
      </c>
      <c r="AL64" s="85" t="s">
        <v>566</v>
      </c>
      <c r="AM64" s="79" t="s">
        <v>588</v>
      </c>
      <c r="AN64" s="79" t="b">
        <v>0</v>
      </c>
      <c r="AO64" s="85" t="s">
        <v>566</v>
      </c>
      <c r="AP64" s="79" t="s">
        <v>176</v>
      </c>
      <c r="AQ64" s="79">
        <v>0</v>
      </c>
      <c r="AR64" s="79">
        <v>0</v>
      </c>
      <c r="AS64" s="79"/>
      <c r="AT64" s="79"/>
      <c r="AU64" s="79"/>
      <c r="AV64" s="79"/>
      <c r="AW64" s="79"/>
      <c r="AX64" s="79"/>
      <c r="AY64" s="79"/>
      <c r="AZ64" s="79"/>
      <c r="BA64">
        <v>3</v>
      </c>
      <c r="BB64" s="78" t="str">
        <f>REPLACE(INDEX(GroupVertices[Group],MATCH(Edges24[[#This Row],[Vertex 1]],GroupVertices[Vertex],0)),1,1,"")</f>
        <v>3</v>
      </c>
      <c r="BC64" s="78" t="str">
        <f>REPLACE(INDEX(GroupVertices[Group],MATCH(Edges24[[#This Row],[Vertex 2]],GroupVertices[Vertex],0)),1,1,"")</f>
        <v>1</v>
      </c>
      <c r="BD64" s="48">
        <v>0</v>
      </c>
      <c r="BE64" s="49">
        <v>0</v>
      </c>
      <c r="BF64" s="48">
        <v>0</v>
      </c>
      <c r="BG64" s="49">
        <v>0</v>
      </c>
      <c r="BH64" s="48">
        <v>0</v>
      </c>
      <c r="BI64" s="49">
        <v>0</v>
      </c>
      <c r="BJ64" s="48">
        <v>23</v>
      </c>
      <c r="BK64" s="49">
        <v>100</v>
      </c>
      <c r="BL64" s="48">
        <v>23</v>
      </c>
    </row>
    <row r="65" spans="1:64" ht="15">
      <c r="A65" s="64" t="s">
        <v>230</v>
      </c>
      <c r="B65" s="64" t="s">
        <v>250</v>
      </c>
      <c r="C65" s="65"/>
      <c r="D65" s="66"/>
      <c r="E65" s="67"/>
      <c r="F65" s="68"/>
      <c r="G65" s="65"/>
      <c r="H65" s="69"/>
      <c r="I65" s="70"/>
      <c r="J65" s="70"/>
      <c r="K65" s="34" t="s">
        <v>65</v>
      </c>
      <c r="L65" s="77">
        <v>106</v>
      </c>
      <c r="M65" s="77"/>
      <c r="N65" s="72"/>
      <c r="O65" s="79" t="s">
        <v>251</v>
      </c>
      <c r="P65" s="81">
        <v>43511.73542824074</v>
      </c>
      <c r="Q65" s="79" t="s">
        <v>307</v>
      </c>
      <c r="R65" s="82" t="s">
        <v>351</v>
      </c>
      <c r="S65" s="79" t="s">
        <v>372</v>
      </c>
      <c r="T65" s="79" t="s">
        <v>395</v>
      </c>
      <c r="U65" s="79"/>
      <c r="V65" s="82" t="s">
        <v>431</v>
      </c>
      <c r="W65" s="81">
        <v>43511.73542824074</v>
      </c>
      <c r="X65" s="82" t="s">
        <v>496</v>
      </c>
      <c r="Y65" s="79"/>
      <c r="Z65" s="79"/>
      <c r="AA65" s="85" t="s">
        <v>568</v>
      </c>
      <c r="AB65" s="79"/>
      <c r="AC65" s="79" t="b">
        <v>0</v>
      </c>
      <c r="AD65" s="79">
        <v>1</v>
      </c>
      <c r="AE65" s="85" t="s">
        <v>578</v>
      </c>
      <c r="AF65" s="79" t="b">
        <v>0</v>
      </c>
      <c r="AG65" s="79" t="s">
        <v>580</v>
      </c>
      <c r="AH65" s="79"/>
      <c r="AI65" s="85" t="s">
        <v>578</v>
      </c>
      <c r="AJ65" s="79" t="b">
        <v>0</v>
      </c>
      <c r="AK65" s="79">
        <v>1</v>
      </c>
      <c r="AL65" s="85" t="s">
        <v>578</v>
      </c>
      <c r="AM65" s="79" t="s">
        <v>597</v>
      </c>
      <c r="AN65" s="79" t="b">
        <v>0</v>
      </c>
      <c r="AO65" s="85" t="s">
        <v>568</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v>1</v>
      </c>
      <c r="BE65" s="49">
        <v>9.090909090909092</v>
      </c>
      <c r="BF65" s="48">
        <v>0</v>
      </c>
      <c r="BG65" s="49">
        <v>0</v>
      </c>
      <c r="BH65" s="48">
        <v>0</v>
      </c>
      <c r="BI65" s="49">
        <v>0</v>
      </c>
      <c r="BJ65" s="48">
        <v>10</v>
      </c>
      <c r="BK65" s="49">
        <v>90.9090909090909</v>
      </c>
      <c r="BL65" s="48">
        <v>11</v>
      </c>
    </row>
    <row r="66" spans="1:64" ht="15">
      <c r="A66" s="64" t="s">
        <v>230</v>
      </c>
      <c r="B66" s="64" t="s">
        <v>230</v>
      </c>
      <c r="C66" s="65"/>
      <c r="D66" s="66"/>
      <c r="E66" s="67"/>
      <c r="F66" s="68"/>
      <c r="G66" s="65"/>
      <c r="H66" s="69"/>
      <c r="I66" s="70"/>
      <c r="J66" s="70"/>
      <c r="K66" s="34" t="s">
        <v>65</v>
      </c>
      <c r="L66" s="77">
        <v>107</v>
      </c>
      <c r="M66" s="77"/>
      <c r="N66" s="72"/>
      <c r="O66" s="79" t="s">
        <v>176</v>
      </c>
      <c r="P66" s="81">
        <v>43498.927094907405</v>
      </c>
      <c r="Q66" s="79" t="s">
        <v>308</v>
      </c>
      <c r="R66" s="79"/>
      <c r="S66" s="79"/>
      <c r="T66" s="79" t="s">
        <v>396</v>
      </c>
      <c r="U66" s="82" t="s">
        <v>411</v>
      </c>
      <c r="V66" s="82" t="s">
        <v>411</v>
      </c>
      <c r="W66" s="81">
        <v>43498.927094907405</v>
      </c>
      <c r="X66" s="82" t="s">
        <v>497</v>
      </c>
      <c r="Y66" s="79"/>
      <c r="Z66" s="79"/>
      <c r="AA66" s="85" t="s">
        <v>569</v>
      </c>
      <c r="AB66" s="79"/>
      <c r="AC66" s="79" t="b">
        <v>0</v>
      </c>
      <c r="AD66" s="79">
        <v>0</v>
      </c>
      <c r="AE66" s="85" t="s">
        <v>578</v>
      </c>
      <c r="AF66" s="79" t="b">
        <v>0</v>
      </c>
      <c r="AG66" s="79" t="s">
        <v>580</v>
      </c>
      <c r="AH66" s="79"/>
      <c r="AI66" s="85" t="s">
        <v>578</v>
      </c>
      <c r="AJ66" s="79" t="b">
        <v>0</v>
      </c>
      <c r="AK66" s="79">
        <v>0</v>
      </c>
      <c r="AL66" s="85" t="s">
        <v>578</v>
      </c>
      <c r="AM66" s="79" t="s">
        <v>597</v>
      </c>
      <c r="AN66" s="79" t="b">
        <v>0</v>
      </c>
      <c r="AO66" s="85" t="s">
        <v>569</v>
      </c>
      <c r="AP66" s="79" t="s">
        <v>176</v>
      </c>
      <c r="AQ66" s="79">
        <v>0</v>
      </c>
      <c r="AR66" s="79">
        <v>0</v>
      </c>
      <c r="AS66" s="79"/>
      <c r="AT66" s="79"/>
      <c r="AU66" s="79"/>
      <c r="AV66" s="79"/>
      <c r="AW66" s="79"/>
      <c r="AX66" s="79"/>
      <c r="AY66" s="79"/>
      <c r="AZ66" s="79"/>
      <c r="BA66">
        <v>9</v>
      </c>
      <c r="BB66" s="78" t="str">
        <f>REPLACE(INDEX(GroupVertices[Group],MATCH(Edges24[[#This Row],[Vertex 1]],GroupVertices[Vertex],0)),1,1,"")</f>
        <v>1</v>
      </c>
      <c r="BC66" s="78" t="str">
        <f>REPLACE(INDEX(GroupVertices[Group],MATCH(Edges24[[#This Row],[Vertex 2]],GroupVertices[Vertex],0)),1,1,"")</f>
        <v>1</v>
      </c>
      <c r="BD66" s="48">
        <v>1</v>
      </c>
      <c r="BE66" s="49">
        <v>5</v>
      </c>
      <c r="BF66" s="48">
        <v>0</v>
      </c>
      <c r="BG66" s="49">
        <v>0</v>
      </c>
      <c r="BH66" s="48">
        <v>0</v>
      </c>
      <c r="BI66" s="49">
        <v>0</v>
      </c>
      <c r="BJ66" s="48">
        <v>19</v>
      </c>
      <c r="BK66" s="49">
        <v>95</v>
      </c>
      <c r="BL66" s="48">
        <v>20</v>
      </c>
    </row>
    <row r="67" spans="1:64" ht="15">
      <c r="A67" s="64" t="s">
        <v>230</v>
      </c>
      <c r="B67" s="64" t="s">
        <v>230</v>
      </c>
      <c r="C67" s="65"/>
      <c r="D67" s="66"/>
      <c r="E67" s="67"/>
      <c r="F67" s="68"/>
      <c r="G67" s="65"/>
      <c r="H67" s="69"/>
      <c r="I67" s="70"/>
      <c r="J67" s="70"/>
      <c r="K67" s="34" t="s">
        <v>65</v>
      </c>
      <c r="L67" s="77">
        <v>108</v>
      </c>
      <c r="M67" s="77"/>
      <c r="N67" s="72"/>
      <c r="O67" s="79" t="s">
        <v>176</v>
      </c>
      <c r="P67" s="81">
        <v>43500.66390046296</v>
      </c>
      <c r="Q67" s="79" t="s">
        <v>309</v>
      </c>
      <c r="R67" s="82" t="s">
        <v>352</v>
      </c>
      <c r="S67" s="79" t="s">
        <v>365</v>
      </c>
      <c r="T67" s="79" t="s">
        <v>384</v>
      </c>
      <c r="U67" s="82" t="s">
        <v>412</v>
      </c>
      <c r="V67" s="82" t="s">
        <v>412</v>
      </c>
      <c r="W67" s="81">
        <v>43500.66390046296</v>
      </c>
      <c r="X67" s="82" t="s">
        <v>498</v>
      </c>
      <c r="Y67" s="79"/>
      <c r="Z67" s="79"/>
      <c r="AA67" s="85" t="s">
        <v>570</v>
      </c>
      <c r="AB67" s="79"/>
      <c r="AC67" s="79" t="b">
        <v>0</v>
      </c>
      <c r="AD67" s="79">
        <v>0</v>
      </c>
      <c r="AE67" s="85" t="s">
        <v>578</v>
      </c>
      <c r="AF67" s="79" t="b">
        <v>0</v>
      </c>
      <c r="AG67" s="79" t="s">
        <v>580</v>
      </c>
      <c r="AH67" s="79"/>
      <c r="AI67" s="85" t="s">
        <v>578</v>
      </c>
      <c r="AJ67" s="79" t="b">
        <v>0</v>
      </c>
      <c r="AK67" s="79">
        <v>0</v>
      </c>
      <c r="AL67" s="85" t="s">
        <v>578</v>
      </c>
      <c r="AM67" s="79" t="s">
        <v>597</v>
      </c>
      <c r="AN67" s="79" t="b">
        <v>0</v>
      </c>
      <c r="AO67" s="85" t="s">
        <v>570</v>
      </c>
      <c r="AP67" s="79" t="s">
        <v>176</v>
      </c>
      <c r="AQ67" s="79">
        <v>0</v>
      </c>
      <c r="AR67" s="79">
        <v>0</v>
      </c>
      <c r="AS67" s="79"/>
      <c r="AT67" s="79"/>
      <c r="AU67" s="79"/>
      <c r="AV67" s="79"/>
      <c r="AW67" s="79"/>
      <c r="AX67" s="79"/>
      <c r="AY67" s="79"/>
      <c r="AZ67" s="79"/>
      <c r="BA67">
        <v>9</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15</v>
      </c>
      <c r="BK67" s="49">
        <v>100</v>
      </c>
      <c r="BL67" s="48">
        <v>15</v>
      </c>
    </row>
    <row r="68" spans="1:64" ht="15">
      <c r="A68" s="64" t="s">
        <v>230</v>
      </c>
      <c r="B68" s="64" t="s">
        <v>230</v>
      </c>
      <c r="C68" s="65"/>
      <c r="D68" s="66"/>
      <c r="E68" s="67"/>
      <c r="F68" s="68"/>
      <c r="G68" s="65"/>
      <c r="H68" s="69"/>
      <c r="I68" s="70"/>
      <c r="J68" s="70"/>
      <c r="K68" s="34" t="s">
        <v>65</v>
      </c>
      <c r="L68" s="77">
        <v>109</v>
      </c>
      <c r="M68" s="77"/>
      <c r="N68" s="72"/>
      <c r="O68" s="79" t="s">
        <v>176</v>
      </c>
      <c r="P68" s="81">
        <v>43500.88821759259</v>
      </c>
      <c r="Q68" s="79" t="s">
        <v>310</v>
      </c>
      <c r="R68" s="82" t="s">
        <v>326</v>
      </c>
      <c r="S68" s="79" t="s">
        <v>365</v>
      </c>
      <c r="T68" s="79"/>
      <c r="U68" s="82" t="s">
        <v>413</v>
      </c>
      <c r="V68" s="82" t="s">
        <v>413</v>
      </c>
      <c r="W68" s="81">
        <v>43500.88821759259</v>
      </c>
      <c r="X68" s="82" t="s">
        <v>499</v>
      </c>
      <c r="Y68" s="79"/>
      <c r="Z68" s="79"/>
      <c r="AA68" s="85" t="s">
        <v>571</v>
      </c>
      <c r="AB68" s="79"/>
      <c r="AC68" s="79" t="b">
        <v>0</v>
      </c>
      <c r="AD68" s="79">
        <v>0</v>
      </c>
      <c r="AE68" s="85" t="s">
        <v>578</v>
      </c>
      <c r="AF68" s="79" t="b">
        <v>0</v>
      </c>
      <c r="AG68" s="79" t="s">
        <v>580</v>
      </c>
      <c r="AH68" s="79"/>
      <c r="AI68" s="85" t="s">
        <v>578</v>
      </c>
      <c r="AJ68" s="79" t="b">
        <v>0</v>
      </c>
      <c r="AK68" s="79">
        <v>0</v>
      </c>
      <c r="AL68" s="85" t="s">
        <v>578</v>
      </c>
      <c r="AM68" s="79" t="s">
        <v>597</v>
      </c>
      <c r="AN68" s="79" t="b">
        <v>0</v>
      </c>
      <c r="AO68" s="85" t="s">
        <v>571</v>
      </c>
      <c r="AP68" s="79" t="s">
        <v>176</v>
      </c>
      <c r="AQ68" s="79">
        <v>0</v>
      </c>
      <c r="AR68" s="79">
        <v>0</v>
      </c>
      <c r="AS68" s="79"/>
      <c r="AT68" s="79"/>
      <c r="AU68" s="79"/>
      <c r="AV68" s="79"/>
      <c r="AW68" s="79"/>
      <c r="AX68" s="79"/>
      <c r="AY68" s="79"/>
      <c r="AZ68" s="79"/>
      <c r="BA68">
        <v>9</v>
      </c>
      <c r="BB68" s="78" t="str">
        <f>REPLACE(INDEX(GroupVertices[Group],MATCH(Edges24[[#This Row],[Vertex 1]],GroupVertices[Vertex],0)),1,1,"")</f>
        <v>1</v>
      </c>
      <c r="BC68" s="78" t="str">
        <f>REPLACE(INDEX(GroupVertices[Group],MATCH(Edges24[[#This Row],[Vertex 2]],GroupVertices[Vertex],0)),1,1,"")</f>
        <v>1</v>
      </c>
      <c r="BD68" s="48">
        <v>0</v>
      </c>
      <c r="BE68" s="49">
        <v>0</v>
      </c>
      <c r="BF68" s="48">
        <v>1</v>
      </c>
      <c r="BG68" s="49">
        <v>6.666666666666667</v>
      </c>
      <c r="BH68" s="48">
        <v>0</v>
      </c>
      <c r="BI68" s="49">
        <v>0</v>
      </c>
      <c r="BJ68" s="48">
        <v>14</v>
      </c>
      <c r="BK68" s="49">
        <v>93.33333333333333</v>
      </c>
      <c r="BL68" s="48">
        <v>15</v>
      </c>
    </row>
    <row r="69" spans="1:64" ht="15">
      <c r="A69" s="64" t="s">
        <v>230</v>
      </c>
      <c r="B69" s="64" t="s">
        <v>230</v>
      </c>
      <c r="C69" s="65"/>
      <c r="D69" s="66"/>
      <c r="E69" s="67"/>
      <c r="F69" s="68"/>
      <c r="G69" s="65"/>
      <c r="H69" s="69"/>
      <c r="I69" s="70"/>
      <c r="J69" s="70"/>
      <c r="K69" s="34" t="s">
        <v>65</v>
      </c>
      <c r="L69" s="77">
        <v>110</v>
      </c>
      <c r="M69" s="77"/>
      <c r="N69" s="72"/>
      <c r="O69" s="79" t="s">
        <v>176</v>
      </c>
      <c r="P69" s="81">
        <v>43501.60905092592</v>
      </c>
      <c r="Q69" s="79" t="s">
        <v>311</v>
      </c>
      <c r="R69" s="82" t="s">
        <v>353</v>
      </c>
      <c r="S69" s="79" t="s">
        <v>357</v>
      </c>
      <c r="T69" s="79" t="s">
        <v>397</v>
      </c>
      <c r="U69" s="79"/>
      <c r="V69" s="82" t="s">
        <v>431</v>
      </c>
      <c r="W69" s="81">
        <v>43501.60905092592</v>
      </c>
      <c r="X69" s="82" t="s">
        <v>500</v>
      </c>
      <c r="Y69" s="79"/>
      <c r="Z69" s="79"/>
      <c r="AA69" s="85" t="s">
        <v>572</v>
      </c>
      <c r="AB69" s="79"/>
      <c r="AC69" s="79" t="b">
        <v>0</v>
      </c>
      <c r="AD69" s="79">
        <v>0</v>
      </c>
      <c r="AE69" s="85" t="s">
        <v>578</v>
      </c>
      <c r="AF69" s="79" t="b">
        <v>0</v>
      </c>
      <c r="AG69" s="79" t="s">
        <v>580</v>
      </c>
      <c r="AH69" s="79"/>
      <c r="AI69" s="85" t="s">
        <v>578</v>
      </c>
      <c r="AJ69" s="79" t="b">
        <v>0</v>
      </c>
      <c r="AK69" s="79">
        <v>0</v>
      </c>
      <c r="AL69" s="85" t="s">
        <v>578</v>
      </c>
      <c r="AM69" s="79" t="s">
        <v>597</v>
      </c>
      <c r="AN69" s="79" t="b">
        <v>0</v>
      </c>
      <c r="AO69" s="85" t="s">
        <v>572</v>
      </c>
      <c r="AP69" s="79" t="s">
        <v>176</v>
      </c>
      <c r="AQ69" s="79">
        <v>0</v>
      </c>
      <c r="AR69" s="79">
        <v>0</v>
      </c>
      <c r="AS69" s="79"/>
      <c r="AT69" s="79"/>
      <c r="AU69" s="79"/>
      <c r="AV69" s="79"/>
      <c r="AW69" s="79"/>
      <c r="AX69" s="79"/>
      <c r="AY69" s="79"/>
      <c r="AZ69" s="79"/>
      <c r="BA69">
        <v>9</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9</v>
      </c>
      <c r="BK69" s="49">
        <v>100</v>
      </c>
      <c r="BL69" s="48">
        <v>9</v>
      </c>
    </row>
    <row r="70" spans="1:64" ht="15">
      <c r="A70" s="64" t="s">
        <v>230</v>
      </c>
      <c r="B70" s="64" t="s">
        <v>230</v>
      </c>
      <c r="C70" s="65"/>
      <c r="D70" s="66"/>
      <c r="E70" s="67"/>
      <c r="F70" s="68"/>
      <c r="G70" s="65"/>
      <c r="H70" s="69"/>
      <c r="I70" s="70"/>
      <c r="J70" s="70"/>
      <c r="K70" s="34" t="s">
        <v>65</v>
      </c>
      <c r="L70" s="77">
        <v>111</v>
      </c>
      <c r="M70" s="77"/>
      <c r="N70" s="72"/>
      <c r="O70" s="79" t="s">
        <v>176</v>
      </c>
      <c r="P70" s="81">
        <v>43501.897939814815</v>
      </c>
      <c r="Q70" s="79" t="s">
        <v>312</v>
      </c>
      <c r="R70" s="79"/>
      <c r="S70" s="79"/>
      <c r="T70" s="79" t="s">
        <v>398</v>
      </c>
      <c r="U70" s="82" t="s">
        <v>414</v>
      </c>
      <c r="V70" s="82" t="s">
        <v>414</v>
      </c>
      <c r="W70" s="81">
        <v>43501.897939814815</v>
      </c>
      <c r="X70" s="82" t="s">
        <v>501</v>
      </c>
      <c r="Y70" s="79"/>
      <c r="Z70" s="79"/>
      <c r="AA70" s="85" t="s">
        <v>573</v>
      </c>
      <c r="AB70" s="79"/>
      <c r="AC70" s="79" t="b">
        <v>0</v>
      </c>
      <c r="AD70" s="79">
        <v>1</v>
      </c>
      <c r="AE70" s="85" t="s">
        <v>578</v>
      </c>
      <c r="AF70" s="79" t="b">
        <v>0</v>
      </c>
      <c r="AG70" s="79" t="s">
        <v>580</v>
      </c>
      <c r="AH70" s="79"/>
      <c r="AI70" s="85" t="s">
        <v>578</v>
      </c>
      <c r="AJ70" s="79" t="b">
        <v>0</v>
      </c>
      <c r="AK70" s="79">
        <v>0</v>
      </c>
      <c r="AL70" s="85" t="s">
        <v>578</v>
      </c>
      <c r="AM70" s="79" t="s">
        <v>597</v>
      </c>
      <c r="AN70" s="79" t="b">
        <v>0</v>
      </c>
      <c r="AO70" s="85" t="s">
        <v>573</v>
      </c>
      <c r="AP70" s="79" t="s">
        <v>176</v>
      </c>
      <c r="AQ70" s="79">
        <v>0</v>
      </c>
      <c r="AR70" s="79">
        <v>0</v>
      </c>
      <c r="AS70" s="79"/>
      <c r="AT70" s="79"/>
      <c r="AU70" s="79"/>
      <c r="AV70" s="79"/>
      <c r="AW70" s="79"/>
      <c r="AX70" s="79"/>
      <c r="AY70" s="79"/>
      <c r="AZ70" s="79"/>
      <c r="BA70">
        <v>9</v>
      </c>
      <c r="BB70" s="78" t="str">
        <f>REPLACE(INDEX(GroupVertices[Group],MATCH(Edges24[[#This Row],[Vertex 1]],GroupVertices[Vertex],0)),1,1,"")</f>
        <v>1</v>
      </c>
      <c r="BC70" s="78" t="str">
        <f>REPLACE(INDEX(GroupVertices[Group],MATCH(Edges24[[#This Row],[Vertex 2]],GroupVertices[Vertex],0)),1,1,"")</f>
        <v>1</v>
      </c>
      <c r="BD70" s="48">
        <v>4</v>
      </c>
      <c r="BE70" s="49">
        <v>26.666666666666668</v>
      </c>
      <c r="BF70" s="48">
        <v>0</v>
      </c>
      <c r="BG70" s="49">
        <v>0</v>
      </c>
      <c r="BH70" s="48">
        <v>0</v>
      </c>
      <c r="BI70" s="49">
        <v>0</v>
      </c>
      <c r="BJ70" s="48">
        <v>11</v>
      </c>
      <c r="BK70" s="49">
        <v>73.33333333333333</v>
      </c>
      <c r="BL70" s="48">
        <v>15</v>
      </c>
    </row>
    <row r="71" spans="1:64" ht="15">
      <c r="A71" s="64" t="s">
        <v>230</v>
      </c>
      <c r="B71" s="64" t="s">
        <v>230</v>
      </c>
      <c r="C71" s="65"/>
      <c r="D71" s="66"/>
      <c r="E71" s="67"/>
      <c r="F71" s="68"/>
      <c r="G71" s="65"/>
      <c r="H71" s="69"/>
      <c r="I71" s="70"/>
      <c r="J71" s="70"/>
      <c r="K71" s="34" t="s">
        <v>65</v>
      </c>
      <c r="L71" s="77">
        <v>112</v>
      </c>
      <c r="M71" s="77"/>
      <c r="N71" s="72"/>
      <c r="O71" s="79" t="s">
        <v>176</v>
      </c>
      <c r="P71" s="81">
        <v>43508.715995370374</v>
      </c>
      <c r="Q71" s="79" t="s">
        <v>313</v>
      </c>
      <c r="R71" s="82" t="s">
        <v>354</v>
      </c>
      <c r="S71" s="79" t="s">
        <v>357</v>
      </c>
      <c r="T71" s="79" t="s">
        <v>397</v>
      </c>
      <c r="U71" s="79"/>
      <c r="V71" s="82" t="s">
        <v>431</v>
      </c>
      <c r="W71" s="81">
        <v>43508.715995370374</v>
      </c>
      <c r="X71" s="82" t="s">
        <v>502</v>
      </c>
      <c r="Y71" s="79"/>
      <c r="Z71" s="79"/>
      <c r="AA71" s="85" t="s">
        <v>574</v>
      </c>
      <c r="AB71" s="79"/>
      <c r="AC71" s="79" t="b">
        <v>0</v>
      </c>
      <c r="AD71" s="79">
        <v>1</v>
      </c>
      <c r="AE71" s="85" t="s">
        <v>578</v>
      </c>
      <c r="AF71" s="79" t="b">
        <v>0</v>
      </c>
      <c r="AG71" s="79" t="s">
        <v>580</v>
      </c>
      <c r="AH71" s="79"/>
      <c r="AI71" s="85" t="s">
        <v>578</v>
      </c>
      <c r="AJ71" s="79" t="b">
        <v>0</v>
      </c>
      <c r="AK71" s="79">
        <v>1</v>
      </c>
      <c r="AL71" s="85" t="s">
        <v>578</v>
      </c>
      <c r="AM71" s="79" t="s">
        <v>597</v>
      </c>
      <c r="AN71" s="79" t="b">
        <v>0</v>
      </c>
      <c r="AO71" s="85" t="s">
        <v>574</v>
      </c>
      <c r="AP71" s="79" t="s">
        <v>176</v>
      </c>
      <c r="AQ71" s="79">
        <v>0</v>
      </c>
      <c r="AR71" s="79">
        <v>0</v>
      </c>
      <c r="AS71" s="79"/>
      <c r="AT71" s="79"/>
      <c r="AU71" s="79"/>
      <c r="AV71" s="79"/>
      <c r="AW71" s="79"/>
      <c r="AX71" s="79"/>
      <c r="AY71" s="79"/>
      <c r="AZ71" s="79"/>
      <c r="BA71">
        <v>9</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10</v>
      </c>
      <c r="BK71" s="49">
        <v>100</v>
      </c>
      <c r="BL71" s="48">
        <v>10</v>
      </c>
    </row>
    <row r="72" spans="1:64" ht="15">
      <c r="A72" s="64" t="s">
        <v>230</v>
      </c>
      <c r="B72" s="64" t="s">
        <v>230</v>
      </c>
      <c r="C72" s="65"/>
      <c r="D72" s="66"/>
      <c r="E72" s="67"/>
      <c r="F72" s="68"/>
      <c r="G72" s="65"/>
      <c r="H72" s="69"/>
      <c r="I72" s="70"/>
      <c r="J72" s="70"/>
      <c r="K72" s="34" t="s">
        <v>65</v>
      </c>
      <c r="L72" s="77">
        <v>113</v>
      </c>
      <c r="M72" s="77"/>
      <c r="N72" s="72"/>
      <c r="O72" s="79" t="s">
        <v>176</v>
      </c>
      <c r="P72" s="81">
        <v>43510.071539351855</v>
      </c>
      <c r="Q72" s="79" t="s">
        <v>314</v>
      </c>
      <c r="R72" s="82" t="s">
        <v>355</v>
      </c>
      <c r="S72" s="79" t="s">
        <v>361</v>
      </c>
      <c r="T72" s="79" t="s">
        <v>399</v>
      </c>
      <c r="U72" s="79"/>
      <c r="V72" s="82" t="s">
        <v>431</v>
      </c>
      <c r="W72" s="81">
        <v>43510.071539351855</v>
      </c>
      <c r="X72" s="82" t="s">
        <v>503</v>
      </c>
      <c r="Y72" s="79"/>
      <c r="Z72" s="79"/>
      <c r="AA72" s="85" t="s">
        <v>575</v>
      </c>
      <c r="AB72" s="79"/>
      <c r="AC72" s="79" t="b">
        <v>0</v>
      </c>
      <c r="AD72" s="79">
        <v>0</v>
      </c>
      <c r="AE72" s="85" t="s">
        <v>578</v>
      </c>
      <c r="AF72" s="79" t="b">
        <v>0</v>
      </c>
      <c r="AG72" s="79" t="s">
        <v>580</v>
      </c>
      <c r="AH72" s="79"/>
      <c r="AI72" s="85" t="s">
        <v>578</v>
      </c>
      <c r="AJ72" s="79" t="b">
        <v>0</v>
      </c>
      <c r="AK72" s="79">
        <v>0</v>
      </c>
      <c r="AL72" s="85" t="s">
        <v>578</v>
      </c>
      <c r="AM72" s="79" t="s">
        <v>597</v>
      </c>
      <c r="AN72" s="79" t="b">
        <v>1</v>
      </c>
      <c r="AO72" s="85" t="s">
        <v>575</v>
      </c>
      <c r="AP72" s="79" t="s">
        <v>176</v>
      </c>
      <c r="AQ72" s="79">
        <v>0</v>
      </c>
      <c r="AR72" s="79">
        <v>0</v>
      </c>
      <c r="AS72" s="79"/>
      <c r="AT72" s="79"/>
      <c r="AU72" s="79"/>
      <c r="AV72" s="79"/>
      <c r="AW72" s="79"/>
      <c r="AX72" s="79"/>
      <c r="AY72" s="79"/>
      <c r="AZ72" s="79"/>
      <c r="BA72">
        <v>9</v>
      </c>
      <c r="BB72" s="78" t="str">
        <f>REPLACE(INDEX(GroupVertices[Group],MATCH(Edges24[[#This Row],[Vertex 1]],GroupVertices[Vertex],0)),1,1,"")</f>
        <v>1</v>
      </c>
      <c r="BC72" s="78" t="str">
        <f>REPLACE(INDEX(GroupVertices[Group],MATCH(Edges24[[#This Row],[Vertex 2]],GroupVertices[Vertex],0)),1,1,"")</f>
        <v>1</v>
      </c>
      <c r="BD72" s="48">
        <v>0</v>
      </c>
      <c r="BE72" s="49">
        <v>0</v>
      </c>
      <c r="BF72" s="48">
        <v>1</v>
      </c>
      <c r="BG72" s="49">
        <v>5</v>
      </c>
      <c r="BH72" s="48">
        <v>0</v>
      </c>
      <c r="BI72" s="49">
        <v>0</v>
      </c>
      <c r="BJ72" s="48">
        <v>19</v>
      </c>
      <c r="BK72" s="49">
        <v>95</v>
      </c>
      <c r="BL72" s="48">
        <v>20</v>
      </c>
    </row>
    <row r="73" spans="1:64" ht="15">
      <c r="A73" s="64" t="s">
        <v>230</v>
      </c>
      <c r="B73" s="64" t="s">
        <v>230</v>
      </c>
      <c r="C73" s="65"/>
      <c r="D73" s="66"/>
      <c r="E73" s="67"/>
      <c r="F73" s="68"/>
      <c r="G73" s="65"/>
      <c r="H73" s="69"/>
      <c r="I73" s="70"/>
      <c r="J73" s="70"/>
      <c r="K73" s="34" t="s">
        <v>65</v>
      </c>
      <c r="L73" s="77">
        <v>114</v>
      </c>
      <c r="M73" s="77"/>
      <c r="N73" s="72"/>
      <c r="O73" s="79" t="s">
        <v>176</v>
      </c>
      <c r="P73" s="81">
        <v>43510.75560185185</v>
      </c>
      <c r="Q73" s="79" t="s">
        <v>315</v>
      </c>
      <c r="R73" s="79"/>
      <c r="S73" s="79"/>
      <c r="T73" s="79" t="s">
        <v>381</v>
      </c>
      <c r="U73" s="82" t="s">
        <v>402</v>
      </c>
      <c r="V73" s="82" t="s">
        <v>402</v>
      </c>
      <c r="W73" s="81">
        <v>43510.75560185185</v>
      </c>
      <c r="X73" s="82" t="s">
        <v>504</v>
      </c>
      <c r="Y73" s="79"/>
      <c r="Z73" s="79"/>
      <c r="AA73" s="85" t="s">
        <v>576</v>
      </c>
      <c r="AB73" s="79"/>
      <c r="AC73" s="79" t="b">
        <v>0</v>
      </c>
      <c r="AD73" s="79">
        <v>2</v>
      </c>
      <c r="AE73" s="85" t="s">
        <v>578</v>
      </c>
      <c r="AF73" s="79" t="b">
        <v>0</v>
      </c>
      <c r="AG73" s="79" t="s">
        <v>580</v>
      </c>
      <c r="AH73" s="79"/>
      <c r="AI73" s="85" t="s">
        <v>578</v>
      </c>
      <c r="AJ73" s="79" t="b">
        <v>0</v>
      </c>
      <c r="AK73" s="79">
        <v>1</v>
      </c>
      <c r="AL73" s="85" t="s">
        <v>578</v>
      </c>
      <c r="AM73" s="79" t="s">
        <v>597</v>
      </c>
      <c r="AN73" s="79" t="b">
        <v>0</v>
      </c>
      <c r="AO73" s="85" t="s">
        <v>576</v>
      </c>
      <c r="AP73" s="79" t="s">
        <v>176</v>
      </c>
      <c r="AQ73" s="79">
        <v>0</v>
      </c>
      <c r="AR73" s="79">
        <v>0</v>
      </c>
      <c r="AS73" s="79"/>
      <c r="AT73" s="79"/>
      <c r="AU73" s="79"/>
      <c r="AV73" s="79"/>
      <c r="AW73" s="79"/>
      <c r="AX73" s="79"/>
      <c r="AY73" s="79"/>
      <c r="AZ73" s="79"/>
      <c r="BA73">
        <v>9</v>
      </c>
      <c r="BB73" s="78" t="str">
        <f>REPLACE(INDEX(GroupVertices[Group],MATCH(Edges24[[#This Row],[Vertex 1]],GroupVertices[Vertex],0)),1,1,"")</f>
        <v>1</v>
      </c>
      <c r="BC73" s="78" t="str">
        <f>REPLACE(INDEX(GroupVertices[Group],MATCH(Edges24[[#This Row],[Vertex 2]],GroupVertices[Vertex],0)),1,1,"")</f>
        <v>1</v>
      </c>
      <c r="BD73" s="48">
        <v>2</v>
      </c>
      <c r="BE73" s="49">
        <v>20</v>
      </c>
      <c r="BF73" s="48">
        <v>0</v>
      </c>
      <c r="BG73" s="49">
        <v>0</v>
      </c>
      <c r="BH73" s="48">
        <v>0</v>
      </c>
      <c r="BI73" s="49">
        <v>0</v>
      </c>
      <c r="BJ73" s="48">
        <v>8</v>
      </c>
      <c r="BK73" s="49">
        <v>80</v>
      </c>
      <c r="BL73" s="48">
        <v>10</v>
      </c>
    </row>
    <row r="74" spans="1:64" ht="15">
      <c r="A74" s="64" t="s">
        <v>230</v>
      </c>
      <c r="B74" s="64" t="s">
        <v>230</v>
      </c>
      <c r="C74" s="65"/>
      <c r="D74" s="66"/>
      <c r="E74" s="67"/>
      <c r="F74" s="68"/>
      <c r="G74" s="65"/>
      <c r="H74" s="69"/>
      <c r="I74" s="70"/>
      <c r="J74" s="70"/>
      <c r="K74" s="34" t="s">
        <v>65</v>
      </c>
      <c r="L74" s="77">
        <v>115</v>
      </c>
      <c r="M74" s="77"/>
      <c r="N74" s="72"/>
      <c r="O74" s="79" t="s">
        <v>176</v>
      </c>
      <c r="P74" s="81">
        <v>43511.935428240744</v>
      </c>
      <c r="Q74" s="79" t="s">
        <v>316</v>
      </c>
      <c r="R74" s="82" t="s">
        <v>356</v>
      </c>
      <c r="S74" s="79" t="s">
        <v>361</v>
      </c>
      <c r="T74" s="79" t="s">
        <v>375</v>
      </c>
      <c r="U74" s="79"/>
      <c r="V74" s="82" t="s">
        <v>431</v>
      </c>
      <c r="W74" s="81">
        <v>43511.935428240744</v>
      </c>
      <c r="X74" s="82" t="s">
        <v>505</v>
      </c>
      <c r="Y74" s="79"/>
      <c r="Z74" s="79"/>
      <c r="AA74" s="85" t="s">
        <v>577</v>
      </c>
      <c r="AB74" s="79"/>
      <c r="AC74" s="79" t="b">
        <v>0</v>
      </c>
      <c r="AD74" s="79">
        <v>0</v>
      </c>
      <c r="AE74" s="85" t="s">
        <v>578</v>
      </c>
      <c r="AF74" s="79" t="b">
        <v>0</v>
      </c>
      <c r="AG74" s="79" t="s">
        <v>580</v>
      </c>
      <c r="AH74" s="79"/>
      <c r="AI74" s="85" t="s">
        <v>578</v>
      </c>
      <c r="AJ74" s="79" t="b">
        <v>0</v>
      </c>
      <c r="AK74" s="79">
        <v>0</v>
      </c>
      <c r="AL74" s="85" t="s">
        <v>578</v>
      </c>
      <c r="AM74" s="79" t="s">
        <v>597</v>
      </c>
      <c r="AN74" s="79" t="b">
        <v>1</v>
      </c>
      <c r="AO74" s="85" t="s">
        <v>577</v>
      </c>
      <c r="AP74" s="79" t="s">
        <v>176</v>
      </c>
      <c r="AQ74" s="79">
        <v>0</v>
      </c>
      <c r="AR74" s="79">
        <v>0</v>
      </c>
      <c r="AS74" s="79"/>
      <c r="AT74" s="79"/>
      <c r="AU74" s="79"/>
      <c r="AV74" s="79"/>
      <c r="AW74" s="79"/>
      <c r="AX74" s="79"/>
      <c r="AY74" s="79"/>
      <c r="AZ74" s="79"/>
      <c r="BA74">
        <v>9</v>
      </c>
      <c r="BB74" s="78" t="str">
        <f>REPLACE(INDEX(GroupVertices[Group],MATCH(Edges24[[#This Row],[Vertex 1]],GroupVertices[Vertex],0)),1,1,"")</f>
        <v>1</v>
      </c>
      <c r="BC74" s="78" t="str">
        <f>REPLACE(INDEX(GroupVertices[Group],MATCH(Edges24[[#This Row],[Vertex 2]],GroupVertices[Vertex],0)),1,1,"")</f>
        <v>1</v>
      </c>
      <c r="BD74" s="48">
        <v>1</v>
      </c>
      <c r="BE74" s="49">
        <v>6.25</v>
      </c>
      <c r="BF74" s="48">
        <v>0</v>
      </c>
      <c r="BG74" s="49">
        <v>0</v>
      </c>
      <c r="BH74" s="48">
        <v>0</v>
      </c>
      <c r="BI74" s="49">
        <v>0</v>
      </c>
      <c r="BJ74" s="48">
        <v>15</v>
      </c>
      <c r="BK74" s="49">
        <v>93.75</v>
      </c>
      <c r="BL74" s="48">
        <v>16</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hyperlinks>
    <hyperlink ref="R5" r:id="rId1" display="https://www.youtube.com/watch?v=gKriGdZMKq4&amp;feature=youtu.be"/>
    <hyperlink ref="R6" r:id="rId2" display="https://www.prnewswire.com/news-releases/infovista-applauded-by-frost--sullivan-for-its-aiding-the-rollout-of-5g-enabled-features-with-its-holistic-network-optimization-solution-300790477.html?tc=eml_cleartime"/>
    <hyperlink ref="R7" r:id="rId3" display="https://www.newswiretoday.com/news/16933/"/>
    <hyperlink ref="R8" r:id="rId4" display="http://www.koreaittimes.com/news/articleView.html?idxno=89122"/>
    <hyperlink ref="R9" r:id="rId5" display="https://twitter.com/i/web/status/1094902633284931585"/>
    <hyperlink ref="R10" r:id="rId6" display="https://paper.li/Naturiffic/1433002527?edition_id=9783cc40-2e96-11e9-b8af-0cc47a0d1605"/>
    <hyperlink ref="R13" r:id="rId7" display="http://globalplacementfirm.catsone.com/careers/index.php?m=portal&amp;a=details&amp;jobOrderID=912939"/>
    <hyperlink ref="R14" r:id="rId8" display="http://globalplacementfirm.catsone.com/careers/index.php?m=portal&amp;a=details&amp;jobOrderID=912939"/>
    <hyperlink ref="R15" r:id="rId9" display="http://globalplacementfirm.catsone.com/careers/index.php?m=portal&amp;a=details&amp;jobOrderID=912939"/>
    <hyperlink ref="R16" r:id="rId10" display="http://globalplacementfirm.catsone.com/careers/index.php?m=portal&amp;a=details&amp;jobOrderID=912939"/>
    <hyperlink ref="R17" r:id="rId11" display="http://globalplacementfirm.catsone.com/careers/index.php?m=portal&amp;a=details&amp;jobOrderID=912939"/>
    <hyperlink ref="R18" r:id="rId12" display="https://view6.workcast.net/register?cpak=4987858094231305&amp;referrer=InfovistaTwitter5"/>
    <hyperlink ref="R20" r:id="rId13" display="https://twitter.com/FrostBPAwards/status/1093526393353371649"/>
    <hyperlink ref="R25" r:id="rId14" display="https://twitter.com/i/web/status/1093505914236219392"/>
    <hyperlink ref="R26" r:id="rId15" display="https://twitter.com/i/web/status/1096344620953493504"/>
    <hyperlink ref="R28" r:id="rId16" display="https://twitter.com/ImrKil/status/1093199550880366598"/>
    <hyperlink ref="R30" r:id="rId17" display="https://twitter.com/Infovista/status/1093519000724799488"/>
    <hyperlink ref="R31" r:id="rId18" display="https://twitter.com/Infovista/status/1093519000724799488"/>
    <hyperlink ref="R34" r:id="rId19" display="https://view6.workcast.net/register?cpak=4987858094231305&amp;referrer=InfovistaTwitter6"/>
    <hyperlink ref="R35" r:id="rId20" display="https://twitter.com/i/web/status/1091456662446264320"/>
    <hyperlink ref="R36" r:id="rId21" display="https://view6.workcast.net/register?cpak=4987858094231305&amp;referrer=InfovistaTwitter6"/>
    <hyperlink ref="R37" r:id="rId22" display="https://www.globalservices.bt.com/en/aboutus/events/how-to-make-your-network-smarter-with-application-intelligence"/>
    <hyperlink ref="R40" r:id="rId23" display="https://twitter.com/i/web/status/1095751369271713794"/>
    <hyperlink ref="R43" r:id="rId24" display="https://www.globalservices.bt.com/en/aboutus/events/how-to-make-your-network-smarter-with-application-intelligence"/>
    <hyperlink ref="R44" r:id="rId25" display="https://www.retailcustomerexperience.com/blogs/personalization-reforms-the-retail-industry-maximizing-in-store-digital-experiences/"/>
    <hyperlink ref="R45" r:id="rId26" display="https://www.brighttalk.com/webcast/16843/348575?utm_source=BT_Ireland&amp;utm_medium=brighttalk&amp;utm_campaign=348575&amp;elqTrackId=64f72ce6c5534477b44de3c373856fb6&amp;elq=c98ce742ce7f4d0da8c513f6fe7f46e6&amp;elqaid=654&amp;elqat=1&amp;elqCampaignId="/>
    <hyperlink ref="R46" r:id="rId27" display="https://twitter.com/i/web/status/1095239862586953729"/>
    <hyperlink ref="R47" r:id="rId28" display="https://twitter.com/i/web/status/1096327030449295363"/>
    <hyperlink ref="R49" r:id="rId29" display="https://www.channelmarketingjournal.com/helping-partners-deliver-value/"/>
    <hyperlink ref="R50" r:id="rId30" display="https://www.crn.com/channel-chiefs/cc2019-details.htm?c=185"/>
    <hyperlink ref="R51" r:id="rId31" display="https://www.networkworld.com/article/3331844/wide-area-networking/survey-enterprises-want-end-to-end-management-of-sd-wan.html?upd=1547224726889?es_sh=38bdf052e0e3d34c055ac4ac9a97fe22&amp;es_ad=116753"/>
    <hyperlink ref="R52" r:id="rId32" display="https://www.networkworld.com/article/3331844/wide-area-networking/survey-enterprises-want-end-to-end-management-of-sd-wan.html?upd=1547224726889?es_sh=38bdf052e0e3d34c055ac4ac9a97fe22&amp;es_ad=116753"/>
    <hyperlink ref="R53" r:id="rId33" display="https://twitter.com/i/web/status/1093580656683220992"/>
    <hyperlink ref="R54" r:id="rId34" display="https://twitter.com/i/web/status/1093995389269798912"/>
    <hyperlink ref="R55" r:id="rId35" display="https://twitter.com/i/web/status/1095138673723609088"/>
    <hyperlink ref="R56" r:id="rId36" display="https://twitter.com/zkerravala/status/1092471605748469760"/>
    <hyperlink ref="R57" r:id="rId37" display="https://www.onug.net/blog/digital-business-requires-an-end-to-end-intelligence-for-wan-edge/?utm_source=twitter&amp;utm_medium=social&amp;utm_campaign=onug+blog&amp;utm_term=creation&amp;utm_content=digital+business+requires+an+end-to-end+intelligence+for+wan+edge"/>
    <hyperlink ref="R58" r:id="rId38" display="https://www.onug.net/blog/digital-business-requires-an-end-to-end-intelligence-for-wan-edge/?utm_source=twitter&amp;utm_medium=social&amp;utm_campaign=onug+blog&amp;utm_term=creation&amp;utm_content=digital+business+requires+an+end-to-end+intelligence+for+wan+edge"/>
    <hyperlink ref="R59" r:id="rId39" display="https://www.networkworld.com/article/3323407/sd-wan/how-to-buy-sd-wan-technology-key-questions-to-consider-when-selecting-a-supplier.html"/>
    <hyperlink ref="R60" r:id="rId40" display="https://www.zdnet.com/article/5g-initial-use-cases-are-going-to-be-all-about-business/"/>
    <hyperlink ref="R61" r:id="rId41" display="https://www.globalservices.bt.com/en/aboutus/events/how-to-make-your-network-smarter-with-application-intelligence"/>
    <hyperlink ref="R63" r:id="rId42" display="https://www.globalservices.bt.com/en/aboutus/events/how-to-make-your-network-smarter-with-application-intelligence"/>
    <hyperlink ref="R65" r:id="rId43" display="https://www.networkworld.com/article/3339622/cloud-computing/sd-wan-can-help-solve-challenges-of-multi-cloud.html"/>
    <hyperlink ref="R67" r:id="rId44" display="https://view6.workcast.net/register?cpak=4987858094231305&amp;referrer=InfovistaTwitter4"/>
    <hyperlink ref="R68" r:id="rId45" display="https://view6.workcast.net/register?cpak=4987858094231305&amp;referrer=InfovistaTwitter5"/>
    <hyperlink ref="R69" r:id="rId46" display="https://www.youtube.com/watch?v=xsKM_xjS3_g&amp;feature=youtu.be"/>
    <hyperlink ref="R71" r:id="rId47" display="https://www.youtube.com/watch?v=SF2Lv9Xhs7M&amp;feature=youtu.be"/>
    <hyperlink ref="R72" r:id="rId48" display="https://twitter.com/i/web/status/1095860936345354240"/>
    <hyperlink ref="R74" r:id="rId49" display="https://twitter.com/i/web/status/1096536385044004866"/>
    <hyperlink ref="U5" r:id="rId50" display="https://pbs.twimg.com/media/Dyvwed9VsAAdUk9.jpg"/>
    <hyperlink ref="U6" r:id="rId51" display="https://pbs.twimg.com/media/Dyz8dayXQAA7dSY.jpg"/>
    <hyperlink ref="U22" r:id="rId52" display="https://pbs.twimg.com/media/DzYpK4YX0AMuqRR.jpg"/>
    <hyperlink ref="U36" r:id="rId53" display="https://pbs.twimg.com/media/Dyo-2ZNWkAI6xKp.jpg"/>
    <hyperlink ref="U37" r:id="rId54" display="https://pbs.twimg.com/media/Dyl9KUVXcAAu3BN.jpg"/>
    <hyperlink ref="U43" r:id="rId55" display="https://pbs.twimg.com/media/DzIyj4LWwAg3lKN.jpg"/>
    <hyperlink ref="U45" r:id="rId56" display="https://pbs.twimg.com/media/Dyy73ieXgAABVwf.jpg"/>
    <hyperlink ref="U50" r:id="rId57" display="https://pbs.twimg.com/media/DzJ0N7YWoAAmdWA.jpg"/>
    <hyperlink ref="U51" r:id="rId58" display="https://pbs.twimg.com/media/DypF7niW0AA-XaD.jpg"/>
    <hyperlink ref="U52" r:id="rId59" display="https://pbs.twimg.com/media/DypF7niW0AA-XaD.jpg"/>
    <hyperlink ref="U57" r:id="rId60" display="https://pbs.twimg.com/media/DzPIV0fXcAIkT7o.jpg"/>
    <hyperlink ref="U61" r:id="rId61" display="https://pbs.twimg.com/media/DyklM6nX0AAYjgg.jpg"/>
    <hyperlink ref="U66" r:id="rId62" display="https://pbs.twimg.com/media/DybunSAWkAUWveU.jpg"/>
    <hyperlink ref="U67" r:id="rId63" display="https://pbs.twimg.com/media/DykrDC4XQAUB26G.jpg"/>
    <hyperlink ref="U68" r:id="rId64" display="https://pbs.twimg.com/media/Dyl0-0kX0AA2rc5.jpg"/>
    <hyperlink ref="U70" r:id="rId65" display="https://pbs.twimg.com/media/DyrBxcOWwAEb9sB.jpg"/>
    <hyperlink ref="U73" r:id="rId66" display="https://pbs.twimg.com/media/DzYpK4YX0AMuqRR.jpg"/>
    <hyperlink ref="V3" r:id="rId67" display="http://pbs.twimg.com/profile_images/467248603908411392/Vd_y1s0D_normal.png"/>
    <hyperlink ref="V4" r:id="rId68" display="http://pbs.twimg.com/profile_images/755340096077963264/6jvPb1Kj_normal.jpg"/>
    <hyperlink ref="V5" r:id="rId69" display="https://pbs.twimg.com/media/Dyvwed9VsAAdUk9.jpg"/>
    <hyperlink ref="V6" r:id="rId70" display="https://pbs.twimg.com/media/Dyz8dayXQAA7dSY.jpg"/>
    <hyperlink ref="V7" r:id="rId71" display="http://pbs.twimg.com/profile_images/1080968551811276800/F6O0EGtT_normal.jpg"/>
    <hyperlink ref="V8" r:id="rId72" display="http://pbs.twimg.com/profile_images/542320702024458243/EJjNbKMF_normal.jpeg"/>
    <hyperlink ref="V9" r:id="rId73" display="http://pbs.twimg.com/profile_images/3731348540/2db6166d4f72257d2c97270f22e0491f_normal.jpeg"/>
    <hyperlink ref="V10" r:id="rId74" display="http://pbs.twimg.com/profile_images/1031172403634757632/zebakg-V_normal.jpg"/>
    <hyperlink ref="V11" r:id="rId75" display="http://pbs.twimg.com/profile_images/985495411564695552/i90ppaeE_normal.jpg"/>
    <hyperlink ref="V12" r:id="rId76" display="http://pbs.twimg.com/profile_images/985495411564695552/i90ppaeE_normal.jpg"/>
    <hyperlink ref="V13" r:id="rId77" display="http://pbs.twimg.com/profile_images/1083528801907224576/sRKRXZxp_normal.jpg"/>
    <hyperlink ref="V14" r:id="rId78" display="http://pbs.twimg.com/profile_images/1083528801907224576/sRKRXZxp_normal.jpg"/>
    <hyperlink ref="V15" r:id="rId79" display="http://pbs.twimg.com/profile_images/1083528801907224576/sRKRXZxp_normal.jpg"/>
    <hyperlink ref="V16" r:id="rId80" display="http://pbs.twimg.com/profile_images/1083528801907224576/sRKRXZxp_normal.jpg"/>
    <hyperlink ref="V17" r:id="rId81" display="http://pbs.twimg.com/profile_images/1083528801907224576/sRKRXZxp_normal.jpg"/>
    <hyperlink ref="V18" r:id="rId82" display="http://pbs.twimg.com/profile_images/1041816941944438785/NVhv7RBh_normal.jpg"/>
    <hyperlink ref="V19" r:id="rId83" display="http://pbs.twimg.com/profile_images/1041816941944438785/NVhv7RBh_normal.jpg"/>
    <hyperlink ref="V20" r:id="rId84" display="http://pbs.twimg.com/profile_images/1041816941944438785/NVhv7RBh_normal.jpg"/>
    <hyperlink ref="V21" r:id="rId85" display="http://pbs.twimg.com/profile_images/1041816941944438785/NVhv7RBh_normal.jpg"/>
    <hyperlink ref="V22" r:id="rId86" display="https://pbs.twimg.com/media/DzYpK4YX0AMuqRR.jpg"/>
    <hyperlink ref="V23" r:id="rId87" display="http://pbs.twimg.com/profile_images/892349154739060736/FMcl2p5T_normal.jpg"/>
    <hyperlink ref="V24" r:id="rId88" display="http://pbs.twimg.com/profile_images/892349154739060736/FMcl2p5T_normal.jpg"/>
    <hyperlink ref="V25" r:id="rId89" display="http://pbs.twimg.com/profile_images/656392958997102592/yDbWxG-w_normal.png"/>
    <hyperlink ref="V26" r:id="rId90" display="http://pbs.twimg.com/profile_images/656392958997102592/yDbWxG-w_normal.png"/>
    <hyperlink ref="V27" r:id="rId91" display="http://pbs.twimg.com/profile_images/817753241215705088/3Y8a7Wyz_normal.jpg"/>
    <hyperlink ref="V28" r:id="rId92" display="http://pbs.twimg.com/profile_images/1020612273784741889/HqOMcR6r_normal.jpg"/>
    <hyperlink ref="V29" r:id="rId93" display="http://pbs.twimg.com/profile_images/1020612273784741889/HqOMcR6r_normal.jpg"/>
    <hyperlink ref="V30" r:id="rId94" display="http://pbs.twimg.com/profile_images/958059728067690501/IjamqeyI_normal.jpg"/>
    <hyperlink ref="V31" r:id="rId95" display="http://pbs.twimg.com/profile_images/736279971367378944/hsuVnIam_normal.jpg"/>
    <hyperlink ref="V32" r:id="rId96" display="http://pbs.twimg.com/profile_images/736279971367378944/hsuVnIam_normal.jpg"/>
    <hyperlink ref="V33" r:id="rId97" display="http://pbs.twimg.com/profile_images/565984435036631040/h5xw5nXA_normal.jpeg"/>
    <hyperlink ref="V34" r:id="rId98" display="http://pbs.twimg.com/profile_images/565984435036631040/h5xw5nXA_normal.jpeg"/>
    <hyperlink ref="V35" r:id="rId99" display="http://pbs.twimg.com/profile_images/1037605937375313921/YuiR4LKQ_normal.jpg"/>
    <hyperlink ref="V36" r:id="rId100" display="https://pbs.twimg.com/media/Dyo-2ZNWkAI6xKp.jpg"/>
    <hyperlink ref="V37" r:id="rId101" display="https://pbs.twimg.com/media/Dyl9KUVXcAAu3BN.jpg"/>
    <hyperlink ref="V38" r:id="rId102" display="http://pbs.twimg.com/profile_images/736279971367378944/hsuVnIam_normal.jpg"/>
    <hyperlink ref="V39" r:id="rId103" display="http://pbs.twimg.com/profile_images/736279971367378944/hsuVnIam_normal.jpg"/>
    <hyperlink ref="V40" r:id="rId104" display="http://pbs.twimg.com/profile_images/736279971367378944/hsuVnIam_normal.jpg"/>
    <hyperlink ref="V41" r:id="rId105" display="http://pbs.twimg.com/profile_images/736279971367378944/hsuVnIam_normal.jpg"/>
    <hyperlink ref="V42" r:id="rId106" display="http://pbs.twimg.com/profile_images/736279971367378944/hsuVnIam_normal.jpg"/>
    <hyperlink ref="V43" r:id="rId107" display="https://pbs.twimg.com/media/DzIyj4LWwAg3lKN.jpg"/>
    <hyperlink ref="V44" r:id="rId108" display="http://pbs.twimg.com/profile_images/1037605937375313921/YuiR4LKQ_normal.jpg"/>
    <hyperlink ref="V45" r:id="rId109" display="https://pbs.twimg.com/media/Dyy73ieXgAABVwf.jpg"/>
    <hyperlink ref="V46" r:id="rId110" display="http://pbs.twimg.com/profile_images/918414518384029696/-9f-04Lw_normal.jpg"/>
    <hyperlink ref="V47" r:id="rId111" display="http://pbs.twimg.com/profile_images/918414518384029696/-9f-04Lw_normal.jpg"/>
    <hyperlink ref="V48" r:id="rId112" display="http://pbs.twimg.com/profile_images/1037605937375313921/YuiR4LKQ_normal.jpg"/>
    <hyperlink ref="V49" r:id="rId113" display="http://pbs.twimg.com/profile_images/1037605937375313921/YuiR4LKQ_normal.jpg"/>
    <hyperlink ref="V50" r:id="rId114" display="https://pbs.twimg.com/media/DzJ0N7YWoAAmdWA.jpg"/>
    <hyperlink ref="V51" r:id="rId115" display="https://pbs.twimg.com/media/DypF7niW0AA-XaD.jpg"/>
    <hyperlink ref="V52" r:id="rId116" display="https://pbs.twimg.com/media/DypF7niW0AA-XaD.jpg"/>
    <hyperlink ref="V53" r:id="rId117" display="http://pbs.twimg.com/profile_images/1037605937375313921/YuiR4LKQ_normal.jpg"/>
    <hyperlink ref="V54" r:id="rId118" display="http://pbs.twimg.com/profile_images/1037605937375313921/YuiR4LKQ_normal.jpg"/>
    <hyperlink ref="V55" r:id="rId119" display="http://pbs.twimg.com/profile_images/1037605937375313921/YuiR4LKQ_normal.jpg"/>
    <hyperlink ref="V56" r:id="rId120" display="http://pbs.twimg.com/profile_images/1037605937375313921/YuiR4LKQ_normal.jpg"/>
    <hyperlink ref="V57" r:id="rId121" display="https://pbs.twimg.com/media/DzPIV0fXcAIkT7o.jpg"/>
    <hyperlink ref="V58" r:id="rId122" display="http://pbs.twimg.com/profile_images/1037605937375313921/YuiR4LKQ_normal.jpg"/>
    <hyperlink ref="V59" r:id="rId123" display="http://pbs.twimg.com/profile_images/1037605937375313921/YuiR4LKQ_normal.jpg"/>
    <hyperlink ref="V60" r:id="rId124" display="http://pbs.twimg.com/profile_images/1037605937375313921/YuiR4LKQ_normal.jpg"/>
    <hyperlink ref="V61" r:id="rId125" display="https://pbs.twimg.com/media/DyklM6nX0AAYjgg.jpg"/>
    <hyperlink ref="V62" r:id="rId126" display="http://pbs.twimg.com/profile_images/1037605937375313921/YuiR4LKQ_normal.jpg"/>
    <hyperlink ref="V63" r:id="rId127" display="http://pbs.twimg.com/profile_images/1037605937375313921/YuiR4LKQ_normal.jpg"/>
    <hyperlink ref="V64" r:id="rId128" display="http://pbs.twimg.com/profile_images/892358105060827137/YAq8iVJJ_normal.jpg"/>
    <hyperlink ref="V65" r:id="rId129" display="http://pbs.twimg.com/profile_images/1037605937375313921/YuiR4LKQ_normal.jpg"/>
    <hyperlink ref="V66" r:id="rId130" display="https://pbs.twimg.com/media/DybunSAWkAUWveU.jpg"/>
    <hyperlink ref="V67" r:id="rId131" display="https://pbs.twimg.com/media/DykrDC4XQAUB26G.jpg"/>
    <hyperlink ref="V68" r:id="rId132" display="https://pbs.twimg.com/media/Dyl0-0kX0AA2rc5.jpg"/>
    <hyperlink ref="V69" r:id="rId133" display="http://pbs.twimg.com/profile_images/1037605937375313921/YuiR4LKQ_normal.jpg"/>
    <hyperlink ref="V70" r:id="rId134" display="https://pbs.twimg.com/media/DyrBxcOWwAEb9sB.jpg"/>
    <hyperlink ref="V71" r:id="rId135" display="http://pbs.twimg.com/profile_images/1037605937375313921/YuiR4LKQ_normal.jpg"/>
    <hyperlink ref="V72" r:id="rId136" display="http://pbs.twimg.com/profile_images/1037605937375313921/YuiR4LKQ_normal.jpg"/>
    <hyperlink ref="V73" r:id="rId137" display="https://pbs.twimg.com/media/DzYpK4YX0AMuqRR.jpg"/>
    <hyperlink ref="V74" r:id="rId138" display="http://pbs.twimg.com/profile_images/1037605937375313921/YuiR4LKQ_normal.jpg"/>
    <hyperlink ref="X3" r:id="rId139" display="https://twitter.com/#!/agatheesclatine/status/1092737785348452352"/>
    <hyperlink ref="X4" r:id="rId140" display="https://twitter.com/#!/mariamullarkey1/status/1093070054411911169"/>
    <hyperlink ref="X5" r:id="rId141" display="https://twitter.com/#!/rayhartjen/status/1093231764217114626"/>
    <hyperlink ref="X6" r:id="rId142" display="https://twitter.com/#!/frostbpawards/status/1093526393353371649"/>
    <hyperlink ref="X7" r:id="rId143" display="https://twitter.com/#!/newswiretoday/status/1093573133800361989"/>
    <hyperlink ref="X8" r:id="rId144" display="https://twitter.com/#!/apaxpartners_fr/status/1093905796889489408"/>
    <hyperlink ref="X9" r:id="rId145" display="https://twitter.com/#!/cconnolly21/status/1094902633284931585"/>
    <hyperlink ref="X10" r:id="rId146" display="https://twitter.com/#!/naturiffic/status/1095220940336754688"/>
    <hyperlink ref="X11" r:id="rId147" display="https://twitter.com/#!/fmfrancoise/status/1094155082881478656"/>
    <hyperlink ref="X12" r:id="rId148" display="https://twitter.com/#!/fmfrancoise/status/1095784526352134176"/>
    <hyperlink ref="X13" r:id="rId149" display="https://twitter.com/#!/globalplacefirm/status/1091823599877541888"/>
    <hyperlink ref="X14" r:id="rId150" display="https://twitter.com/#!/globalplacefirm/status/1092910820428787712"/>
    <hyperlink ref="X15" r:id="rId151" display="https://twitter.com/#!/globalplacefirm/status/1093998023527538689"/>
    <hyperlink ref="X16" r:id="rId152" display="https://twitter.com/#!/globalplacefirm/status/1095087638988681216"/>
    <hyperlink ref="X17" r:id="rId153" display="https://twitter.com/#!/globalplacefirm/status/1096174820507697157"/>
    <hyperlink ref="X18" r:id="rId154" display="https://twitter.com/#!/henrychalian/status/1092584303886823424"/>
    <hyperlink ref="X19" r:id="rId155" display="https://twitter.com/#!/henrychalian/status/1092770632864055297"/>
    <hyperlink ref="X20" r:id="rId156" display="https://twitter.com/#!/henrychalian/status/1093532126455230465"/>
    <hyperlink ref="X21" r:id="rId157" display="https://twitter.com/#!/henrychalian/status/1094030581455900673"/>
    <hyperlink ref="X22" r:id="rId158" display="https://twitter.com/#!/henrychalian/status/1096290934696886272"/>
    <hyperlink ref="X23" r:id="rId159" display="https://twitter.com/#!/btbusinesscare/status/1093799824930074624"/>
    <hyperlink ref="X24" r:id="rId160" display="https://twitter.com/#!/btbusinesscare/status/1096330050226536448"/>
    <hyperlink ref="X25" r:id="rId161" display="https://twitter.com/#!/exn_de/status/1093505914236219392"/>
    <hyperlink ref="X26" r:id="rId162" display="https://twitter.com/#!/exn_de/status/1096344620953493504"/>
    <hyperlink ref="X27" r:id="rId163" display="https://twitter.com/#!/rionapf/status/1096349651849105408"/>
    <hyperlink ref="X28" r:id="rId164" display="https://twitter.com/#!/rawasen_/status/1093201381173940229"/>
    <hyperlink ref="X29" r:id="rId165" display="https://twitter.com/#!/rawasen_/status/1096371944881045504"/>
    <hyperlink ref="X30" r:id="rId166" display="https://twitter.com/#!/jmottlrce/status/1094616222019260417"/>
    <hyperlink ref="X31" r:id="rId167" display="https://twitter.com/#!/ricardo_belmar/status/1093526420054306816"/>
    <hyperlink ref="X32" r:id="rId168" display="https://twitter.com/#!/ricardo_belmar/status/1093526807951880192"/>
    <hyperlink ref="X33" r:id="rId169" display="https://twitter.com/#!/mobileworldlive/status/1091602026771955712"/>
    <hyperlink ref="X34" r:id="rId170" display="https://twitter.com/#!/mobileworldlive/status/1092765405674905603"/>
    <hyperlink ref="X35" r:id="rId171" display="https://twitter.com/#!/infovista/status/1091456662446264320"/>
    <hyperlink ref="X36" r:id="rId172" display="https://twitter.com/#!/infovista/status/1092754967004356608"/>
    <hyperlink ref="X37" r:id="rId173" display="https://twitter.com/#!/ricardo_belmar/status/1092542002443497472"/>
    <hyperlink ref="X38" r:id="rId174" display="https://twitter.com/#!/ricardo_belmar/status/1094993889298137088"/>
    <hyperlink ref="X39" r:id="rId175" display="https://twitter.com/#!/ricardo_belmar/status/1095294723953184774"/>
    <hyperlink ref="X40" r:id="rId176" display="https://twitter.com/#!/ricardo_belmar/status/1095751369271713794"/>
    <hyperlink ref="X41" r:id="rId177" display="https://twitter.com/#!/ricardo_belmar/status/1095808844285046785"/>
    <hyperlink ref="X42" r:id="rId178" display="https://twitter.com/#!/ricardo_belmar/status/1096406924055203841"/>
    <hyperlink ref="X43" r:id="rId179" display="https://twitter.com/#!/bt_global/status/1094993252950966272"/>
    <hyperlink ref="X44" r:id="rId180" display="https://twitter.com/#!/infovista/status/1093519000724799488"/>
    <hyperlink ref="X45" r:id="rId181" display="https://twitter.com/#!/btinireland/status/1093455373904822272"/>
    <hyperlink ref="X46" r:id="rId182" display="https://twitter.com/#!/btinireland/status/1095239862586953729"/>
    <hyperlink ref="X47" r:id="rId183" display="https://twitter.com/#!/btinireland/status/1096327030449295363"/>
    <hyperlink ref="X48" r:id="rId184" display="https://twitter.com/#!/infovista/status/1093601829500448770"/>
    <hyperlink ref="X49" r:id="rId185" display="https://twitter.com/#!/infovista/status/1093929960581095424"/>
    <hyperlink ref="X50" r:id="rId186" display="https://twitter.com/#!/infovista/status/1095065444912975879"/>
    <hyperlink ref="X51" r:id="rId187" display="https://twitter.com/#!/johnalvahcoe/status/1092762752375013376"/>
    <hyperlink ref="X52" r:id="rId188" display="https://twitter.com/#!/infovista/status/1095125680759672839"/>
    <hyperlink ref="X53" r:id="rId189" display="https://twitter.com/#!/infovista/status/1093580656683220992"/>
    <hyperlink ref="X54" r:id="rId190" display="https://twitter.com/#!/infovista/status/1093995389269798912"/>
    <hyperlink ref="X55" r:id="rId191" display="https://twitter.com/#!/infovista/status/1095138673723609088"/>
    <hyperlink ref="X56" r:id="rId192" display="https://twitter.com/#!/infovista/status/1095452739881127936"/>
    <hyperlink ref="X57" r:id="rId193" display="https://twitter.com/#!/onug_/status/1095439414833172480"/>
    <hyperlink ref="X58" r:id="rId194" display="https://twitter.com/#!/infovista/status/1095708778895429633"/>
    <hyperlink ref="X59" r:id="rId195" display="https://twitter.com/#!/infovista/status/1095736114558701571"/>
    <hyperlink ref="X60" r:id="rId196" display="https://twitter.com/#!/infovista/status/1096093720389267456"/>
    <hyperlink ref="X61" r:id="rId197" display="https://twitter.com/#!/bt_global/status/1092445290181869569"/>
    <hyperlink ref="X62" r:id="rId198" display="https://twitter.com/#!/infovista/status/1095770578164822017"/>
    <hyperlink ref="X63" r:id="rId199" display="https://twitter.com/#!/infovista/status/1096183556102082562"/>
    <hyperlink ref="X64" r:id="rId200" display="https://twitter.com/#!/bt_global/status/1096421229387567106"/>
    <hyperlink ref="X65" r:id="rId201" display="https://twitter.com/#!/infovista/status/1096463906132971520"/>
    <hyperlink ref="X66" r:id="rId202" display="https://twitter.com/#!/infovista/status/1091822321101361152"/>
    <hyperlink ref="X67" r:id="rId203" display="https://twitter.com/#!/infovista/status/1092451718355435520"/>
    <hyperlink ref="X68" r:id="rId204" display="https://twitter.com/#!/infovista/status/1092533010145124352"/>
    <hyperlink ref="X69" r:id="rId205" display="https://twitter.com/#!/infovista/status/1092794230488158208"/>
    <hyperlink ref="X70" r:id="rId206" display="https://twitter.com/#!/infovista/status/1092898922568261632"/>
    <hyperlink ref="X71" r:id="rId207" display="https://twitter.com/#!/infovista/status/1095369703533563910"/>
    <hyperlink ref="X72" r:id="rId208" display="https://twitter.com/#!/infovista/status/1095860936345354240"/>
    <hyperlink ref="X73" r:id="rId209" display="https://twitter.com/#!/infovista/status/1096108829027323905"/>
    <hyperlink ref="X74" r:id="rId210" display="https://twitter.com/#!/infovista/status/1096536385044004866"/>
  </hyperlinks>
  <printOptions/>
  <pageMargins left="0.7" right="0.7" top="0.75" bottom="0.75" header="0.3" footer="0.3"/>
  <pageSetup horizontalDpi="600" verticalDpi="600" orientation="portrait" r:id="rId214"/>
  <legacyDrawing r:id="rId212"/>
  <tableParts>
    <tablePart r:id="rId21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1378</v>
      </c>
      <c r="B1" s="13" t="s">
        <v>34</v>
      </c>
    </row>
    <row r="2" spans="1:2" ht="15">
      <c r="A2" s="114" t="s">
        <v>230</v>
      </c>
      <c r="B2" s="78">
        <v>896.333333</v>
      </c>
    </row>
    <row r="3" spans="1:2" ht="15">
      <c r="A3" s="114" t="s">
        <v>228</v>
      </c>
      <c r="B3" s="78">
        <v>216.666667</v>
      </c>
    </row>
    <row r="4" spans="1:2" ht="15">
      <c r="A4" s="114" t="s">
        <v>214</v>
      </c>
      <c r="B4" s="78">
        <v>130</v>
      </c>
    </row>
    <row r="5" spans="1:2" ht="15">
      <c r="A5" s="114" t="s">
        <v>219</v>
      </c>
      <c r="B5" s="78">
        <v>130</v>
      </c>
    </row>
    <row r="6" spans="1:2" ht="15">
      <c r="A6" s="114" t="s">
        <v>220</v>
      </c>
      <c r="B6" s="78">
        <v>68</v>
      </c>
    </row>
    <row r="7" spans="1:2" ht="15">
      <c r="A7" s="114" t="s">
        <v>235</v>
      </c>
      <c r="B7" s="78">
        <v>59.333333</v>
      </c>
    </row>
    <row r="8" spans="1:2" ht="15">
      <c r="A8" s="114" t="s">
        <v>232</v>
      </c>
      <c r="B8" s="78">
        <v>30.666667</v>
      </c>
    </row>
    <row r="9" spans="1:2" ht="15">
      <c r="A9" s="114" t="s">
        <v>222</v>
      </c>
      <c r="B9" s="78">
        <v>6</v>
      </c>
    </row>
    <row r="10" spans="1:2" ht="15">
      <c r="A10" s="114" t="s">
        <v>231</v>
      </c>
      <c r="B10" s="78">
        <v>6</v>
      </c>
    </row>
    <row r="11" spans="1:2" ht="15">
      <c r="A11" s="114" t="s">
        <v>238</v>
      </c>
      <c r="B11" s="78">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1380</v>
      </c>
      <c r="B25" t="s">
        <v>1379</v>
      </c>
    </row>
    <row r="26" spans="1:2" ht="15">
      <c r="A26" s="125" t="s">
        <v>1053</v>
      </c>
      <c r="B26" s="3"/>
    </row>
    <row r="27" spans="1:2" ht="15">
      <c r="A27" s="126" t="s">
        <v>1382</v>
      </c>
      <c r="B27" s="3"/>
    </row>
    <row r="28" spans="1:2" ht="15">
      <c r="A28" s="127" t="s">
        <v>1383</v>
      </c>
      <c r="B28" s="3"/>
    </row>
    <row r="29" spans="1:2" ht="15">
      <c r="A29" s="128" t="s">
        <v>1384</v>
      </c>
      <c r="B29" s="3">
        <v>1</v>
      </c>
    </row>
    <row r="30" spans="1:2" ht="15">
      <c r="A30" s="127" t="s">
        <v>1385</v>
      </c>
      <c r="B30" s="3"/>
    </row>
    <row r="31" spans="1:2" ht="15">
      <c r="A31" s="128" t="s">
        <v>1386</v>
      </c>
      <c r="B31" s="3">
        <v>1</v>
      </c>
    </row>
    <row r="32" spans="1:2" ht="15">
      <c r="A32" s="128" t="s">
        <v>1384</v>
      </c>
      <c r="B32" s="3">
        <v>2</v>
      </c>
    </row>
    <row r="33" spans="1:2" ht="15">
      <c r="A33" s="127" t="s">
        <v>1387</v>
      </c>
      <c r="B33" s="3"/>
    </row>
    <row r="34" spans="1:2" ht="15">
      <c r="A34" s="128" t="s">
        <v>1388</v>
      </c>
      <c r="B34" s="3">
        <v>2</v>
      </c>
    </row>
    <row r="35" spans="1:2" ht="15">
      <c r="A35" s="128" t="s">
        <v>1389</v>
      </c>
      <c r="B35" s="3">
        <v>2</v>
      </c>
    </row>
    <row r="36" spans="1:2" ht="15">
      <c r="A36" s="127" t="s">
        <v>1390</v>
      </c>
      <c r="B36" s="3"/>
    </row>
    <row r="37" spans="1:2" ht="15">
      <c r="A37" s="128" t="s">
        <v>1391</v>
      </c>
      <c r="B37" s="3">
        <v>1</v>
      </c>
    </row>
    <row r="38" spans="1:2" ht="15">
      <c r="A38" s="128" t="s">
        <v>1392</v>
      </c>
      <c r="B38" s="3">
        <v>1</v>
      </c>
    </row>
    <row r="39" spans="1:2" ht="15">
      <c r="A39" s="128" t="s">
        <v>1393</v>
      </c>
      <c r="B39" s="3">
        <v>3</v>
      </c>
    </row>
    <row r="40" spans="1:2" ht="15">
      <c r="A40" s="128" t="s">
        <v>1394</v>
      </c>
      <c r="B40" s="3">
        <v>1</v>
      </c>
    </row>
    <row r="41" spans="1:2" ht="15">
      <c r="A41" s="128" t="s">
        <v>1395</v>
      </c>
      <c r="B41" s="3">
        <v>1</v>
      </c>
    </row>
    <row r="42" spans="1:2" ht="15">
      <c r="A42" s="128" t="s">
        <v>1389</v>
      </c>
      <c r="B42" s="3">
        <v>1</v>
      </c>
    </row>
    <row r="43" spans="1:2" ht="15">
      <c r="A43" s="128" t="s">
        <v>1384</v>
      </c>
      <c r="B43" s="3">
        <v>1</v>
      </c>
    </row>
    <row r="44" spans="1:2" ht="15">
      <c r="A44" s="127" t="s">
        <v>1396</v>
      </c>
      <c r="B44" s="3"/>
    </row>
    <row r="45" spans="1:2" ht="15">
      <c r="A45" s="128" t="s">
        <v>1397</v>
      </c>
      <c r="B45" s="3">
        <v>1</v>
      </c>
    </row>
    <row r="46" spans="1:2" ht="15">
      <c r="A46" s="128" t="s">
        <v>1398</v>
      </c>
      <c r="B46" s="3">
        <v>1</v>
      </c>
    </row>
    <row r="47" spans="1:2" ht="15">
      <c r="A47" s="128" t="s">
        <v>1399</v>
      </c>
      <c r="B47" s="3">
        <v>1</v>
      </c>
    </row>
    <row r="48" spans="1:2" ht="15">
      <c r="A48" s="127" t="s">
        <v>1400</v>
      </c>
      <c r="B48" s="3"/>
    </row>
    <row r="49" spans="1:2" ht="15">
      <c r="A49" s="128" t="s">
        <v>1392</v>
      </c>
      <c r="B49" s="3">
        <v>1</v>
      </c>
    </row>
    <row r="50" spans="1:2" ht="15">
      <c r="A50" s="128" t="s">
        <v>1394</v>
      </c>
      <c r="B50" s="3">
        <v>1</v>
      </c>
    </row>
    <row r="51" spans="1:2" ht="15">
      <c r="A51" s="128" t="s">
        <v>1395</v>
      </c>
      <c r="B51" s="3">
        <v>1</v>
      </c>
    </row>
    <row r="52" spans="1:2" ht="15">
      <c r="A52" s="128" t="s">
        <v>1388</v>
      </c>
      <c r="B52" s="3">
        <v>4</v>
      </c>
    </row>
    <row r="53" spans="1:2" ht="15">
      <c r="A53" s="128" t="s">
        <v>1401</v>
      </c>
      <c r="B53" s="3">
        <v>2</v>
      </c>
    </row>
    <row r="54" spans="1:2" ht="15">
      <c r="A54" s="128" t="s">
        <v>1402</v>
      </c>
      <c r="B54" s="3">
        <v>1</v>
      </c>
    </row>
    <row r="55" spans="1:2" ht="15">
      <c r="A55" s="127" t="s">
        <v>1403</v>
      </c>
      <c r="B55" s="3"/>
    </row>
    <row r="56" spans="1:2" ht="15">
      <c r="A56" s="128" t="s">
        <v>1404</v>
      </c>
      <c r="B56" s="3">
        <v>1</v>
      </c>
    </row>
    <row r="57" spans="1:2" ht="15">
      <c r="A57" s="128" t="s">
        <v>1405</v>
      </c>
      <c r="B57" s="3">
        <v>1</v>
      </c>
    </row>
    <row r="58" spans="1:2" ht="15">
      <c r="A58" s="128" t="s">
        <v>1398</v>
      </c>
      <c r="B58" s="3">
        <v>1</v>
      </c>
    </row>
    <row r="59" spans="1:2" ht="15">
      <c r="A59" s="128" t="s">
        <v>1384</v>
      </c>
      <c r="B59" s="3">
        <v>2</v>
      </c>
    </row>
    <row r="60" spans="1:2" ht="15">
      <c r="A60" s="127" t="s">
        <v>1406</v>
      </c>
      <c r="B60" s="3"/>
    </row>
    <row r="61" spans="1:2" ht="15">
      <c r="A61" s="128" t="s">
        <v>1391</v>
      </c>
      <c r="B61" s="3">
        <v>1</v>
      </c>
    </row>
    <row r="62" spans="1:2" ht="15">
      <c r="A62" s="128" t="s">
        <v>1397</v>
      </c>
      <c r="B62" s="3">
        <v>1</v>
      </c>
    </row>
    <row r="63" spans="1:2" ht="15">
      <c r="A63" s="127" t="s">
        <v>1407</v>
      </c>
      <c r="B63" s="3"/>
    </row>
    <row r="64" spans="1:2" ht="15">
      <c r="A64" s="128" t="s">
        <v>1388</v>
      </c>
      <c r="B64" s="3">
        <v>1</v>
      </c>
    </row>
    <row r="65" spans="1:2" ht="15">
      <c r="A65" s="127" t="s">
        <v>1408</v>
      </c>
      <c r="B65" s="3"/>
    </row>
    <row r="66" spans="1:2" ht="15">
      <c r="A66" s="128" t="s">
        <v>1392</v>
      </c>
      <c r="B66" s="3">
        <v>1</v>
      </c>
    </row>
    <row r="67" spans="1:2" ht="15">
      <c r="A67" s="128" t="s">
        <v>1405</v>
      </c>
      <c r="B67" s="3">
        <v>2</v>
      </c>
    </row>
    <row r="68" spans="1:2" ht="15">
      <c r="A68" s="128" t="s">
        <v>1389</v>
      </c>
      <c r="B68" s="3">
        <v>1</v>
      </c>
    </row>
    <row r="69" spans="1:2" ht="15">
      <c r="A69" s="128" t="s">
        <v>1384</v>
      </c>
      <c r="B69" s="3">
        <v>1</v>
      </c>
    </row>
    <row r="70" spans="1:2" ht="15">
      <c r="A70" s="127" t="s">
        <v>1409</v>
      </c>
      <c r="B70" s="3"/>
    </row>
    <row r="71" spans="1:2" ht="15">
      <c r="A71" s="128" t="s">
        <v>1410</v>
      </c>
      <c r="B71" s="3">
        <v>2</v>
      </c>
    </row>
    <row r="72" spans="1:2" ht="15">
      <c r="A72" s="128" t="s">
        <v>1386</v>
      </c>
      <c r="B72" s="3">
        <v>1</v>
      </c>
    </row>
    <row r="73" spans="1:2" ht="15">
      <c r="A73" s="128" t="s">
        <v>1397</v>
      </c>
      <c r="B73" s="3">
        <v>1</v>
      </c>
    </row>
    <row r="74" spans="1:2" ht="15">
      <c r="A74" s="128" t="s">
        <v>1393</v>
      </c>
      <c r="B74" s="3">
        <v>1</v>
      </c>
    </row>
    <row r="75" spans="1:2" ht="15">
      <c r="A75" s="128" t="s">
        <v>1398</v>
      </c>
      <c r="B75" s="3">
        <v>1</v>
      </c>
    </row>
    <row r="76" spans="1:2" ht="15">
      <c r="A76" s="128" t="s">
        <v>1389</v>
      </c>
      <c r="B76" s="3">
        <v>1</v>
      </c>
    </row>
    <row r="77" spans="1:2" ht="15">
      <c r="A77" s="128" t="s">
        <v>1384</v>
      </c>
      <c r="B77" s="3">
        <v>1</v>
      </c>
    </row>
    <row r="78" spans="1:2" ht="15">
      <c r="A78" s="127" t="s">
        <v>1411</v>
      </c>
      <c r="B78" s="3"/>
    </row>
    <row r="79" spans="1:2" ht="15">
      <c r="A79" s="128" t="s">
        <v>1388</v>
      </c>
      <c r="B79" s="3">
        <v>1</v>
      </c>
    </row>
    <row r="80" spans="1:2" ht="15">
      <c r="A80" s="128" t="s">
        <v>1398</v>
      </c>
      <c r="B80" s="3">
        <v>1</v>
      </c>
    </row>
    <row r="81" spans="1:2" ht="15">
      <c r="A81" s="128" t="s">
        <v>1401</v>
      </c>
      <c r="B81" s="3">
        <v>1</v>
      </c>
    </row>
    <row r="82" spans="1:2" ht="15">
      <c r="A82" s="128" t="s">
        <v>1399</v>
      </c>
      <c r="B82" s="3">
        <v>1</v>
      </c>
    </row>
    <row r="83" spans="1:2" ht="15">
      <c r="A83" s="128" t="s">
        <v>1402</v>
      </c>
      <c r="B83" s="3">
        <v>1</v>
      </c>
    </row>
    <row r="84" spans="1:2" ht="15">
      <c r="A84" s="128" t="s">
        <v>1384</v>
      </c>
      <c r="B84" s="3">
        <v>1</v>
      </c>
    </row>
    <row r="85" spans="1:2" ht="15">
      <c r="A85" s="127" t="s">
        <v>1412</v>
      </c>
      <c r="B85" s="3"/>
    </row>
    <row r="86" spans="1:2" ht="15">
      <c r="A86" s="128" t="s">
        <v>1410</v>
      </c>
      <c r="B86" s="3">
        <v>1</v>
      </c>
    </row>
    <row r="87" spans="1:2" ht="15">
      <c r="A87" s="128" t="s">
        <v>1398</v>
      </c>
      <c r="B87" s="3">
        <v>1</v>
      </c>
    </row>
    <row r="88" spans="1:2" ht="15">
      <c r="A88" s="128" t="s">
        <v>1401</v>
      </c>
      <c r="B88" s="3">
        <v>1</v>
      </c>
    </row>
    <row r="89" spans="1:2" ht="15">
      <c r="A89" s="128" t="s">
        <v>1384</v>
      </c>
      <c r="B89" s="3">
        <v>1</v>
      </c>
    </row>
    <row r="90" spans="1:2" ht="15">
      <c r="A90" s="128" t="s">
        <v>1413</v>
      </c>
      <c r="B90" s="3">
        <v>1</v>
      </c>
    </row>
    <row r="91" spans="1:2" ht="15">
      <c r="A91" s="127" t="s">
        <v>1414</v>
      </c>
      <c r="B91" s="3"/>
    </row>
    <row r="92" spans="1:2" ht="15">
      <c r="A92" s="128" t="s">
        <v>1415</v>
      </c>
      <c r="B92" s="3">
        <v>1</v>
      </c>
    </row>
    <row r="93" spans="1:2" ht="15">
      <c r="A93" s="128" t="s">
        <v>1397</v>
      </c>
      <c r="B93" s="3">
        <v>2</v>
      </c>
    </row>
    <row r="94" spans="1:2" ht="15">
      <c r="A94" s="128" t="s">
        <v>1404</v>
      </c>
      <c r="B94" s="3">
        <v>1</v>
      </c>
    </row>
    <row r="95" spans="1:2" ht="15">
      <c r="A95" s="128" t="s">
        <v>1392</v>
      </c>
      <c r="B95" s="3">
        <v>1</v>
      </c>
    </row>
    <row r="96" spans="1:2" ht="15">
      <c r="A96" s="128" t="s">
        <v>1416</v>
      </c>
      <c r="B96" s="3">
        <v>1</v>
      </c>
    </row>
    <row r="97" spans="1:2" ht="15">
      <c r="A97" s="128" t="s">
        <v>1394</v>
      </c>
      <c r="B97" s="3">
        <v>1</v>
      </c>
    </row>
    <row r="98" spans="1:2" ht="15">
      <c r="A98" s="128" t="s">
        <v>1395</v>
      </c>
      <c r="B98" s="3">
        <v>1</v>
      </c>
    </row>
    <row r="99" spans="1:2" ht="15">
      <c r="A99" s="128" t="s">
        <v>1398</v>
      </c>
      <c r="B99" s="3">
        <v>1</v>
      </c>
    </row>
    <row r="100" spans="1:2" ht="15">
      <c r="A100" s="128" t="s">
        <v>1384</v>
      </c>
      <c r="B100" s="3">
        <v>1</v>
      </c>
    </row>
    <row r="101" spans="1:2" ht="15">
      <c r="A101" s="125" t="s">
        <v>1381</v>
      </c>
      <c r="B101"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602</v>
      </c>
      <c r="AE2" s="13" t="s">
        <v>603</v>
      </c>
      <c r="AF2" s="13" t="s">
        <v>604</v>
      </c>
      <c r="AG2" s="13" t="s">
        <v>605</v>
      </c>
      <c r="AH2" s="13" t="s">
        <v>606</v>
      </c>
      <c r="AI2" s="13" t="s">
        <v>607</v>
      </c>
      <c r="AJ2" s="13" t="s">
        <v>608</v>
      </c>
      <c r="AK2" s="13" t="s">
        <v>609</v>
      </c>
      <c r="AL2" s="13" t="s">
        <v>610</v>
      </c>
      <c r="AM2" s="13" t="s">
        <v>611</v>
      </c>
      <c r="AN2" s="13" t="s">
        <v>612</v>
      </c>
      <c r="AO2" s="13" t="s">
        <v>613</v>
      </c>
      <c r="AP2" s="13" t="s">
        <v>614</v>
      </c>
      <c r="AQ2" s="13" t="s">
        <v>615</v>
      </c>
      <c r="AR2" s="13" t="s">
        <v>616</v>
      </c>
      <c r="AS2" s="13" t="s">
        <v>192</v>
      </c>
      <c r="AT2" s="13" t="s">
        <v>617</v>
      </c>
      <c r="AU2" s="13" t="s">
        <v>618</v>
      </c>
      <c r="AV2" s="13" t="s">
        <v>619</v>
      </c>
      <c r="AW2" s="13" t="s">
        <v>620</v>
      </c>
      <c r="AX2" s="13" t="s">
        <v>621</v>
      </c>
      <c r="AY2" s="13" t="s">
        <v>622</v>
      </c>
      <c r="AZ2" s="13" t="s">
        <v>968</v>
      </c>
      <c r="BA2" s="119" t="s">
        <v>1156</v>
      </c>
      <c r="BB2" s="119" t="s">
        <v>1163</v>
      </c>
      <c r="BC2" s="119" t="s">
        <v>1164</v>
      </c>
      <c r="BD2" s="119" t="s">
        <v>1169</v>
      </c>
      <c r="BE2" s="119" t="s">
        <v>1171</v>
      </c>
      <c r="BF2" s="119" t="s">
        <v>1175</v>
      </c>
      <c r="BG2" s="119" t="s">
        <v>1178</v>
      </c>
      <c r="BH2" s="119" t="s">
        <v>1201</v>
      </c>
      <c r="BI2" s="119" t="s">
        <v>1210</v>
      </c>
      <c r="BJ2" s="119" t="s">
        <v>1233</v>
      </c>
      <c r="BK2" s="119" t="s">
        <v>1366</v>
      </c>
      <c r="BL2" s="119" t="s">
        <v>1367</v>
      </c>
      <c r="BM2" s="119" t="s">
        <v>1368</v>
      </c>
      <c r="BN2" s="119" t="s">
        <v>1369</v>
      </c>
      <c r="BO2" s="119" t="s">
        <v>1370</v>
      </c>
      <c r="BP2" s="119" t="s">
        <v>1371</v>
      </c>
      <c r="BQ2" s="119" t="s">
        <v>1372</v>
      </c>
      <c r="BR2" s="119" t="s">
        <v>1373</v>
      </c>
      <c r="BS2" s="119" t="s">
        <v>1375</v>
      </c>
      <c r="BT2" s="3"/>
      <c r="BU2" s="3"/>
    </row>
    <row r="3" spans="1:73" ht="15" customHeight="1">
      <c r="A3" s="64" t="s">
        <v>212</v>
      </c>
      <c r="B3" s="65"/>
      <c r="C3" s="65" t="s">
        <v>64</v>
      </c>
      <c r="D3" s="66">
        <v>168.53027080094904</v>
      </c>
      <c r="E3" s="68"/>
      <c r="F3" s="100" t="s">
        <v>415</v>
      </c>
      <c r="G3" s="65"/>
      <c r="H3" s="69" t="s">
        <v>212</v>
      </c>
      <c r="I3" s="70"/>
      <c r="J3" s="70"/>
      <c r="K3" s="69" t="s">
        <v>879</v>
      </c>
      <c r="L3" s="73">
        <v>1</v>
      </c>
      <c r="M3" s="74">
        <v>5021.9228515625</v>
      </c>
      <c r="N3" s="74">
        <v>981.8612670898438</v>
      </c>
      <c r="O3" s="75"/>
      <c r="P3" s="76"/>
      <c r="Q3" s="76"/>
      <c r="R3" s="48"/>
      <c r="S3" s="48">
        <v>0</v>
      </c>
      <c r="T3" s="48">
        <v>3</v>
      </c>
      <c r="U3" s="49">
        <v>0</v>
      </c>
      <c r="V3" s="49">
        <v>0.013699</v>
      </c>
      <c r="W3" s="49">
        <v>0.03629</v>
      </c>
      <c r="X3" s="49">
        <v>0.842898</v>
      </c>
      <c r="Y3" s="49">
        <v>0.6666666666666666</v>
      </c>
      <c r="Z3" s="49">
        <v>0</v>
      </c>
      <c r="AA3" s="71">
        <v>3</v>
      </c>
      <c r="AB3" s="71"/>
      <c r="AC3" s="72"/>
      <c r="AD3" s="78" t="s">
        <v>623</v>
      </c>
      <c r="AE3" s="78">
        <v>762</v>
      </c>
      <c r="AF3" s="78">
        <v>433</v>
      </c>
      <c r="AG3" s="78">
        <v>2793</v>
      </c>
      <c r="AH3" s="78">
        <v>1219</v>
      </c>
      <c r="AI3" s="78"/>
      <c r="AJ3" s="78" t="s">
        <v>663</v>
      </c>
      <c r="AK3" s="78"/>
      <c r="AL3" s="83" t="s">
        <v>732</v>
      </c>
      <c r="AM3" s="78"/>
      <c r="AN3" s="80">
        <v>41018.48459490741</v>
      </c>
      <c r="AO3" s="83" t="s">
        <v>768</v>
      </c>
      <c r="AP3" s="78" t="b">
        <v>0</v>
      </c>
      <c r="AQ3" s="78" t="b">
        <v>0</v>
      </c>
      <c r="AR3" s="78" t="b">
        <v>0</v>
      </c>
      <c r="AS3" s="78" t="s">
        <v>803</v>
      </c>
      <c r="AT3" s="78">
        <v>67</v>
      </c>
      <c r="AU3" s="83" t="s">
        <v>806</v>
      </c>
      <c r="AV3" s="78" t="b">
        <v>0</v>
      </c>
      <c r="AW3" s="78" t="s">
        <v>838</v>
      </c>
      <c r="AX3" s="83" t="s">
        <v>839</v>
      </c>
      <c r="AY3" s="78" t="s">
        <v>66</v>
      </c>
      <c r="AZ3" s="78" t="str">
        <f>REPLACE(INDEX(GroupVertices[Group],MATCH(Vertices[[#This Row],[Vertex]],GroupVertices[Vertex],0)),1,1,"")</f>
        <v>3</v>
      </c>
      <c r="BA3" s="48"/>
      <c r="BB3" s="48"/>
      <c r="BC3" s="48"/>
      <c r="BD3" s="48"/>
      <c r="BE3" s="48" t="s">
        <v>375</v>
      </c>
      <c r="BF3" s="48" t="s">
        <v>375</v>
      </c>
      <c r="BG3" s="120" t="s">
        <v>1179</v>
      </c>
      <c r="BH3" s="120" t="s">
        <v>1179</v>
      </c>
      <c r="BI3" s="120" t="s">
        <v>1211</v>
      </c>
      <c r="BJ3" s="120" t="s">
        <v>1211</v>
      </c>
      <c r="BK3" s="120">
        <v>0</v>
      </c>
      <c r="BL3" s="123">
        <v>0</v>
      </c>
      <c r="BM3" s="120">
        <v>0</v>
      </c>
      <c r="BN3" s="123">
        <v>0</v>
      </c>
      <c r="BO3" s="120">
        <v>0</v>
      </c>
      <c r="BP3" s="123">
        <v>0</v>
      </c>
      <c r="BQ3" s="120">
        <v>26</v>
      </c>
      <c r="BR3" s="123">
        <v>100</v>
      </c>
      <c r="BS3" s="120">
        <v>26</v>
      </c>
      <c r="BT3" s="3"/>
      <c r="BU3" s="3"/>
    </row>
    <row r="4" spans="1:76" ht="15">
      <c r="A4" s="64" t="s">
        <v>230</v>
      </c>
      <c r="B4" s="65"/>
      <c r="C4" s="65" t="s">
        <v>64</v>
      </c>
      <c r="D4" s="66">
        <v>197.8565000409065</v>
      </c>
      <c r="E4" s="68"/>
      <c r="F4" s="100" t="s">
        <v>431</v>
      </c>
      <c r="G4" s="65"/>
      <c r="H4" s="69" t="s">
        <v>230</v>
      </c>
      <c r="I4" s="70"/>
      <c r="J4" s="70"/>
      <c r="K4" s="69" t="s">
        <v>880</v>
      </c>
      <c r="L4" s="73">
        <v>9999</v>
      </c>
      <c r="M4" s="74">
        <v>1989.6036376953125</v>
      </c>
      <c r="N4" s="74">
        <v>5234.201171875</v>
      </c>
      <c r="O4" s="75"/>
      <c r="P4" s="76"/>
      <c r="Q4" s="76"/>
      <c r="R4" s="86"/>
      <c r="S4" s="48">
        <v>16</v>
      </c>
      <c r="T4" s="48">
        <v>16</v>
      </c>
      <c r="U4" s="49">
        <v>896.333333</v>
      </c>
      <c r="V4" s="49">
        <v>0.023256</v>
      </c>
      <c r="W4" s="49">
        <v>0.13343</v>
      </c>
      <c r="X4" s="49">
        <v>7.635189</v>
      </c>
      <c r="Y4" s="49">
        <v>0.035</v>
      </c>
      <c r="Z4" s="49">
        <v>0.2</v>
      </c>
      <c r="AA4" s="71">
        <v>4</v>
      </c>
      <c r="AB4" s="71"/>
      <c r="AC4" s="72"/>
      <c r="AD4" s="78" t="s">
        <v>624</v>
      </c>
      <c r="AE4" s="78">
        <v>1439</v>
      </c>
      <c r="AF4" s="78">
        <v>2144</v>
      </c>
      <c r="AG4" s="78">
        <v>4528</v>
      </c>
      <c r="AH4" s="78">
        <v>162</v>
      </c>
      <c r="AI4" s="78"/>
      <c r="AJ4" s="78" t="s">
        <v>664</v>
      </c>
      <c r="AK4" s="78" t="s">
        <v>701</v>
      </c>
      <c r="AL4" s="83" t="s">
        <v>733</v>
      </c>
      <c r="AM4" s="78"/>
      <c r="AN4" s="80">
        <v>39861.685115740744</v>
      </c>
      <c r="AO4" s="83" t="s">
        <v>769</v>
      </c>
      <c r="AP4" s="78" t="b">
        <v>0</v>
      </c>
      <c r="AQ4" s="78" t="b">
        <v>0</v>
      </c>
      <c r="AR4" s="78" t="b">
        <v>0</v>
      </c>
      <c r="AS4" s="78" t="s">
        <v>580</v>
      </c>
      <c r="AT4" s="78">
        <v>94</v>
      </c>
      <c r="AU4" s="83" t="s">
        <v>806</v>
      </c>
      <c r="AV4" s="78" t="b">
        <v>0</v>
      </c>
      <c r="AW4" s="78" t="s">
        <v>838</v>
      </c>
      <c r="AX4" s="83" t="s">
        <v>840</v>
      </c>
      <c r="AY4" s="78" t="s">
        <v>66</v>
      </c>
      <c r="AZ4" s="78" t="str">
        <f>REPLACE(INDEX(GroupVertices[Group],MATCH(Vertices[[#This Row],[Vertex]],GroupVertices[Vertex],0)),1,1,"")</f>
        <v>1</v>
      </c>
      <c r="BA4" s="48" t="s">
        <v>1157</v>
      </c>
      <c r="BB4" s="48" t="s">
        <v>1157</v>
      </c>
      <c r="BC4" s="48" t="s">
        <v>1165</v>
      </c>
      <c r="BD4" s="48" t="s">
        <v>1165</v>
      </c>
      <c r="BE4" s="48" t="s">
        <v>1172</v>
      </c>
      <c r="BF4" s="48" t="s">
        <v>1172</v>
      </c>
      <c r="BG4" s="120" t="s">
        <v>1180</v>
      </c>
      <c r="BH4" s="120" t="s">
        <v>1202</v>
      </c>
      <c r="BI4" s="120" t="s">
        <v>1212</v>
      </c>
      <c r="BJ4" s="120" t="s">
        <v>1212</v>
      </c>
      <c r="BK4" s="120">
        <v>26</v>
      </c>
      <c r="BL4" s="123">
        <v>5.439330543933054</v>
      </c>
      <c r="BM4" s="120">
        <v>7</v>
      </c>
      <c r="BN4" s="123">
        <v>1.4644351464435146</v>
      </c>
      <c r="BO4" s="120">
        <v>0</v>
      </c>
      <c r="BP4" s="123">
        <v>0</v>
      </c>
      <c r="BQ4" s="120">
        <v>445</v>
      </c>
      <c r="BR4" s="123">
        <v>93.09623430962343</v>
      </c>
      <c r="BS4" s="120">
        <v>478</v>
      </c>
      <c r="BT4" s="2"/>
      <c r="BU4" s="3"/>
      <c r="BV4" s="3"/>
      <c r="BW4" s="3"/>
      <c r="BX4" s="3"/>
    </row>
    <row r="5" spans="1:76" ht="15">
      <c r="A5" s="64" t="s">
        <v>235</v>
      </c>
      <c r="B5" s="65"/>
      <c r="C5" s="65" t="s">
        <v>64</v>
      </c>
      <c r="D5" s="66">
        <v>446.6752433936022</v>
      </c>
      <c r="E5" s="68"/>
      <c r="F5" s="100" t="s">
        <v>817</v>
      </c>
      <c r="G5" s="65"/>
      <c r="H5" s="69" t="s">
        <v>235</v>
      </c>
      <c r="I5" s="70"/>
      <c r="J5" s="70"/>
      <c r="K5" s="69" t="s">
        <v>881</v>
      </c>
      <c r="L5" s="73">
        <v>662.8237228203138</v>
      </c>
      <c r="M5" s="74">
        <v>6112.28076171875</v>
      </c>
      <c r="N5" s="74">
        <v>2306.70947265625</v>
      </c>
      <c r="O5" s="75"/>
      <c r="P5" s="76"/>
      <c r="Q5" s="76"/>
      <c r="R5" s="86"/>
      <c r="S5" s="48">
        <v>9</v>
      </c>
      <c r="T5" s="48">
        <v>0</v>
      </c>
      <c r="U5" s="49">
        <v>59.333333</v>
      </c>
      <c r="V5" s="49">
        <v>0.015625</v>
      </c>
      <c r="W5" s="49">
        <v>0.066962</v>
      </c>
      <c r="X5" s="49">
        <v>2.312359</v>
      </c>
      <c r="Y5" s="49">
        <v>0.2361111111111111</v>
      </c>
      <c r="Z5" s="49">
        <v>0</v>
      </c>
      <c r="AA5" s="71">
        <v>5</v>
      </c>
      <c r="AB5" s="71"/>
      <c r="AC5" s="72"/>
      <c r="AD5" s="78" t="s">
        <v>625</v>
      </c>
      <c r="AE5" s="78">
        <v>8542</v>
      </c>
      <c r="AF5" s="78">
        <v>16661</v>
      </c>
      <c r="AG5" s="78">
        <v>13082</v>
      </c>
      <c r="AH5" s="78">
        <v>3069</v>
      </c>
      <c r="AI5" s="78"/>
      <c r="AJ5" s="78" t="s">
        <v>665</v>
      </c>
      <c r="AK5" s="78" t="s">
        <v>702</v>
      </c>
      <c r="AL5" s="83" t="s">
        <v>734</v>
      </c>
      <c r="AM5" s="78"/>
      <c r="AN5" s="80">
        <v>39483.80826388889</v>
      </c>
      <c r="AO5" s="83" t="s">
        <v>770</v>
      </c>
      <c r="AP5" s="78" t="b">
        <v>0</v>
      </c>
      <c r="AQ5" s="78" t="b">
        <v>0</v>
      </c>
      <c r="AR5" s="78" t="b">
        <v>1</v>
      </c>
      <c r="AS5" s="78" t="s">
        <v>580</v>
      </c>
      <c r="AT5" s="78">
        <v>818</v>
      </c>
      <c r="AU5" s="83" t="s">
        <v>807</v>
      </c>
      <c r="AV5" s="78" t="b">
        <v>1</v>
      </c>
      <c r="AW5" s="78" t="s">
        <v>838</v>
      </c>
      <c r="AX5" s="83" t="s">
        <v>841</v>
      </c>
      <c r="AY5" s="78" t="s">
        <v>65</v>
      </c>
      <c r="AZ5" s="78" t="str">
        <f>REPLACE(INDEX(GroupVertices[Group],MATCH(Vertices[[#This Row],[Vertex]],GroupVertices[Vertex],0)),1,1,"")</f>
        <v>3</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231</v>
      </c>
      <c r="B6" s="65"/>
      <c r="C6" s="65" t="s">
        <v>64</v>
      </c>
      <c r="D6" s="66">
        <v>580.3829665384931</v>
      </c>
      <c r="E6" s="68"/>
      <c r="F6" s="100" t="s">
        <v>433</v>
      </c>
      <c r="G6" s="65"/>
      <c r="H6" s="69" t="s">
        <v>231</v>
      </c>
      <c r="I6" s="70"/>
      <c r="J6" s="70"/>
      <c r="K6" s="69" t="s">
        <v>882</v>
      </c>
      <c r="L6" s="73">
        <v>67.92599481849237</v>
      </c>
      <c r="M6" s="74">
        <v>4926.03271484375</v>
      </c>
      <c r="N6" s="74">
        <v>3364.3056640625</v>
      </c>
      <c r="O6" s="75"/>
      <c r="P6" s="76"/>
      <c r="Q6" s="76"/>
      <c r="R6" s="86"/>
      <c r="S6" s="48">
        <v>4</v>
      </c>
      <c r="T6" s="48">
        <v>3</v>
      </c>
      <c r="U6" s="49">
        <v>6</v>
      </c>
      <c r="V6" s="49">
        <v>0.014706</v>
      </c>
      <c r="W6" s="49">
        <v>0.050649</v>
      </c>
      <c r="X6" s="49">
        <v>1.322935</v>
      </c>
      <c r="Y6" s="49">
        <v>0.4</v>
      </c>
      <c r="Z6" s="49">
        <v>0.4</v>
      </c>
      <c r="AA6" s="71">
        <v>6</v>
      </c>
      <c r="AB6" s="71"/>
      <c r="AC6" s="72"/>
      <c r="AD6" s="78" t="s">
        <v>626</v>
      </c>
      <c r="AE6" s="78">
        <v>22561</v>
      </c>
      <c r="AF6" s="78">
        <v>24462</v>
      </c>
      <c r="AG6" s="78">
        <v>35059</v>
      </c>
      <c r="AH6" s="78">
        <v>1196</v>
      </c>
      <c r="AI6" s="78"/>
      <c r="AJ6" s="78" t="s">
        <v>666</v>
      </c>
      <c r="AK6" s="78" t="s">
        <v>703</v>
      </c>
      <c r="AL6" s="83" t="s">
        <v>735</v>
      </c>
      <c r="AM6" s="78"/>
      <c r="AN6" s="80">
        <v>40218.512777777774</v>
      </c>
      <c r="AO6" s="83" t="s">
        <v>771</v>
      </c>
      <c r="AP6" s="78" t="b">
        <v>0</v>
      </c>
      <c r="AQ6" s="78" t="b">
        <v>0</v>
      </c>
      <c r="AR6" s="78" t="b">
        <v>0</v>
      </c>
      <c r="AS6" s="78" t="s">
        <v>580</v>
      </c>
      <c r="AT6" s="78">
        <v>1364</v>
      </c>
      <c r="AU6" s="83" t="s">
        <v>808</v>
      </c>
      <c r="AV6" s="78" t="b">
        <v>0</v>
      </c>
      <c r="AW6" s="78" t="s">
        <v>838</v>
      </c>
      <c r="AX6" s="83" t="s">
        <v>842</v>
      </c>
      <c r="AY6" s="78" t="s">
        <v>66</v>
      </c>
      <c r="AZ6" s="78" t="str">
        <f>REPLACE(INDEX(GroupVertices[Group],MATCH(Vertices[[#This Row],[Vertex]],GroupVertices[Vertex],0)),1,1,"")</f>
        <v>3</v>
      </c>
      <c r="BA6" s="48" t="s">
        <v>334</v>
      </c>
      <c r="BB6" s="48" t="s">
        <v>334</v>
      </c>
      <c r="BC6" s="48" t="s">
        <v>366</v>
      </c>
      <c r="BD6" s="48" t="s">
        <v>366</v>
      </c>
      <c r="BE6" s="48" t="s">
        <v>1041</v>
      </c>
      <c r="BF6" s="48" t="s">
        <v>1176</v>
      </c>
      <c r="BG6" s="120" t="s">
        <v>1181</v>
      </c>
      <c r="BH6" s="120" t="s">
        <v>1203</v>
      </c>
      <c r="BI6" s="120" t="s">
        <v>1213</v>
      </c>
      <c r="BJ6" s="120" t="s">
        <v>1234</v>
      </c>
      <c r="BK6" s="120">
        <v>3</v>
      </c>
      <c r="BL6" s="123">
        <v>3.260869565217391</v>
      </c>
      <c r="BM6" s="120">
        <v>0</v>
      </c>
      <c r="BN6" s="123">
        <v>0</v>
      </c>
      <c r="BO6" s="120">
        <v>0</v>
      </c>
      <c r="BP6" s="123">
        <v>0</v>
      </c>
      <c r="BQ6" s="120">
        <v>89</v>
      </c>
      <c r="BR6" s="123">
        <v>96.73913043478261</v>
      </c>
      <c r="BS6" s="120">
        <v>92</v>
      </c>
      <c r="BT6" s="2"/>
      <c r="BU6" s="3"/>
      <c r="BV6" s="3"/>
      <c r="BW6" s="3"/>
      <c r="BX6" s="3"/>
    </row>
    <row r="7" spans="1:76" ht="15">
      <c r="A7" s="64" t="s">
        <v>213</v>
      </c>
      <c r="B7" s="65"/>
      <c r="C7" s="65" t="s">
        <v>64</v>
      </c>
      <c r="D7" s="66">
        <v>164.55383293790396</v>
      </c>
      <c r="E7" s="68"/>
      <c r="F7" s="100" t="s">
        <v>416</v>
      </c>
      <c r="G7" s="65"/>
      <c r="H7" s="69" t="s">
        <v>213</v>
      </c>
      <c r="I7" s="70"/>
      <c r="J7" s="70"/>
      <c r="K7" s="69" t="s">
        <v>883</v>
      </c>
      <c r="L7" s="73">
        <v>1</v>
      </c>
      <c r="M7" s="74">
        <v>5770.064453125</v>
      </c>
      <c r="N7" s="74">
        <v>4540.72216796875</v>
      </c>
      <c r="O7" s="75"/>
      <c r="P7" s="76"/>
      <c r="Q7" s="76"/>
      <c r="R7" s="86"/>
      <c r="S7" s="48">
        <v>0</v>
      </c>
      <c r="T7" s="48">
        <v>3</v>
      </c>
      <c r="U7" s="49">
        <v>0</v>
      </c>
      <c r="V7" s="49">
        <v>0.013699</v>
      </c>
      <c r="W7" s="49">
        <v>0.03629</v>
      </c>
      <c r="X7" s="49">
        <v>0.842898</v>
      </c>
      <c r="Y7" s="49">
        <v>0.6666666666666666</v>
      </c>
      <c r="Z7" s="49">
        <v>0</v>
      </c>
      <c r="AA7" s="71">
        <v>7</v>
      </c>
      <c r="AB7" s="71"/>
      <c r="AC7" s="72"/>
      <c r="AD7" s="78" t="s">
        <v>627</v>
      </c>
      <c r="AE7" s="78">
        <v>199</v>
      </c>
      <c r="AF7" s="78">
        <v>201</v>
      </c>
      <c r="AG7" s="78">
        <v>727</v>
      </c>
      <c r="AH7" s="78">
        <v>510</v>
      </c>
      <c r="AI7" s="78"/>
      <c r="AJ7" s="78" t="s">
        <v>667</v>
      </c>
      <c r="AK7" s="78" t="s">
        <v>704</v>
      </c>
      <c r="AL7" s="78"/>
      <c r="AM7" s="78"/>
      <c r="AN7" s="80">
        <v>41563.596608796295</v>
      </c>
      <c r="AO7" s="83" t="s">
        <v>772</v>
      </c>
      <c r="AP7" s="78" t="b">
        <v>0</v>
      </c>
      <c r="AQ7" s="78" t="b">
        <v>0</v>
      </c>
      <c r="AR7" s="78" t="b">
        <v>0</v>
      </c>
      <c r="AS7" s="78" t="s">
        <v>804</v>
      </c>
      <c r="AT7" s="78">
        <v>19</v>
      </c>
      <c r="AU7" s="83" t="s">
        <v>807</v>
      </c>
      <c r="AV7" s="78" t="b">
        <v>0</v>
      </c>
      <c r="AW7" s="78" t="s">
        <v>838</v>
      </c>
      <c r="AX7" s="83" t="s">
        <v>843</v>
      </c>
      <c r="AY7" s="78" t="s">
        <v>66</v>
      </c>
      <c r="AZ7" s="78" t="str">
        <f>REPLACE(INDEX(GroupVertices[Group],MATCH(Vertices[[#This Row],[Vertex]],GroupVertices[Vertex],0)),1,1,"")</f>
        <v>3</v>
      </c>
      <c r="BA7" s="48"/>
      <c r="BB7" s="48"/>
      <c r="BC7" s="48"/>
      <c r="BD7" s="48"/>
      <c r="BE7" s="48" t="s">
        <v>375</v>
      </c>
      <c r="BF7" s="48" t="s">
        <v>375</v>
      </c>
      <c r="BG7" s="120" t="s">
        <v>1179</v>
      </c>
      <c r="BH7" s="120" t="s">
        <v>1179</v>
      </c>
      <c r="BI7" s="120" t="s">
        <v>1211</v>
      </c>
      <c r="BJ7" s="120" t="s">
        <v>1211</v>
      </c>
      <c r="BK7" s="120">
        <v>0</v>
      </c>
      <c r="BL7" s="123">
        <v>0</v>
      </c>
      <c r="BM7" s="120">
        <v>0</v>
      </c>
      <c r="BN7" s="123">
        <v>0</v>
      </c>
      <c r="BO7" s="120">
        <v>0</v>
      </c>
      <c r="BP7" s="123">
        <v>0</v>
      </c>
      <c r="BQ7" s="120">
        <v>26</v>
      </c>
      <c r="BR7" s="123">
        <v>100</v>
      </c>
      <c r="BS7" s="120">
        <v>26</v>
      </c>
      <c r="BT7" s="2"/>
      <c r="BU7" s="3"/>
      <c r="BV7" s="3"/>
      <c r="BW7" s="3"/>
      <c r="BX7" s="3"/>
    </row>
    <row r="8" spans="1:76" ht="15">
      <c r="A8" s="64" t="s">
        <v>214</v>
      </c>
      <c r="B8" s="65"/>
      <c r="C8" s="65" t="s">
        <v>64</v>
      </c>
      <c r="D8" s="66">
        <v>240.96314325452016</v>
      </c>
      <c r="E8" s="68"/>
      <c r="F8" s="100" t="s">
        <v>818</v>
      </c>
      <c r="G8" s="65"/>
      <c r="H8" s="69" t="s">
        <v>214</v>
      </c>
      <c r="I8" s="70"/>
      <c r="J8" s="70"/>
      <c r="K8" s="69" t="s">
        <v>884</v>
      </c>
      <c r="L8" s="73">
        <v>1451.0632210673348</v>
      </c>
      <c r="M8" s="74">
        <v>5483.63037109375</v>
      </c>
      <c r="N8" s="74">
        <v>8143.63330078125</v>
      </c>
      <c r="O8" s="75"/>
      <c r="P8" s="76"/>
      <c r="Q8" s="76"/>
      <c r="R8" s="86"/>
      <c r="S8" s="48">
        <v>2</v>
      </c>
      <c r="T8" s="48">
        <v>4</v>
      </c>
      <c r="U8" s="49">
        <v>130</v>
      </c>
      <c r="V8" s="49">
        <v>0.015152</v>
      </c>
      <c r="W8" s="49">
        <v>0.038263</v>
      </c>
      <c r="X8" s="49">
        <v>1.594706</v>
      </c>
      <c r="Y8" s="49">
        <v>0.2</v>
      </c>
      <c r="Z8" s="49">
        <v>0.2</v>
      </c>
      <c r="AA8" s="71">
        <v>8</v>
      </c>
      <c r="AB8" s="71"/>
      <c r="AC8" s="72"/>
      <c r="AD8" s="78" t="s">
        <v>628</v>
      </c>
      <c r="AE8" s="78">
        <v>4997</v>
      </c>
      <c r="AF8" s="78">
        <v>4659</v>
      </c>
      <c r="AG8" s="78">
        <v>12253</v>
      </c>
      <c r="AH8" s="78">
        <v>2483</v>
      </c>
      <c r="AI8" s="78"/>
      <c r="AJ8" s="78" t="s">
        <v>668</v>
      </c>
      <c r="AK8" s="78" t="s">
        <v>705</v>
      </c>
      <c r="AL8" s="83" t="s">
        <v>736</v>
      </c>
      <c r="AM8" s="78"/>
      <c r="AN8" s="80">
        <v>39841.800532407404</v>
      </c>
      <c r="AO8" s="83" t="s">
        <v>773</v>
      </c>
      <c r="AP8" s="78" t="b">
        <v>0</v>
      </c>
      <c r="AQ8" s="78" t="b">
        <v>0</v>
      </c>
      <c r="AR8" s="78" t="b">
        <v>1</v>
      </c>
      <c r="AS8" s="78" t="s">
        <v>580</v>
      </c>
      <c r="AT8" s="78">
        <v>129</v>
      </c>
      <c r="AU8" s="83" t="s">
        <v>807</v>
      </c>
      <c r="AV8" s="78" t="b">
        <v>0</v>
      </c>
      <c r="AW8" s="78" t="s">
        <v>838</v>
      </c>
      <c r="AX8" s="83" t="s">
        <v>844</v>
      </c>
      <c r="AY8" s="78" t="s">
        <v>66</v>
      </c>
      <c r="AZ8" s="78" t="str">
        <f>REPLACE(INDEX(GroupVertices[Group],MATCH(Vertices[[#This Row],[Vertex]],GroupVertices[Vertex],0)),1,1,"")</f>
        <v>2</v>
      </c>
      <c r="BA8" s="48" t="s">
        <v>317</v>
      </c>
      <c r="BB8" s="48" t="s">
        <v>317</v>
      </c>
      <c r="BC8" s="48" t="s">
        <v>357</v>
      </c>
      <c r="BD8" s="48" t="s">
        <v>357</v>
      </c>
      <c r="BE8" s="48" t="s">
        <v>376</v>
      </c>
      <c r="BF8" s="48" t="s">
        <v>376</v>
      </c>
      <c r="BG8" s="120" t="s">
        <v>1182</v>
      </c>
      <c r="BH8" s="120" t="s">
        <v>1182</v>
      </c>
      <c r="BI8" s="120" t="s">
        <v>1214</v>
      </c>
      <c r="BJ8" s="120" t="s">
        <v>1214</v>
      </c>
      <c r="BK8" s="120">
        <v>2</v>
      </c>
      <c r="BL8" s="123">
        <v>8.333333333333334</v>
      </c>
      <c r="BM8" s="120">
        <v>0</v>
      </c>
      <c r="BN8" s="123">
        <v>0</v>
      </c>
      <c r="BO8" s="120">
        <v>0</v>
      </c>
      <c r="BP8" s="123">
        <v>0</v>
      </c>
      <c r="BQ8" s="120">
        <v>22</v>
      </c>
      <c r="BR8" s="123">
        <v>91.66666666666667</v>
      </c>
      <c r="BS8" s="120">
        <v>24</v>
      </c>
      <c r="BT8" s="2"/>
      <c r="BU8" s="3"/>
      <c r="BV8" s="3"/>
      <c r="BW8" s="3"/>
      <c r="BX8" s="3"/>
    </row>
    <row r="9" spans="1:76" ht="15">
      <c r="A9" s="64" t="s">
        <v>236</v>
      </c>
      <c r="B9" s="65"/>
      <c r="C9" s="65" t="s">
        <v>64</v>
      </c>
      <c r="D9" s="66">
        <v>172.8323652131228</v>
      </c>
      <c r="E9" s="68"/>
      <c r="F9" s="100" t="s">
        <v>819</v>
      </c>
      <c r="G9" s="65"/>
      <c r="H9" s="69" t="s">
        <v>236</v>
      </c>
      <c r="I9" s="70"/>
      <c r="J9" s="70"/>
      <c r="K9" s="69" t="s">
        <v>885</v>
      </c>
      <c r="L9" s="73">
        <v>1</v>
      </c>
      <c r="M9" s="74">
        <v>4468.90625</v>
      </c>
      <c r="N9" s="74">
        <v>9357.3154296875</v>
      </c>
      <c r="O9" s="75"/>
      <c r="P9" s="76"/>
      <c r="Q9" s="76"/>
      <c r="R9" s="86"/>
      <c r="S9" s="48">
        <v>1</v>
      </c>
      <c r="T9" s="48">
        <v>0</v>
      </c>
      <c r="U9" s="49">
        <v>0</v>
      </c>
      <c r="V9" s="49">
        <v>0.010101</v>
      </c>
      <c r="W9" s="49">
        <v>0.005531</v>
      </c>
      <c r="X9" s="49">
        <v>0.421099</v>
      </c>
      <c r="Y9" s="49">
        <v>0</v>
      </c>
      <c r="Z9" s="49">
        <v>0</v>
      </c>
      <c r="AA9" s="71">
        <v>9</v>
      </c>
      <c r="AB9" s="71"/>
      <c r="AC9" s="72"/>
      <c r="AD9" s="78" t="s">
        <v>629</v>
      </c>
      <c r="AE9" s="78">
        <v>503</v>
      </c>
      <c r="AF9" s="78">
        <v>684</v>
      </c>
      <c r="AG9" s="78">
        <v>1541</v>
      </c>
      <c r="AH9" s="78">
        <v>342</v>
      </c>
      <c r="AI9" s="78"/>
      <c r="AJ9" s="78" t="s">
        <v>669</v>
      </c>
      <c r="AK9" s="78" t="s">
        <v>706</v>
      </c>
      <c r="AL9" s="83" t="s">
        <v>737</v>
      </c>
      <c r="AM9" s="78"/>
      <c r="AN9" s="80">
        <v>39717.69143518519</v>
      </c>
      <c r="AO9" s="83" t="s">
        <v>774</v>
      </c>
      <c r="AP9" s="78" t="b">
        <v>0</v>
      </c>
      <c r="AQ9" s="78" t="b">
        <v>0</v>
      </c>
      <c r="AR9" s="78" t="b">
        <v>1</v>
      </c>
      <c r="AS9" s="78" t="s">
        <v>580</v>
      </c>
      <c r="AT9" s="78">
        <v>37</v>
      </c>
      <c r="AU9" s="83" t="s">
        <v>807</v>
      </c>
      <c r="AV9" s="78" t="b">
        <v>0</v>
      </c>
      <c r="AW9" s="78" t="s">
        <v>838</v>
      </c>
      <c r="AX9" s="83" t="s">
        <v>845</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237</v>
      </c>
      <c r="B10" s="65"/>
      <c r="C10" s="65" t="s">
        <v>64</v>
      </c>
      <c r="D10" s="66">
        <v>180.20248711445635</v>
      </c>
      <c r="E10" s="68"/>
      <c r="F10" s="100" t="s">
        <v>820</v>
      </c>
      <c r="G10" s="65"/>
      <c r="H10" s="69" t="s">
        <v>237</v>
      </c>
      <c r="I10" s="70"/>
      <c r="J10" s="70"/>
      <c r="K10" s="69" t="s">
        <v>886</v>
      </c>
      <c r="L10" s="73">
        <v>1</v>
      </c>
      <c r="M10" s="74">
        <v>6123.29638671875</v>
      </c>
      <c r="N10" s="74">
        <v>9582.1591796875</v>
      </c>
      <c r="O10" s="75"/>
      <c r="P10" s="76"/>
      <c r="Q10" s="76"/>
      <c r="R10" s="86"/>
      <c r="S10" s="48">
        <v>1</v>
      </c>
      <c r="T10" s="48">
        <v>0</v>
      </c>
      <c r="U10" s="49">
        <v>0</v>
      </c>
      <c r="V10" s="49">
        <v>0.010101</v>
      </c>
      <c r="W10" s="49">
        <v>0.005531</v>
      </c>
      <c r="X10" s="49">
        <v>0.421099</v>
      </c>
      <c r="Y10" s="49">
        <v>0</v>
      </c>
      <c r="Z10" s="49">
        <v>0</v>
      </c>
      <c r="AA10" s="71">
        <v>10</v>
      </c>
      <c r="AB10" s="71"/>
      <c r="AC10" s="72"/>
      <c r="AD10" s="78" t="s">
        <v>630</v>
      </c>
      <c r="AE10" s="78">
        <v>229</v>
      </c>
      <c r="AF10" s="78">
        <v>1114</v>
      </c>
      <c r="AG10" s="78">
        <v>771</v>
      </c>
      <c r="AH10" s="78">
        <v>238</v>
      </c>
      <c r="AI10" s="78"/>
      <c r="AJ10" s="78" t="s">
        <v>670</v>
      </c>
      <c r="AK10" s="78"/>
      <c r="AL10" s="78"/>
      <c r="AM10" s="78"/>
      <c r="AN10" s="80">
        <v>41655.82373842593</v>
      </c>
      <c r="AO10" s="83" t="s">
        <v>775</v>
      </c>
      <c r="AP10" s="78" t="b">
        <v>1</v>
      </c>
      <c r="AQ10" s="78" t="b">
        <v>0</v>
      </c>
      <c r="AR10" s="78" t="b">
        <v>0</v>
      </c>
      <c r="AS10" s="78" t="s">
        <v>580</v>
      </c>
      <c r="AT10" s="78">
        <v>59</v>
      </c>
      <c r="AU10" s="83" t="s">
        <v>807</v>
      </c>
      <c r="AV10" s="78" t="b">
        <v>0</v>
      </c>
      <c r="AW10" s="78" t="s">
        <v>838</v>
      </c>
      <c r="AX10" s="83" t="s">
        <v>846</v>
      </c>
      <c r="AY10" s="78" t="s">
        <v>65</v>
      </c>
      <c r="AZ10" s="78" t="str">
        <f>REPLACE(INDEX(GroupVertices[Group],MATCH(Vertices[[#This Row],[Vertex]],GroupVertices[Vertex],0)),1,1,"")</f>
        <v>2</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215</v>
      </c>
      <c r="B11" s="65"/>
      <c r="C11" s="65" t="s">
        <v>64</v>
      </c>
      <c r="D11" s="66">
        <v>250.97279718563362</v>
      </c>
      <c r="E11" s="68"/>
      <c r="F11" s="100" t="s">
        <v>821</v>
      </c>
      <c r="G11" s="65"/>
      <c r="H11" s="69" t="s">
        <v>215</v>
      </c>
      <c r="I11" s="70"/>
      <c r="J11" s="70"/>
      <c r="K11" s="69" t="s">
        <v>887</v>
      </c>
      <c r="L11" s="73">
        <v>1</v>
      </c>
      <c r="M11" s="74">
        <v>1972.2794189453125</v>
      </c>
      <c r="N11" s="74">
        <v>9539.10546875</v>
      </c>
      <c r="O11" s="75"/>
      <c r="P11" s="76"/>
      <c r="Q11" s="76"/>
      <c r="R11" s="86"/>
      <c r="S11" s="48">
        <v>0</v>
      </c>
      <c r="T11" s="48">
        <v>1</v>
      </c>
      <c r="U11" s="49">
        <v>0</v>
      </c>
      <c r="V11" s="49">
        <v>0.013158</v>
      </c>
      <c r="W11" s="49">
        <v>0.019289</v>
      </c>
      <c r="X11" s="49">
        <v>0.399611</v>
      </c>
      <c r="Y11" s="49">
        <v>0</v>
      </c>
      <c r="Z11" s="49">
        <v>0</v>
      </c>
      <c r="AA11" s="71">
        <v>11</v>
      </c>
      <c r="AB11" s="71"/>
      <c r="AC11" s="72"/>
      <c r="AD11" s="78" t="s">
        <v>631</v>
      </c>
      <c r="AE11" s="78">
        <v>4477</v>
      </c>
      <c r="AF11" s="78">
        <v>5243</v>
      </c>
      <c r="AG11" s="78">
        <v>9294</v>
      </c>
      <c r="AH11" s="78">
        <v>2236</v>
      </c>
      <c r="AI11" s="78"/>
      <c r="AJ11" s="78" t="s">
        <v>671</v>
      </c>
      <c r="AK11" s="78" t="s">
        <v>707</v>
      </c>
      <c r="AL11" s="83" t="s">
        <v>738</v>
      </c>
      <c r="AM11" s="78"/>
      <c r="AN11" s="80">
        <v>41243.92465277778</v>
      </c>
      <c r="AO11" s="83" t="s">
        <v>776</v>
      </c>
      <c r="AP11" s="78" t="b">
        <v>0</v>
      </c>
      <c r="AQ11" s="78" t="b">
        <v>0</v>
      </c>
      <c r="AR11" s="78" t="b">
        <v>0</v>
      </c>
      <c r="AS11" s="78" t="s">
        <v>580</v>
      </c>
      <c r="AT11" s="78">
        <v>399</v>
      </c>
      <c r="AU11" s="83" t="s">
        <v>809</v>
      </c>
      <c r="AV11" s="78" t="b">
        <v>0</v>
      </c>
      <c r="AW11" s="78" t="s">
        <v>838</v>
      </c>
      <c r="AX11" s="83" t="s">
        <v>847</v>
      </c>
      <c r="AY11" s="78" t="s">
        <v>66</v>
      </c>
      <c r="AZ11" s="78" t="str">
        <f>REPLACE(INDEX(GroupVertices[Group],MATCH(Vertices[[#This Row],[Vertex]],GroupVertices[Vertex],0)),1,1,"")</f>
        <v>1</v>
      </c>
      <c r="BA11" s="48" t="s">
        <v>318</v>
      </c>
      <c r="BB11" s="48" t="s">
        <v>318</v>
      </c>
      <c r="BC11" s="48" t="s">
        <v>358</v>
      </c>
      <c r="BD11" s="48" t="s">
        <v>358</v>
      </c>
      <c r="BE11" s="48" t="s">
        <v>377</v>
      </c>
      <c r="BF11" s="48" t="s">
        <v>377</v>
      </c>
      <c r="BG11" s="120" t="s">
        <v>1183</v>
      </c>
      <c r="BH11" s="120" t="s">
        <v>1183</v>
      </c>
      <c r="BI11" s="120" t="s">
        <v>1215</v>
      </c>
      <c r="BJ11" s="120" t="s">
        <v>1215</v>
      </c>
      <c r="BK11" s="120">
        <v>3</v>
      </c>
      <c r="BL11" s="123">
        <v>10.714285714285714</v>
      </c>
      <c r="BM11" s="120">
        <v>0</v>
      </c>
      <c r="BN11" s="123">
        <v>0</v>
      </c>
      <c r="BO11" s="120">
        <v>0</v>
      </c>
      <c r="BP11" s="123">
        <v>0</v>
      </c>
      <c r="BQ11" s="120">
        <v>25</v>
      </c>
      <c r="BR11" s="123">
        <v>89.28571428571429</v>
      </c>
      <c r="BS11" s="120">
        <v>28</v>
      </c>
      <c r="BT11" s="2"/>
      <c r="BU11" s="3"/>
      <c r="BV11" s="3"/>
      <c r="BW11" s="3"/>
      <c r="BX11" s="3"/>
    </row>
    <row r="12" spans="1:76" ht="15">
      <c r="A12" s="64" t="s">
        <v>216</v>
      </c>
      <c r="B12" s="65"/>
      <c r="C12" s="65" t="s">
        <v>64</v>
      </c>
      <c r="D12" s="66">
        <v>189.6465270391884</v>
      </c>
      <c r="E12" s="68"/>
      <c r="F12" s="100" t="s">
        <v>417</v>
      </c>
      <c r="G12" s="65"/>
      <c r="H12" s="69" t="s">
        <v>216</v>
      </c>
      <c r="I12" s="70"/>
      <c r="J12" s="70"/>
      <c r="K12" s="69" t="s">
        <v>888</v>
      </c>
      <c r="L12" s="73">
        <v>1</v>
      </c>
      <c r="M12" s="74">
        <v>9362.2861328125</v>
      </c>
      <c r="N12" s="74">
        <v>6811.08349609375</v>
      </c>
      <c r="O12" s="75"/>
      <c r="P12" s="76"/>
      <c r="Q12" s="76"/>
      <c r="R12" s="86"/>
      <c r="S12" s="48">
        <v>1</v>
      </c>
      <c r="T12" s="48">
        <v>1</v>
      </c>
      <c r="U12" s="49">
        <v>0</v>
      </c>
      <c r="V12" s="49">
        <v>0</v>
      </c>
      <c r="W12" s="49">
        <v>0</v>
      </c>
      <c r="X12" s="49">
        <v>0.999987</v>
      </c>
      <c r="Y12" s="49">
        <v>0</v>
      </c>
      <c r="Z12" s="49" t="s">
        <v>1377</v>
      </c>
      <c r="AA12" s="71">
        <v>12</v>
      </c>
      <c r="AB12" s="71"/>
      <c r="AC12" s="72"/>
      <c r="AD12" s="78" t="s">
        <v>632</v>
      </c>
      <c r="AE12" s="78">
        <v>0</v>
      </c>
      <c r="AF12" s="78">
        <v>1665</v>
      </c>
      <c r="AG12" s="78">
        <v>15723</v>
      </c>
      <c r="AH12" s="78">
        <v>0</v>
      </c>
      <c r="AI12" s="78"/>
      <c r="AJ12" s="78" t="s">
        <v>672</v>
      </c>
      <c r="AK12" s="78" t="s">
        <v>708</v>
      </c>
      <c r="AL12" s="83" t="s">
        <v>739</v>
      </c>
      <c r="AM12" s="78"/>
      <c r="AN12" s="80">
        <v>41039.905706018515</v>
      </c>
      <c r="AO12" s="83" t="s">
        <v>777</v>
      </c>
      <c r="AP12" s="78" t="b">
        <v>0</v>
      </c>
      <c r="AQ12" s="78" t="b">
        <v>0</v>
      </c>
      <c r="AR12" s="78" t="b">
        <v>0</v>
      </c>
      <c r="AS12" s="78" t="s">
        <v>580</v>
      </c>
      <c r="AT12" s="78">
        <v>71</v>
      </c>
      <c r="AU12" s="83" t="s">
        <v>807</v>
      </c>
      <c r="AV12" s="78" t="b">
        <v>0</v>
      </c>
      <c r="AW12" s="78" t="s">
        <v>838</v>
      </c>
      <c r="AX12" s="83" t="s">
        <v>848</v>
      </c>
      <c r="AY12" s="78" t="s">
        <v>66</v>
      </c>
      <c r="AZ12" s="78" t="str">
        <f>REPLACE(INDEX(GroupVertices[Group],MATCH(Vertices[[#This Row],[Vertex]],GroupVertices[Vertex],0)),1,1,"")</f>
        <v>4</v>
      </c>
      <c r="BA12" s="48" t="s">
        <v>319</v>
      </c>
      <c r="BB12" s="48" t="s">
        <v>319</v>
      </c>
      <c r="BC12" s="48" t="s">
        <v>359</v>
      </c>
      <c r="BD12" s="48" t="s">
        <v>359</v>
      </c>
      <c r="BE12" s="48" t="s">
        <v>378</v>
      </c>
      <c r="BF12" s="48" t="s">
        <v>378</v>
      </c>
      <c r="BG12" s="120" t="s">
        <v>1184</v>
      </c>
      <c r="BH12" s="120" t="s">
        <v>1184</v>
      </c>
      <c r="BI12" s="120" t="s">
        <v>1216</v>
      </c>
      <c r="BJ12" s="120" t="s">
        <v>1216</v>
      </c>
      <c r="BK12" s="120">
        <v>0</v>
      </c>
      <c r="BL12" s="123">
        <v>0</v>
      </c>
      <c r="BM12" s="120">
        <v>1</v>
      </c>
      <c r="BN12" s="123">
        <v>3.125</v>
      </c>
      <c r="BO12" s="120">
        <v>0</v>
      </c>
      <c r="BP12" s="123">
        <v>0</v>
      </c>
      <c r="BQ12" s="120">
        <v>31</v>
      </c>
      <c r="BR12" s="123">
        <v>96.875</v>
      </c>
      <c r="BS12" s="120">
        <v>32</v>
      </c>
      <c r="BT12" s="2"/>
      <c r="BU12" s="3"/>
      <c r="BV12" s="3"/>
      <c r="BW12" s="3"/>
      <c r="BX12" s="3"/>
    </row>
    <row r="13" spans="1:76" ht="15">
      <c r="A13" s="64" t="s">
        <v>217</v>
      </c>
      <c r="B13" s="65"/>
      <c r="C13" s="65" t="s">
        <v>64</v>
      </c>
      <c r="D13" s="66">
        <v>181.76221058659902</v>
      </c>
      <c r="E13" s="68"/>
      <c r="F13" s="100" t="s">
        <v>418</v>
      </c>
      <c r="G13" s="65"/>
      <c r="H13" s="69" t="s">
        <v>217</v>
      </c>
      <c r="I13" s="70"/>
      <c r="J13" s="70"/>
      <c r="K13" s="69" t="s">
        <v>889</v>
      </c>
      <c r="L13" s="73">
        <v>1</v>
      </c>
      <c r="M13" s="74">
        <v>878.615478515625</v>
      </c>
      <c r="N13" s="74">
        <v>4141.5595703125</v>
      </c>
      <c r="O13" s="75"/>
      <c r="P13" s="76"/>
      <c r="Q13" s="76"/>
      <c r="R13" s="86"/>
      <c r="S13" s="48">
        <v>0</v>
      </c>
      <c r="T13" s="48">
        <v>2</v>
      </c>
      <c r="U13" s="49">
        <v>0</v>
      </c>
      <c r="V13" s="49">
        <v>0.013333</v>
      </c>
      <c r="W13" s="49">
        <v>0.023419</v>
      </c>
      <c r="X13" s="49">
        <v>0.661098</v>
      </c>
      <c r="Y13" s="49">
        <v>0.5</v>
      </c>
      <c r="Z13" s="49">
        <v>0</v>
      </c>
      <c r="AA13" s="71">
        <v>13</v>
      </c>
      <c r="AB13" s="71"/>
      <c r="AC13" s="72"/>
      <c r="AD13" s="78" t="s">
        <v>633</v>
      </c>
      <c r="AE13" s="78">
        <v>339</v>
      </c>
      <c r="AF13" s="78">
        <v>1205</v>
      </c>
      <c r="AG13" s="78">
        <v>3187</v>
      </c>
      <c r="AH13" s="78">
        <v>555</v>
      </c>
      <c r="AI13" s="78"/>
      <c r="AJ13" s="78" t="s">
        <v>673</v>
      </c>
      <c r="AK13" s="78" t="s">
        <v>709</v>
      </c>
      <c r="AL13" s="83" t="s">
        <v>740</v>
      </c>
      <c r="AM13" s="78"/>
      <c r="AN13" s="80">
        <v>41982.589467592596</v>
      </c>
      <c r="AO13" s="83" t="s">
        <v>778</v>
      </c>
      <c r="AP13" s="78" t="b">
        <v>0</v>
      </c>
      <c r="AQ13" s="78" t="b">
        <v>0</v>
      </c>
      <c r="AR13" s="78" t="b">
        <v>0</v>
      </c>
      <c r="AS13" s="78" t="s">
        <v>803</v>
      </c>
      <c r="AT13" s="78">
        <v>206</v>
      </c>
      <c r="AU13" s="83" t="s">
        <v>807</v>
      </c>
      <c r="AV13" s="78" t="b">
        <v>0</v>
      </c>
      <c r="AW13" s="78" t="s">
        <v>838</v>
      </c>
      <c r="AX13" s="83" t="s">
        <v>849</v>
      </c>
      <c r="AY13" s="78" t="s">
        <v>66</v>
      </c>
      <c r="AZ13" s="78" t="str">
        <f>REPLACE(INDEX(GroupVertices[Group],MATCH(Vertices[[#This Row],[Vertex]],GroupVertices[Vertex],0)),1,1,"")</f>
        <v>1</v>
      </c>
      <c r="BA13" s="48" t="s">
        <v>320</v>
      </c>
      <c r="BB13" s="48" t="s">
        <v>320</v>
      </c>
      <c r="BC13" s="48" t="s">
        <v>360</v>
      </c>
      <c r="BD13" s="48" t="s">
        <v>360</v>
      </c>
      <c r="BE13" s="48" t="s">
        <v>379</v>
      </c>
      <c r="BF13" s="48" t="s">
        <v>379</v>
      </c>
      <c r="BG13" s="120" t="s">
        <v>1185</v>
      </c>
      <c r="BH13" s="120" t="s">
        <v>1185</v>
      </c>
      <c r="BI13" s="120" t="s">
        <v>1217</v>
      </c>
      <c r="BJ13" s="120" t="s">
        <v>1217</v>
      </c>
      <c r="BK13" s="120">
        <v>0</v>
      </c>
      <c r="BL13" s="123">
        <v>0</v>
      </c>
      <c r="BM13" s="120">
        <v>0</v>
      </c>
      <c r="BN13" s="123">
        <v>0</v>
      </c>
      <c r="BO13" s="120">
        <v>0</v>
      </c>
      <c r="BP13" s="123">
        <v>0</v>
      </c>
      <c r="BQ13" s="120">
        <v>19</v>
      </c>
      <c r="BR13" s="123">
        <v>100</v>
      </c>
      <c r="BS13" s="120">
        <v>19</v>
      </c>
      <c r="BT13" s="2"/>
      <c r="BU13" s="3"/>
      <c r="BV13" s="3"/>
      <c r="BW13" s="3"/>
      <c r="BX13" s="3"/>
    </row>
    <row r="14" spans="1:76" ht="15">
      <c r="A14" s="64" t="s">
        <v>238</v>
      </c>
      <c r="B14" s="65"/>
      <c r="C14" s="65" t="s">
        <v>64</v>
      </c>
      <c r="D14" s="66">
        <v>418.2060050724045</v>
      </c>
      <c r="E14" s="68"/>
      <c r="F14" s="100" t="s">
        <v>822</v>
      </c>
      <c r="G14" s="65"/>
      <c r="H14" s="69" t="s">
        <v>238</v>
      </c>
      <c r="I14" s="70"/>
      <c r="J14" s="70"/>
      <c r="K14" s="69" t="s">
        <v>890</v>
      </c>
      <c r="L14" s="73">
        <v>12.154332469748729</v>
      </c>
      <c r="M14" s="74">
        <v>672.38623046875</v>
      </c>
      <c r="N14" s="74">
        <v>2330.992431640625</v>
      </c>
      <c r="O14" s="75"/>
      <c r="P14" s="76"/>
      <c r="Q14" s="76"/>
      <c r="R14" s="86"/>
      <c r="S14" s="48">
        <v>3</v>
      </c>
      <c r="T14" s="48">
        <v>0</v>
      </c>
      <c r="U14" s="49">
        <v>1</v>
      </c>
      <c r="V14" s="49">
        <v>0.013514</v>
      </c>
      <c r="W14" s="49">
        <v>0.028571</v>
      </c>
      <c r="X14" s="49">
        <v>0.922896</v>
      </c>
      <c r="Y14" s="49">
        <v>0.3333333333333333</v>
      </c>
      <c r="Z14" s="49">
        <v>0</v>
      </c>
      <c r="AA14" s="71">
        <v>14</v>
      </c>
      <c r="AB14" s="71"/>
      <c r="AC14" s="72"/>
      <c r="AD14" s="78" t="s">
        <v>634</v>
      </c>
      <c r="AE14" s="78">
        <v>1243</v>
      </c>
      <c r="AF14" s="78">
        <v>15000</v>
      </c>
      <c r="AG14" s="78">
        <v>37802</v>
      </c>
      <c r="AH14" s="78">
        <v>468</v>
      </c>
      <c r="AI14" s="78"/>
      <c r="AJ14" s="78" t="s">
        <v>674</v>
      </c>
      <c r="AK14" s="78" t="s">
        <v>710</v>
      </c>
      <c r="AL14" s="83" t="s">
        <v>741</v>
      </c>
      <c r="AM14" s="78"/>
      <c r="AN14" s="80">
        <v>39801.743796296294</v>
      </c>
      <c r="AO14" s="78"/>
      <c r="AP14" s="78" t="b">
        <v>0</v>
      </c>
      <c r="AQ14" s="78" t="b">
        <v>0</v>
      </c>
      <c r="AR14" s="78" t="b">
        <v>0</v>
      </c>
      <c r="AS14" s="78" t="s">
        <v>580</v>
      </c>
      <c r="AT14" s="78">
        <v>936</v>
      </c>
      <c r="AU14" s="83" t="s">
        <v>807</v>
      </c>
      <c r="AV14" s="78" t="b">
        <v>0</v>
      </c>
      <c r="AW14" s="78" t="s">
        <v>838</v>
      </c>
      <c r="AX14" s="83" t="s">
        <v>850</v>
      </c>
      <c r="AY14" s="78" t="s">
        <v>65</v>
      </c>
      <c r="AZ14" s="78" t="str">
        <f>REPLACE(INDEX(GroupVertices[Group],MATCH(Vertices[[#This Row],[Vertex]],GroupVertices[Vertex],0)),1,1,"")</f>
        <v>1</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218</v>
      </c>
      <c r="B15" s="65"/>
      <c r="C15" s="65" t="s">
        <v>64</v>
      </c>
      <c r="D15" s="66">
        <v>163.52544383539228</v>
      </c>
      <c r="E15" s="68"/>
      <c r="F15" s="100" t="s">
        <v>419</v>
      </c>
      <c r="G15" s="65"/>
      <c r="H15" s="69" t="s">
        <v>218</v>
      </c>
      <c r="I15" s="70"/>
      <c r="J15" s="70"/>
      <c r="K15" s="69" t="s">
        <v>891</v>
      </c>
      <c r="L15" s="73">
        <v>1</v>
      </c>
      <c r="M15" s="74">
        <v>3872.25732421875</v>
      </c>
      <c r="N15" s="74">
        <v>1857.51318359375</v>
      </c>
      <c r="O15" s="75"/>
      <c r="P15" s="76"/>
      <c r="Q15" s="76"/>
      <c r="R15" s="86"/>
      <c r="S15" s="48">
        <v>0</v>
      </c>
      <c r="T15" s="48">
        <v>2</v>
      </c>
      <c r="U15" s="49">
        <v>0</v>
      </c>
      <c r="V15" s="49">
        <v>0.013514</v>
      </c>
      <c r="W15" s="49">
        <v>0.028969</v>
      </c>
      <c r="X15" s="49">
        <v>0.618</v>
      </c>
      <c r="Y15" s="49">
        <v>0.5</v>
      </c>
      <c r="Z15" s="49">
        <v>0</v>
      </c>
      <c r="AA15" s="71">
        <v>15</v>
      </c>
      <c r="AB15" s="71"/>
      <c r="AC15" s="72"/>
      <c r="AD15" s="78" t="s">
        <v>635</v>
      </c>
      <c r="AE15" s="78">
        <v>129</v>
      </c>
      <c r="AF15" s="78">
        <v>141</v>
      </c>
      <c r="AG15" s="78">
        <v>61</v>
      </c>
      <c r="AH15" s="78">
        <v>1</v>
      </c>
      <c r="AI15" s="78"/>
      <c r="AJ15" s="78" t="s">
        <v>675</v>
      </c>
      <c r="AK15" s="78" t="s">
        <v>711</v>
      </c>
      <c r="AL15" s="83" t="s">
        <v>742</v>
      </c>
      <c r="AM15" s="78"/>
      <c r="AN15" s="80">
        <v>41424.42040509259</v>
      </c>
      <c r="AO15" s="78"/>
      <c r="AP15" s="78" t="b">
        <v>1</v>
      </c>
      <c r="AQ15" s="78" t="b">
        <v>0</v>
      </c>
      <c r="AR15" s="78" t="b">
        <v>0</v>
      </c>
      <c r="AS15" s="78" t="s">
        <v>580</v>
      </c>
      <c r="AT15" s="78">
        <v>1</v>
      </c>
      <c r="AU15" s="83" t="s">
        <v>807</v>
      </c>
      <c r="AV15" s="78" t="b">
        <v>0</v>
      </c>
      <c r="AW15" s="78" t="s">
        <v>838</v>
      </c>
      <c r="AX15" s="83" t="s">
        <v>851</v>
      </c>
      <c r="AY15" s="78" t="s">
        <v>66</v>
      </c>
      <c r="AZ15" s="78" t="str">
        <f>REPLACE(INDEX(GroupVertices[Group],MATCH(Vertices[[#This Row],[Vertex]],GroupVertices[Vertex],0)),1,1,"")</f>
        <v>3</v>
      </c>
      <c r="BA15" s="48" t="s">
        <v>321</v>
      </c>
      <c r="BB15" s="48" t="s">
        <v>321</v>
      </c>
      <c r="BC15" s="48" t="s">
        <v>361</v>
      </c>
      <c r="BD15" s="48" t="s">
        <v>361</v>
      </c>
      <c r="BE15" s="48"/>
      <c r="BF15" s="48"/>
      <c r="BG15" s="120" t="s">
        <v>1186</v>
      </c>
      <c r="BH15" s="120" t="s">
        <v>1186</v>
      </c>
      <c r="BI15" s="120" t="s">
        <v>1218</v>
      </c>
      <c r="BJ15" s="120" t="s">
        <v>1218</v>
      </c>
      <c r="BK15" s="120">
        <v>0</v>
      </c>
      <c r="BL15" s="123">
        <v>0</v>
      </c>
      <c r="BM15" s="120">
        <v>0</v>
      </c>
      <c r="BN15" s="123">
        <v>0</v>
      </c>
      <c r="BO15" s="120">
        <v>0</v>
      </c>
      <c r="BP15" s="123">
        <v>0</v>
      </c>
      <c r="BQ15" s="120">
        <v>22</v>
      </c>
      <c r="BR15" s="123">
        <v>100</v>
      </c>
      <c r="BS15" s="120">
        <v>22</v>
      </c>
      <c r="BT15" s="2"/>
      <c r="BU15" s="3"/>
      <c r="BV15" s="3"/>
      <c r="BW15" s="3"/>
      <c r="BX15" s="3"/>
    </row>
    <row r="16" spans="1:76" ht="15">
      <c r="A16" s="64" t="s">
        <v>219</v>
      </c>
      <c r="B16" s="65"/>
      <c r="C16" s="65" t="s">
        <v>64</v>
      </c>
      <c r="D16" s="66">
        <v>171.9753742943631</v>
      </c>
      <c r="E16" s="68"/>
      <c r="F16" s="100" t="s">
        <v>420</v>
      </c>
      <c r="G16" s="65"/>
      <c r="H16" s="69" t="s">
        <v>219</v>
      </c>
      <c r="I16" s="70"/>
      <c r="J16" s="70"/>
      <c r="K16" s="69" t="s">
        <v>892</v>
      </c>
      <c r="L16" s="73">
        <v>1451.0632210673348</v>
      </c>
      <c r="M16" s="74">
        <v>8478.6845703125</v>
      </c>
      <c r="N16" s="74">
        <v>1170.47119140625</v>
      </c>
      <c r="O16" s="75"/>
      <c r="P16" s="76"/>
      <c r="Q16" s="76"/>
      <c r="R16" s="86"/>
      <c r="S16" s="48">
        <v>0</v>
      </c>
      <c r="T16" s="48">
        <v>3</v>
      </c>
      <c r="U16" s="49">
        <v>130</v>
      </c>
      <c r="V16" s="49">
        <v>0.013889</v>
      </c>
      <c r="W16" s="49">
        <v>0.02013</v>
      </c>
      <c r="X16" s="49">
        <v>1.262911</v>
      </c>
      <c r="Y16" s="49">
        <v>0</v>
      </c>
      <c r="Z16" s="49">
        <v>0</v>
      </c>
      <c r="AA16" s="71">
        <v>16</v>
      </c>
      <c r="AB16" s="71"/>
      <c r="AC16" s="72"/>
      <c r="AD16" s="78" t="s">
        <v>636</v>
      </c>
      <c r="AE16" s="78">
        <v>648</v>
      </c>
      <c r="AF16" s="78">
        <v>634</v>
      </c>
      <c r="AG16" s="78">
        <v>7527</v>
      </c>
      <c r="AH16" s="78">
        <v>956</v>
      </c>
      <c r="AI16" s="78"/>
      <c r="AJ16" s="78" t="s">
        <v>676</v>
      </c>
      <c r="AK16" s="78" t="s">
        <v>712</v>
      </c>
      <c r="AL16" s="83" t="s">
        <v>743</v>
      </c>
      <c r="AM16" s="78"/>
      <c r="AN16" s="80">
        <v>42026.8837037037</v>
      </c>
      <c r="AO16" s="83" t="s">
        <v>779</v>
      </c>
      <c r="AP16" s="78" t="b">
        <v>1</v>
      </c>
      <c r="AQ16" s="78" t="b">
        <v>0</v>
      </c>
      <c r="AR16" s="78" t="b">
        <v>1</v>
      </c>
      <c r="AS16" s="78" t="s">
        <v>580</v>
      </c>
      <c r="AT16" s="78">
        <v>48</v>
      </c>
      <c r="AU16" s="83" t="s">
        <v>807</v>
      </c>
      <c r="AV16" s="78" t="b">
        <v>0</v>
      </c>
      <c r="AW16" s="78" t="s">
        <v>838</v>
      </c>
      <c r="AX16" s="83" t="s">
        <v>852</v>
      </c>
      <c r="AY16" s="78" t="s">
        <v>66</v>
      </c>
      <c r="AZ16" s="78" t="str">
        <f>REPLACE(INDEX(GroupVertices[Group],MATCH(Vertices[[#This Row],[Vertex]],GroupVertices[Vertex],0)),1,1,"")</f>
        <v>5</v>
      </c>
      <c r="BA16" s="48" t="s">
        <v>322</v>
      </c>
      <c r="BB16" s="48" t="s">
        <v>322</v>
      </c>
      <c r="BC16" s="48" t="s">
        <v>362</v>
      </c>
      <c r="BD16" s="48" t="s">
        <v>362</v>
      </c>
      <c r="BE16" s="48" t="s">
        <v>380</v>
      </c>
      <c r="BF16" s="48" t="s">
        <v>380</v>
      </c>
      <c r="BG16" s="120" t="s">
        <v>1187</v>
      </c>
      <c r="BH16" s="120" t="s">
        <v>1187</v>
      </c>
      <c r="BI16" s="120" t="s">
        <v>1219</v>
      </c>
      <c r="BJ16" s="120" t="s">
        <v>1219</v>
      </c>
      <c r="BK16" s="120">
        <v>0</v>
      </c>
      <c r="BL16" s="123">
        <v>0</v>
      </c>
      <c r="BM16" s="120">
        <v>0</v>
      </c>
      <c r="BN16" s="123">
        <v>0</v>
      </c>
      <c r="BO16" s="120">
        <v>0</v>
      </c>
      <c r="BP16" s="123">
        <v>0</v>
      </c>
      <c r="BQ16" s="120">
        <v>12</v>
      </c>
      <c r="BR16" s="123">
        <v>100</v>
      </c>
      <c r="BS16" s="120">
        <v>12</v>
      </c>
      <c r="BT16" s="2"/>
      <c r="BU16" s="3"/>
      <c r="BV16" s="3"/>
      <c r="BW16" s="3"/>
      <c r="BX16" s="3"/>
    </row>
    <row r="17" spans="1:76" ht="15">
      <c r="A17" s="64" t="s">
        <v>239</v>
      </c>
      <c r="B17" s="65"/>
      <c r="C17" s="65" t="s">
        <v>64</v>
      </c>
      <c r="D17" s="66">
        <v>179.4483351059478</v>
      </c>
      <c r="E17" s="68"/>
      <c r="F17" s="100" t="s">
        <v>823</v>
      </c>
      <c r="G17" s="65"/>
      <c r="H17" s="69" t="s">
        <v>239</v>
      </c>
      <c r="I17" s="70"/>
      <c r="J17" s="70"/>
      <c r="K17" s="69" t="s">
        <v>893</v>
      </c>
      <c r="L17" s="73">
        <v>1</v>
      </c>
      <c r="M17" s="74">
        <v>8478.6845703125</v>
      </c>
      <c r="N17" s="74">
        <v>2805.601806640625</v>
      </c>
      <c r="O17" s="75"/>
      <c r="P17" s="76"/>
      <c r="Q17" s="76"/>
      <c r="R17" s="86"/>
      <c r="S17" s="48">
        <v>1</v>
      </c>
      <c r="T17" s="48">
        <v>0</v>
      </c>
      <c r="U17" s="49">
        <v>0</v>
      </c>
      <c r="V17" s="49">
        <v>0.009524</v>
      </c>
      <c r="W17" s="49">
        <v>0.00291</v>
      </c>
      <c r="X17" s="49">
        <v>0.507824</v>
      </c>
      <c r="Y17" s="49">
        <v>0</v>
      </c>
      <c r="Z17" s="49">
        <v>0</v>
      </c>
      <c r="AA17" s="71">
        <v>17</v>
      </c>
      <c r="AB17" s="71"/>
      <c r="AC17" s="72"/>
      <c r="AD17" s="78" t="s">
        <v>637</v>
      </c>
      <c r="AE17" s="78">
        <v>1149</v>
      </c>
      <c r="AF17" s="78">
        <v>1070</v>
      </c>
      <c r="AG17" s="78">
        <v>3138</v>
      </c>
      <c r="AH17" s="78">
        <v>2024</v>
      </c>
      <c r="AI17" s="78"/>
      <c r="AJ17" s="78" t="s">
        <v>677</v>
      </c>
      <c r="AK17" s="78" t="s">
        <v>713</v>
      </c>
      <c r="AL17" s="83" t="s">
        <v>744</v>
      </c>
      <c r="AM17" s="78"/>
      <c r="AN17" s="80">
        <v>42969.79767361111</v>
      </c>
      <c r="AO17" s="83" t="s">
        <v>780</v>
      </c>
      <c r="AP17" s="78" t="b">
        <v>0</v>
      </c>
      <c r="AQ17" s="78" t="b">
        <v>0</v>
      </c>
      <c r="AR17" s="78" t="b">
        <v>1</v>
      </c>
      <c r="AS17" s="78" t="s">
        <v>580</v>
      </c>
      <c r="AT17" s="78">
        <v>17</v>
      </c>
      <c r="AU17" s="83" t="s">
        <v>807</v>
      </c>
      <c r="AV17" s="78" t="b">
        <v>0</v>
      </c>
      <c r="AW17" s="78" t="s">
        <v>838</v>
      </c>
      <c r="AX17" s="83" t="s">
        <v>853</v>
      </c>
      <c r="AY17" s="78" t="s">
        <v>65</v>
      </c>
      <c r="AZ17" s="78" t="str">
        <f>REPLACE(INDEX(GroupVertices[Group],MATCH(Vertices[[#This Row],[Vertex]],GroupVertices[Vertex],0)),1,1,"")</f>
        <v>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240</v>
      </c>
      <c r="B18" s="65"/>
      <c r="C18" s="65" t="s">
        <v>64</v>
      </c>
      <c r="D18" s="66">
        <v>162</v>
      </c>
      <c r="E18" s="68"/>
      <c r="F18" s="100" t="s">
        <v>824</v>
      </c>
      <c r="G18" s="65"/>
      <c r="H18" s="69" t="s">
        <v>240</v>
      </c>
      <c r="I18" s="70"/>
      <c r="J18" s="70"/>
      <c r="K18" s="69" t="s">
        <v>894</v>
      </c>
      <c r="L18" s="73">
        <v>1</v>
      </c>
      <c r="M18" s="74">
        <v>9362.2861328125</v>
      </c>
      <c r="N18" s="74">
        <v>2805.601806640625</v>
      </c>
      <c r="O18" s="75"/>
      <c r="P18" s="76"/>
      <c r="Q18" s="76"/>
      <c r="R18" s="86"/>
      <c r="S18" s="48">
        <v>1</v>
      </c>
      <c r="T18" s="48">
        <v>0</v>
      </c>
      <c r="U18" s="49">
        <v>0</v>
      </c>
      <c r="V18" s="49">
        <v>0.009524</v>
      </c>
      <c r="W18" s="49">
        <v>0.00291</v>
      </c>
      <c r="X18" s="49">
        <v>0.507824</v>
      </c>
      <c r="Y18" s="49">
        <v>0</v>
      </c>
      <c r="Z18" s="49">
        <v>0</v>
      </c>
      <c r="AA18" s="71">
        <v>18</v>
      </c>
      <c r="AB18" s="71"/>
      <c r="AC18" s="72"/>
      <c r="AD18" s="78" t="s">
        <v>638</v>
      </c>
      <c r="AE18" s="78">
        <v>100</v>
      </c>
      <c r="AF18" s="78">
        <v>52</v>
      </c>
      <c r="AG18" s="78">
        <v>203</v>
      </c>
      <c r="AH18" s="78">
        <v>499</v>
      </c>
      <c r="AI18" s="78"/>
      <c r="AJ18" s="78" t="s">
        <v>678</v>
      </c>
      <c r="AK18" s="78" t="s">
        <v>714</v>
      </c>
      <c r="AL18" s="83" t="s">
        <v>745</v>
      </c>
      <c r="AM18" s="78"/>
      <c r="AN18" s="80">
        <v>43490.25582175926</v>
      </c>
      <c r="AO18" s="83" t="s">
        <v>781</v>
      </c>
      <c r="AP18" s="78" t="b">
        <v>1</v>
      </c>
      <c r="AQ18" s="78" t="b">
        <v>0</v>
      </c>
      <c r="AR18" s="78" t="b">
        <v>0</v>
      </c>
      <c r="AS18" s="78" t="s">
        <v>580</v>
      </c>
      <c r="AT18" s="78">
        <v>1</v>
      </c>
      <c r="AU18" s="78"/>
      <c r="AV18" s="78" t="b">
        <v>0</v>
      </c>
      <c r="AW18" s="78" t="s">
        <v>838</v>
      </c>
      <c r="AX18" s="83" t="s">
        <v>854</v>
      </c>
      <c r="AY18" s="78" t="s">
        <v>65</v>
      </c>
      <c r="AZ18" s="78" t="str">
        <f>REPLACE(INDEX(GroupVertices[Group],MATCH(Vertices[[#This Row],[Vertex]],GroupVertices[Vertex],0)),1,1,"")</f>
        <v>5</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220</v>
      </c>
      <c r="B19" s="65"/>
      <c r="C19" s="65" t="s">
        <v>64</v>
      </c>
      <c r="D19" s="66">
        <v>296.873230794404</v>
      </c>
      <c r="E19" s="68"/>
      <c r="F19" s="100" t="s">
        <v>421</v>
      </c>
      <c r="G19" s="65"/>
      <c r="H19" s="69" t="s">
        <v>220</v>
      </c>
      <c r="I19" s="70"/>
      <c r="J19" s="70"/>
      <c r="K19" s="69" t="s">
        <v>895</v>
      </c>
      <c r="L19" s="73">
        <v>759.4946079429135</v>
      </c>
      <c r="M19" s="74">
        <v>6428.748046875</v>
      </c>
      <c r="N19" s="74">
        <v>7198.39599609375</v>
      </c>
      <c r="O19" s="75"/>
      <c r="P19" s="76"/>
      <c r="Q19" s="76"/>
      <c r="R19" s="86"/>
      <c r="S19" s="48">
        <v>0</v>
      </c>
      <c r="T19" s="48">
        <v>5</v>
      </c>
      <c r="U19" s="49">
        <v>68</v>
      </c>
      <c r="V19" s="49">
        <v>0.015152</v>
      </c>
      <c r="W19" s="49">
        <v>0.0428</v>
      </c>
      <c r="X19" s="49">
        <v>1.481965</v>
      </c>
      <c r="Y19" s="49">
        <v>0.35</v>
      </c>
      <c r="Z19" s="49">
        <v>0</v>
      </c>
      <c r="AA19" s="71">
        <v>19</v>
      </c>
      <c r="AB19" s="71"/>
      <c r="AC19" s="72"/>
      <c r="AD19" s="78" t="s">
        <v>639</v>
      </c>
      <c r="AE19" s="78">
        <v>8646</v>
      </c>
      <c r="AF19" s="78">
        <v>7921</v>
      </c>
      <c r="AG19" s="78">
        <v>127668</v>
      </c>
      <c r="AH19" s="78">
        <v>30485</v>
      </c>
      <c r="AI19" s="78"/>
      <c r="AJ19" s="78" t="s">
        <v>679</v>
      </c>
      <c r="AK19" s="78" t="s">
        <v>715</v>
      </c>
      <c r="AL19" s="83" t="s">
        <v>746</v>
      </c>
      <c r="AM19" s="78"/>
      <c r="AN19" s="80">
        <v>42127.319652777776</v>
      </c>
      <c r="AO19" s="83" t="s">
        <v>782</v>
      </c>
      <c r="AP19" s="78" t="b">
        <v>0</v>
      </c>
      <c r="AQ19" s="78" t="b">
        <v>0</v>
      </c>
      <c r="AR19" s="78" t="b">
        <v>0</v>
      </c>
      <c r="AS19" s="78" t="s">
        <v>803</v>
      </c>
      <c r="AT19" s="78">
        <v>3636</v>
      </c>
      <c r="AU19" s="83" t="s">
        <v>810</v>
      </c>
      <c r="AV19" s="78" t="b">
        <v>0</v>
      </c>
      <c r="AW19" s="78" t="s">
        <v>838</v>
      </c>
      <c r="AX19" s="83" t="s">
        <v>855</v>
      </c>
      <c r="AY19" s="78" t="s">
        <v>66</v>
      </c>
      <c r="AZ19" s="78" t="str">
        <f>REPLACE(INDEX(GroupVertices[Group],MATCH(Vertices[[#This Row],[Vertex]],GroupVertices[Vertex],0)),1,1,"")</f>
        <v>2</v>
      </c>
      <c r="BA19" s="48" t="s">
        <v>1158</v>
      </c>
      <c r="BB19" s="48" t="s">
        <v>1158</v>
      </c>
      <c r="BC19" s="48" t="s">
        <v>363</v>
      </c>
      <c r="BD19" s="48" t="s">
        <v>363</v>
      </c>
      <c r="BE19" s="48"/>
      <c r="BF19" s="48"/>
      <c r="BG19" s="120" t="s">
        <v>1188</v>
      </c>
      <c r="BH19" s="120" t="s">
        <v>1188</v>
      </c>
      <c r="BI19" s="120" t="s">
        <v>1220</v>
      </c>
      <c r="BJ19" s="120" t="s">
        <v>1235</v>
      </c>
      <c r="BK19" s="120">
        <v>0</v>
      </c>
      <c r="BL19" s="123">
        <v>0</v>
      </c>
      <c r="BM19" s="120">
        <v>0</v>
      </c>
      <c r="BN19" s="123">
        <v>0</v>
      </c>
      <c r="BO19" s="120">
        <v>0</v>
      </c>
      <c r="BP19" s="123">
        <v>0</v>
      </c>
      <c r="BQ19" s="120">
        <v>16</v>
      </c>
      <c r="BR19" s="123">
        <v>100</v>
      </c>
      <c r="BS19" s="120">
        <v>16</v>
      </c>
      <c r="BT19" s="2"/>
      <c r="BU19" s="3"/>
      <c r="BV19" s="3"/>
      <c r="BW19" s="3"/>
      <c r="BX19" s="3"/>
    </row>
    <row r="20" spans="1:76" ht="15">
      <c r="A20" s="64" t="s">
        <v>241</v>
      </c>
      <c r="B20" s="65"/>
      <c r="C20" s="65" t="s">
        <v>64</v>
      </c>
      <c r="D20" s="66">
        <v>421.1369140145627</v>
      </c>
      <c r="E20" s="68"/>
      <c r="F20" s="100" t="s">
        <v>825</v>
      </c>
      <c r="G20" s="65"/>
      <c r="H20" s="69" t="s">
        <v>241</v>
      </c>
      <c r="I20" s="70"/>
      <c r="J20" s="70"/>
      <c r="K20" s="69" t="s">
        <v>896</v>
      </c>
      <c r="L20" s="73">
        <v>1</v>
      </c>
      <c r="M20" s="74">
        <v>7841.970703125</v>
      </c>
      <c r="N20" s="74">
        <v>7086.3017578125</v>
      </c>
      <c r="O20" s="75"/>
      <c r="P20" s="76"/>
      <c r="Q20" s="76"/>
      <c r="R20" s="86"/>
      <c r="S20" s="48">
        <v>1</v>
      </c>
      <c r="T20" s="48">
        <v>0</v>
      </c>
      <c r="U20" s="49">
        <v>0</v>
      </c>
      <c r="V20" s="49">
        <v>0.010101</v>
      </c>
      <c r="W20" s="49">
        <v>0.006187</v>
      </c>
      <c r="X20" s="49">
        <v>0.401934</v>
      </c>
      <c r="Y20" s="49">
        <v>0</v>
      </c>
      <c r="Z20" s="49">
        <v>0</v>
      </c>
      <c r="AA20" s="71">
        <v>20</v>
      </c>
      <c r="AB20" s="71"/>
      <c r="AC20" s="72"/>
      <c r="AD20" s="78" t="s">
        <v>640</v>
      </c>
      <c r="AE20" s="78">
        <v>9030</v>
      </c>
      <c r="AF20" s="78">
        <v>15171</v>
      </c>
      <c r="AG20" s="78">
        <v>29320</v>
      </c>
      <c r="AH20" s="78">
        <v>5</v>
      </c>
      <c r="AI20" s="78"/>
      <c r="AJ20" s="78" t="s">
        <v>680</v>
      </c>
      <c r="AK20" s="78" t="s">
        <v>716</v>
      </c>
      <c r="AL20" s="83" t="s">
        <v>747</v>
      </c>
      <c r="AM20" s="78"/>
      <c r="AN20" s="80">
        <v>39917.69752314815</v>
      </c>
      <c r="AO20" s="83" t="s">
        <v>783</v>
      </c>
      <c r="AP20" s="78" t="b">
        <v>0</v>
      </c>
      <c r="AQ20" s="78" t="b">
        <v>0</v>
      </c>
      <c r="AR20" s="78" t="b">
        <v>0</v>
      </c>
      <c r="AS20" s="78" t="s">
        <v>580</v>
      </c>
      <c r="AT20" s="78">
        <v>935</v>
      </c>
      <c r="AU20" s="83" t="s">
        <v>811</v>
      </c>
      <c r="AV20" s="78" t="b">
        <v>0</v>
      </c>
      <c r="AW20" s="78" t="s">
        <v>838</v>
      </c>
      <c r="AX20" s="83" t="s">
        <v>856</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222</v>
      </c>
      <c r="B21" s="65"/>
      <c r="C21" s="65" t="s">
        <v>64</v>
      </c>
      <c r="D21" s="66">
        <v>171.06696392047778</v>
      </c>
      <c r="E21" s="68"/>
      <c r="F21" s="100" t="s">
        <v>423</v>
      </c>
      <c r="G21" s="65"/>
      <c r="H21" s="69" t="s">
        <v>222</v>
      </c>
      <c r="I21" s="70"/>
      <c r="J21" s="70"/>
      <c r="K21" s="69" t="s">
        <v>897</v>
      </c>
      <c r="L21" s="73">
        <v>67.92599481849237</v>
      </c>
      <c r="M21" s="74">
        <v>1176.2099609375</v>
      </c>
      <c r="N21" s="74">
        <v>972.613525390625</v>
      </c>
      <c r="O21" s="75"/>
      <c r="P21" s="76"/>
      <c r="Q21" s="76"/>
      <c r="R21" s="86"/>
      <c r="S21" s="48">
        <v>1</v>
      </c>
      <c r="T21" s="48">
        <v>3</v>
      </c>
      <c r="U21" s="49">
        <v>6</v>
      </c>
      <c r="V21" s="49">
        <v>0.014493</v>
      </c>
      <c r="W21" s="49">
        <v>0.040794</v>
      </c>
      <c r="X21" s="49">
        <v>1.140325</v>
      </c>
      <c r="Y21" s="49">
        <v>0.4166666666666667</v>
      </c>
      <c r="Z21" s="49">
        <v>0</v>
      </c>
      <c r="AA21" s="71">
        <v>21</v>
      </c>
      <c r="AB21" s="71"/>
      <c r="AC21" s="72"/>
      <c r="AD21" s="78" t="s">
        <v>641</v>
      </c>
      <c r="AE21" s="78">
        <v>2463</v>
      </c>
      <c r="AF21" s="78">
        <v>581</v>
      </c>
      <c r="AG21" s="78">
        <v>1512</v>
      </c>
      <c r="AH21" s="78">
        <v>274</v>
      </c>
      <c r="AI21" s="78"/>
      <c r="AJ21" s="78" t="s">
        <v>681</v>
      </c>
      <c r="AK21" s="78" t="s">
        <v>717</v>
      </c>
      <c r="AL21" s="83" t="s">
        <v>748</v>
      </c>
      <c r="AM21" s="78"/>
      <c r="AN21" s="80">
        <v>39602.72607638889</v>
      </c>
      <c r="AO21" s="83" t="s">
        <v>784</v>
      </c>
      <c r="AP21" s="78" t="b">
        <v>0</v>
      </c>
      <c r="AQ21" s="78" t="b">
        <v>0</v>
      </c>
      <c r="AR21" s="78" t="b">
        <v>1</v>
      </c>
      <c r="AS21" s="78" t="s">
        <v>580</v>
      </c>
      <c r="AT21" s="78">
        <v>83</v>
      </c>
      <c r="AU21" s="83" t="s">
        <v>812</v>
      </c>
      <c r="AV21" s="78" t="b">
        <v>0</v>
      </c>
      <c r="AW21" s="78" t="s">
        <v>838</v>
      </c>
      <c r="AX21" s="83" t="s">
        <v>857</v>
      </c>
      <c r="AY21" s="78" t="s">
        <v>66</v>
      </c>
      <c r="AZ21" s="78" t="str">
        <f>REPLACE(INDEX(GroupVertices[Group],MATCH(Vertices[[#This Row],[Vertex]],GroupVertices[Vertex],0)),1,1,"")</f>
        <v>1</v>
      </c>
      <c r="BA21" s="48" t="s">
        <v>1159</v>
      </c>
      <c r="BB21" s="48" t="s">
        <v>1159</v>
      </c>
      <c r="BC21" s="48" t="s">
        <v>1166</v>
      </c>
      <c r="BD21" s="48" t="s">
        <v>1166</v>
      </c>
      <c r="BE21" s="48" t="s">
        <v>1173</v>
      </c>
      <c r="BF21" s="48" t="s">
        <v>1173</v>
      </c>
      <c r="BG21" s="120" t="s">
        <v>1189</v>
      </c>
      <c r="BH21" s="120" t="s">
        <v>1204</v>
      </c>
      <c r="BI21" s="120" t="s">
        <v>1221</v>
      </c>
      <c r="BJ21" s="120" t="s">
        <v>1221</v>
      </c>
      <c r="BK21" s="120">
        <v>9</v>
      </c>
      <c r="BL21" s="123">
        <v>12.67605633802817</v>
      </c>
      <c r="BM21" s="120">
        <v>2</v>
      </c>
      <c r="BN21" s="123">
        <v>2.816901408450704</v>
      </c>
      <c r="BO21" s="120">
        <v>0</v>
      </c>
      <c r="BP21" s="123">
        <v>0</v>
      </c>
      <c r="BQ21" s="120">
        <v>60</v>
      </c>
      <c r="BR21" s="123">
        <v>84.50704225352112</v>
      </c>
      <c r="BS21" s="120">
        <v>71</v>
      </c>
      <c r="BT21" s="2"/>
      <c r="BU21" s="3"/>
      <c r="BV21" s="3"/>
      <c r="BW21" s="3"/>
      <c r="BX21" s="3"/>
    </row>
    <row r="22" spans="1:76" ht="15">
      <c r="A22" s="64" t="s">
        <v>228</v>
      </c>
      <c r="B22" s="65"/>
      <c r="C22" s="65" t="s">
        <v>64</v>
      </c>
      <c r="D22" s="66">
        <v>187.09269410128445</v>
      </c>
      <c r="E22" s="68"/>
      <c r="F22" s="100" t="s">
        <v>429</v>
      </c>
      <c r="G22" s="65"/>
      <c r="H22" s="69" t="s">
        <v>228</v>
      </c>
      <c r="I22" s="70"/>
      <c r="J22" s="70"/>
      <c r="K22" s="69" t="s">
        <v>898</v>
      </c>
      <c r="L22" s="73">
        <v>2417.7720388303355</v>
      </c>
      <c r="M22" s="74">
        <v>5285.15966796875</v>
      </c>
      <c r="N22" s="74">
        <v>6511.5068359375</v>
      </c>
      <c r="O22" s="75"/>
      <c r="P22" s="76"/>
      <c r="Q22" s="76"/>
      <c r="R22" s="86"/>
      <c r="S22" s="48">
        <v>7</v>
      </c>
      <c r="T22" s="48">
        <v>9</v>
      </c>
      <c r="U22" s="49">
        <v>216.666667</v>
      </c>
      <c r="V22" s="49">
        <v>0.016667</v>
      </c>
      <c r="W22" s="49">
        <v>0.077394</v>
      </c>
      <c r="X22" s="49">
        <v>2.941452</v>
      </c>
      <c r="Y22" s="49">
        <v>0.14444444444444443</v>
      </c>
      <c r="Z22" s="49">
        <v>0.4</v>
      </c>
      <c r="AA22" s="71">
        <v>22</v>
      </c>
      <c r="AB22" s="71"/>
      <c r="AC22" s="72"/>
      <c r="AD22" s="78" t="s">
        <v>642</v>
      </c>
      <c r="AE22" s="78">
        <v>1588</v>
      </c>
      <c r="AF22" s="78">
        <v>1516</v>
      </c>
      <c r="AG22" s="78">
        <v>16858</v>
      </c>
      <c r="AH22" s="78">
        <v>804</v>
      </c>
      <c r="AI22" s="78"/>
      <c r="AJ22" s="78" t="s">
        <v>682</v>
      </c>
      <c r="AK22" s="78" t="s">
        <v>718</v>
      </c>
      <c r="AL22" s="83" t="s">
        <v>749</v>
      </c>
      <c r="AM22" s="78"/>
      <c r="AN22" s="80">
        <v>40751.889548611114</v>
      </c>
      <c r="AO22" s="83" t="s">
        <v>785</v>
      </c>
      <c r="AP22" s="78" t="b">
        <v>0</v>
      </c>
      <c r="AQ22" s="78" t="b">
        <v>0</v>
      </c>
      <c r="AR22" s="78" t="b">
        <v>0</v>
      </c>
      <c r="AS22" s="78" t="s">
        <v>580</v>
      </c>
      <c r="AT22" s="78">
        <v>347</v>
      </c>
      <c r="AU22" s="83" t="s">
        <v>806</v>
      </c>
      <c r="AV22" s="78" t="b">
        <v>0</v>
      </c>
      <c r="AW22" s="78" t="s">
        <v>838</v>
      </c>
      <c r="AX22" s="83" t="s">
        <v>858</v>
      </c>
      <c r="AY22" s="78" t="s">
        <v>66</v>
      </c>
      <c r="AZ22" s="78" t="str">
        <f>REPLACE(INDEX(GroupVertices[Group],MATCH(Vertices[[#This Row],[Vertex]],GroupVertices[Vertex],0)),1,1,"")</f>
        <v>2</v>
      </c>
      <c r="BA22" s="48" t="s">
        <v>1160</v>
      </c>
      <c r="BB22" s="48" t="s">
        <v>1160</v>
      </c>
      <c r="BC22" s="48" t="s">
        <v>1167</v>
      </c>
      <c r="BD22" s="48" t="s">
        <v>1170</v>
      </c>
      <c r="BE22" s="48" t="s">
        <v>1174</v>
      </c>
      <c r="BF22" s="48" t="s">
        <v>1177</v>
      </c>
      <c r="BG22" s="120" t="s">
        <v>1190</v>
      </c>
      <c r="BH22" s="120" t="s">
        <v>1205</v>
      </c>
      <c r="BI22" s="120" t="s">
        <v>1222</v>
      </c>
      <c r="BJ22" s="120" t="s">
        <v>1236</v>
      </c>
      <c r="BK22" s="120">
        <v>14</v>
      </c>
      <c r="BL22" s="123">
        <v>9.15032679738562</v>
      </c>
      <c r="BM22" s="120">
        <v>1</v>
      </c>
      <c r="BN22" s="123">
        <v>0.6535947712418301</v>
      </c>
      <c r="BO22" s="120">
        <v>0</v>
      </c>
      <c r="BP22" s="123">
        <v>0</v>
      </c>
      <c r="BQ22" s="120">
        <v>138</v>
      </c>
      <c r="BR22" s="123">
        <v>90.19607843137256</v>
      </c>
      <c r="BS22" s="120">
        <v>153</v>
      </c>
      <c r="BT22" s="2"/>
      <c r="BU22" s="3"/>
      <c r="BV22" s="3"/>
      <c r="BW22" s="3"/>
      <c r="BX22" s="3"/>
    </row>
    <row r="23" spans="1:76" ht="15">
      <c r="A23" s="64" t="s">
        <v>221</v>
      </c>
      <c r="B23" s="65"/>
      <c r="C23" s="65" t="s">
        <v>64</v>
      </c>
      <c r="D23" s="66">
        <v>164.7080913032807</v>
      </c>
      <c r="E23" s="68"/>
      <c r="F23" s="100" t="s">
        <v>422</v>
      </c>
      <c r="G23" s="65"/>
      <c r="H23" s="69" t="s">
        <v>221</v>
      </c>
      <c r="I23" s="70"/>
      <c r="J23" s="70"/>
      <c r="K23" s="69" t="s">
        <v>899</v>
      </c>
      <c r="L23" s="73">
        <v>1</v>
      </c>
      <c r="M23" s="74">
        <v>8478.6845703125</v>
      </c>
      <c r="N23" s="74">
        <v>4921.07666015625</v>
      </c>
      <c r="O23" s="75"/>
      <c r="P23" s="76"/>
      <c r="Q23" s="76"/>
      <c r="R23" s="86"/>
      <c r="S23" s="48">
        <v>1</v>
      </c>
      <c r="T23" s="48">
        <v>1</v>
      </c>
      <c r="U23" s="49">
        <v>0</v>
      </c>
      <c r="V23" s="49">
        <v>0</v>
      </c>
      <c r="W23" s="49">
        <v>0</v>
      </c>
      <c r="X23" s="49">
        <v>0.999987</v>
      </c>
      <c r="Y23" s="49">
        <v>0</v>
      </c>
      <c r="Z23" s="49" t="s">
        <v>1377</v>
      </c>
      <c r="AA23" s="71">
        <v>23</v>
      </c>
      <c r="AB23" s="71"/>
      <c r="AC23" s="72"/>
      <c r="AD23" s="78" t="s">
        <v>643</v>
      </c>
      <c r="AE23" s="78">
        <v>832</v>
      </c>
      <c r="AF23" s="78">
        <v>210</v>
      </c>
      <c r="AG23" s="78">
        <v>25388</v>
      </c>
      <c r="AH23" s="78">
        <v>37</v>
      </c>
      <c r="AI23" s="78"/>
      <c r="AJ23" s="78" t="s">
        <v>683</v>
      </c>
      <c r="AK23" s="78" t="s">
        <v>719</v>
      </c>
      <c r="AL23" s="83" t="s">
        <v>750</v>
      </c>
      <c r="AM23" s="78"/>
      <c r="AN23" s="80">
        <v>40681.77001157407</v>
      </c>
      <c r="AO23" s="83" t="s">
        <v>786</v>
      </c>
      <c r="AP23" s="78" t="b">
        <v>0</v>
      </c>
      <c r="AQ23" s="78" t="b">
        <v>0</v>
      </c>
      <c r="AR23" s="78" t="b">
        <v>0</v>
      </c>
      <c r="AS23" s="78" t="s">
        <v>580</v>
      </c>
      <c r="AT23" s="78">
        <v>3</v>
      </c>
      <c r="AU23" s="83" t="s">
        <v>813</v>
      </c>
      <c r="AV23" s="78" t="b">
        <v>0</v>
      </c>
      <c r="AW23" s="78" t="s">
        <v>838</v>
      </c>
      <c r="AX23" s="83" t="s">
        <v>859</v>
      </c>
      <c r="AY23" s="78" t="s">
        <v>66</v>
      </c>
      <c r="AZ23" s="78" t="str">
        <f>REPLACE(INDEX(GroupVertices[Group],MATCH(Vertices[[#This Row],[Vertex]],GroupVertices[Vertex],0)),1,1,"")</f>
        <v>4</v>
      </c>
      <c r="BA23" s="48" t="s">
        <v>325</v>
      </c>
      <c r="BB23" s="48" t="s">
        <v>325</v>
      </c>
      <c r="BC23" s="48" t="s">
        <v>364</v>
      </c>
      <c r="BD23" s="48" t="s">
        <v>364</v>
      </c>
      <c r="BE23" s="48"/>
      <c r="BF23" s="48"/>
      <c r="BG23" s="120" t="s">
        <v>1191</v>
      </c>
      <c r="BH23" s="120" t="s">
        <v>1191</v>
      </c>
      <c r="BI23" s="120" t="s">
        <v>1223</v>
      </c>
      <c r="BJ23" s="120" t="s">
        <v>1223</v>
      </c>
      <c r="BK23" s="120">
        <v>0</v>
      </c>
      <c r="BL23" s="123">
        <v>0</v>
      </c>
      <c r="BM23" s="120">
        <v>0</v>
      </c>
      <c r="BN23" s="123">
        <v>0</v>
      </c>
      <c r="BO23" s="120">
        <v>0</v>
      </c>
      <c r="BP23" s="123">
        <v>0</v>
      </c>
      <c r="BQ23" s="120">
        <v>25</v>
      </c>
      <c r="BR23" s="123">
        <v>100</v>
      </c>
      <c r="BS23" s="120">
        <v>25</v>
      </c>
      <c r="BT23" s="2"/>
      <c r="BU23" s="3"/>
      <c r="BV23" s="3"/>
      <c r="BW23" s="3"/>
      <c r="BX23" s="3"/>
    </row>
    <row r="24" spans="1:76" ht="15">
      <c r="A24" s="64" t="s">
        <v>223</v>
      </c>
      <c r="B24" s="65"/>
      <c r="C24" s="65" t="s">
        <v>64</v>
      </c>
      <c r="D24" s="66">
        <v>400.5862717827047</v>
      </c>
      <c r="E24" s="68"/>
      <c r="F24" s="100" t="s">
        <v>424</v>
      </c>
      <c r="G24" s="65"/>
      <c r="H24" s="69" t="s">
        <v>223</v>
      </c>
      <c r="I24" s="70"/>
      <c r="J24" s="70"/>
      <c r="K24" s="69" t="s">
        <v>900</v>
      </c>
      <c r="L24" s="73">
        <v>1</v>
      </c>
      <c r="M24" s="74">
        <v>7841.970703125</v>
      </c>
      <c r="N24" s="74">
        <v>3292.789306640625</v>
      </c>
      <c r="O24" s="75"/>
      <c r="P24" s="76"/>
      <c r="Q24" s="76"/>
      <c r="R24" s="86"/>
      <c r="S24" s="48">
        <v>0</v>
      </c>
      <c r="T24" s="48">
        <v>3</v>
      </c>
      <c r="U24" s="49">
        <v>0</v>
      </c>
      <c r="V24" s="49">
        <v>0.013699</v>
      </c>
      <c r="W24" s="49">
        <v>0.03587</v>
      </c>
      <c r="X24" s="49">
        <v>0.845474</v>
      </c>
      <c r="Y24" s="49">
        <v>0.6666666666666666</v>
      </c>
      <c r="Z24" s="49">
        <v>0</v>
      </c>
      <c r="AA24" s="71">
        <v>24</v>
      </c>
      <c r="AB24" s="71"/>
      <c r="AC24" s="72"/>
      <c r="AD24" s="78" t="s">
        <v>644</v>
      </c>
      <c r="AE24" s="78">
        <v>11776</v>
      </c>
      <c r="AF24" s="78">
        <v>13972</v>
      </c>
      <c r="AG24" s="78">
        <v>61572</v>
      </c>
      <c r="AH24" s="78">
        <v>7221</v>
      </c>
      <c r="AI24" s="78"/>
      <c r="AJ24" s="78" t="s">
        <v>684</v>
      </c>
      <c r="AK24" s="78" t="s">
        <v>720</v>
      </c>
      <c r="AL24" s="83" t="s">
        <v>751</v>
      </c>
      <c r="AM24" s="78"/>
      <c r="AN24" s="80">
        <v>39847.92943287037</v>
      </c>
      <c r="AO24" s="83" t="s">
        <v>787</v>
      </c>
      <c r="AP24" s="78" t="b">
        <v>0</v>
      </c>
      <c r="AQ24" s="78" t="b">
        <v>0</v>
      </c>
      <c r="AR24" s="78" t="b">
        <v>1</v>
      </c>
      <c r="AS24" s="78" t="s">
        <v>580</v>
      </c>
      <c r="AT24" s="78">
        <v>223</v>
      </c>
      <c r="AU24" s="83" t="s">
        <v>807</v>
      </c>
      <c r="AV24" s="78" t="b">
        <v>0</v>
      </c>
      <c r="AW24" s="78" t="s">
        <v>838</v>
      </c>
      <c r="AX24" s="83" t="s">
        <v>860</v>
      </c>
      <c r="AY24" s="78" t="s">
        <v>66</v>
      </c>
      <c r="AZ24" s="78" t="str">
        <f>REPLACE(INDEX(GroupVertices[Group],MATCH(Vertices[[#This Row],[Vertex]],GroupVertices[Vertex],0)),1,1,"")</f>
        <v>3</v>
      </c>
      <c r="BA24" s="48"/>
      <c r="BB24" s="48"/>
      <c r="BC24" s="48"/>
      <c r="BD24" s="48"/>
      <c r="BE24" s="48" t="s">
        <v>386</v>
      </c>
      <c r="BF24" s="48" t="s">
        <v>386</v>
      </c>
      <c r="BG24" s="120" t="s">
        <v>1192</v>
      </c>
      <c r="BH24" s="120" t="s">
        <v>1206</v>
      </c>
      <c r="BI24" s="120" t="s">
        <v>1224</v>
      </c>
      <c r="BJ24" s="120" t="s">
        <v>1237</v>
      </c>
      <c r="BK24" s="120">
        <v>1</v>
      </c>
      <c r="BL24" s="123">
        <v>2.0408163265306123</v>
      </c>
      <c r="BM24" s="120">
        <v>0</v>
      </c>
      <c r="BN24" s="123">
        <v>0</v>
      </c>
      <c r="BO24" s="120">
        <v>0</v>
      </c>
      <c r="BP24" s="123">
        <v>0</v>
      </c>
      <c r="BQ24" s="120">
        <v>48</v>
      </c>
      <c r="BR24" s="123">
        <v>97.95918367346938</v>
      </c>
      <c r="BS24" s="120">
        <v>49</v>
      </c>
      <c r="BT24" s="2"/>
      <c r="BU24" s="3"/>
      <c r="BV24" s="3"/>
      <c r="BW24" s="3"/>
      <c r="BX24" s="3"/>
    </row>
    <row r="25" spans="1:76" ht="15">
      <c r="A25" s="64" t="s">
        <v>232</v>
      </c>
      <c r="B25" s="65"/>
      <c r="C25" s="65" t="s">
        <v>64</v>
      </c>
      <c r="D25" s="66">
        <v>199.14198641904608</v>
      </c>
      <c r="E25" s="68"/>
      <c r="F25" s="100" t="s">
        <v>432</v>
      </c>
      <c r="G25" s="65"/>
      <c r="H25" s="69" t="s">
        <v>232</v>
      </c>
      <c r="I25" s="70"/>
      <c r="J25" s="70"/>
      <c r="K25" s="69" t="s">
        <v>901</v>
      </c>
      <c r="L25" s="73">
        <v>343.06619945707183</v>
      </c>
      <c r="M25" s="74">
        <v>7804.744140625</v>
      </c>
      <c r="N25" s="74">
        <v>1712.8988037109375</v>
      </c>
      <c r="O25" s="75"/>
      <c r="P25" s="76"/>
      <c r="Q25" s="76"/>
      <c r="R25" s="86"/>
      <c r="S25" s="48">
        <v>4</v>
      </c>
      <c r="T25" s="48">
        <v>2</v>
      </c>
      <c r="U25" s="49">
        <v>30.666667</v>
      </c>
      <c r="V25" s="49">
        <v>0.014706</v>
      </c>
      <c r="W25" s="49">
        <v>0.047739</v>
      </c>
      <c r="X25" s="49">
        <v>1.338085</v>
      </c>
      <c r="Y25" s="49">
        <v>0.35</v>
      </c>
      <c r="Z25" s="49">
        <v>0.2</v>
      </c>
      <c r="AA25" s="71">
        <v>25</v>
      </c>
      <c r="AB25" s="71"/>
      <c r="AC25" s="72"/>
      <c r="AD25" s="78" t="s">
        <v>645</v>
      </c>
      <c r="AE25" s="78">
        <v>1163</v>
      </c>
      <c r="AF25" s="78">
        <v>2219</v>
      </c>
      <c r="AG25" s="78">
        <v>3730</v>
      </c>
      <c r="AH25" s="78">
        <v>1633</v>
      </c>
      <c r="AI25" s="78"/>
      <c r="AJ25" s="78" t="s">
        <v>685</v>
      </c>
      <c r="AK25" s="78" t="s">
        <v>721</v>
      </c>
      <c r="AL25" s="83" t="s">
        <v>752</v>
      </c>
      <c r="AM25" s="78"/>
      <c r="AN25" s="80">
        <v>40360.42429398148</v>
      </c>
      <c r="AO25" s="83" t="s">
        <v>788</v>
      </c>
      <c r="AP25" s="78" t="b">
        <v>0</v>
      </c>
      <c r="AQ25" s="78" t="b">
        <v>0</v>
      </c>
      <c r="AR25" s="78" t="b">
        <v>1</v>
      </c>
      <c r="AS25" s="78" t="s">
        <v>580</v>
      </c>
      <c r="AT25" s="78">
        <v>49</v>
      </c>
      <c r="AU25" s="83" t="s">
        <v>808</v>
      </c>
      <c r="AV25" s="78" t="b">
        <v>0</v>
      </c>
      <c r="AW25" s="78" t="s">
        <v>838</v>
      </c>
      <c r="AX25" s="83" t="s">
        <v>861</v>
      </c>
      <c r="AY25" s="78" t="s">
        <v>66</v>
      </c>
      <c r="AZ25" s="78" t="str">
        <f>REPLACE(INDEX(GroupVertices[Group],MATCH(Vertices[[#This Row],[Vertex]],GroupVertices[Vertex],0)),1,1,"")</f>
        <v>3</v>
      </c>
      <c r="BA25" s="48" t="s">
        <v>1161</v>
      </c>
      <c r="BB25" s="48" t="s">
        <v>1161</v>
      </c>
      <c r="BC25" s="48" t="s">
        <v>1168</v>
      </c>
      <c r="BD25" s="48" t="s">
        <v>367</v>
      </c>
      <c r="BE25" s="48" t="s">
        <v>386</v>
      </c>
      <c r="BF25" s="48" t="s">
        <v>387</v>
      </c>
      <c r="BG25" s="120" t="s">
        <v>1193</v>
      </c>
      <c r="BH25" s="120" t="s">
        <v>1207</v>
      </c>
      <c r="BI25" s="120" t="s">
        <v>1225</v>
      </c>
      <c r="BJ25" s="120" t="s">
        <v>1238</v>
      </c>
      <c r="BK25" s="120">
        <v>4</v>
      </c>
      <c r="BL25" s="123">
        <v>5.063291139240507</v>
      </c>
      <c r="BM25" s="120">
        <v>0</v>
      </c>
      <c r="BN25" s="123">
        <v>0</v>
      </c>
      <c r="BO25" s="120">
        <v>0</v>
      </c>
      <c r="BP25" s="123">
        <v>0</v>
      </c>
      <c r="BQ25" s="120">
        <v>75</v>
      </c>
      <c r="BR25" s="123">
        <v>94.9367088607595</v>
      </c>
      <c r="BS25" s="120">
        <v>79</v>
      </c>
      <c r="BT25" s="2"/>
      <c r="BU25" s="3"/>
      <c r="BV25" s="3"/>
      <c r="BW25" s="3"/>
      <c r="BX25" s="3"/>
    </row>
    <row r="26" spans="1:76" ht="15">
      <c r="A26" s="64" t="s">
        <v>224</v>
      </c>
      <c r="B26" s="65"/>
      <c r="C26" s="65" t="s">
        <v>64</v>
      </c>
      <c r="D26" s="66">
        <v>167.84467806594125</v>
      </c>
      <c r="E26" s="68"/>
      <c r="F26" s="100" t="s">
        <v>425</v>
      </c>
      <c r="G26" s="65"/>
      <c r="H26" s="69" t="s">
        <v>224</v>
      </c>
      <c r="I26" s="70"/>
      <c r="J26" s="70"/>
      <c r="K26" s="69" t="s">
        <v>902</v>
      </c>
      <c r="L26" s="73">
        <v>1</v>
      </c>
      <c r="M26" s="74">
        <v>8478.6845703125</v>
      </c>
      <c r="N26" s="74">
        <v>6811.08349609375</v>
      </c>
      <c r="O26" s="75"/>
      <c r="P26" s="76"/>
      <c r="Q26" s="76"/>
      <c r="R26" s="86"/>
      <c r="S26" s="48">
        <v>1</v>
      </c>
      <c r="T26" s="48">
        <v>1</v>
      </c>
      <c r="U26" s="49">
        <v>0</v>
      </c>
      <c r="V26" s="49">
        <v>0</v>
      </c>
      <c r="W26" s="49">
        <v>0</v>
      </c>
      <c r="X26" s="49">
        <v>0.999987</v>
      </c>
      <c r="Y26" s="49">
        <v>0</v>
      </c>
      <c r="Z26" s="49" t="s">
        <v>1377</v>
      </c>
      <c r="AA26" s="71">
        <v>26</v>
      </c>
      <c r="AB26" s="71"/>
      <c r="AC26" s="72"/>
      <c r="AD26" s="78" t="s">
        <v>646</v>
      </c>
      <c r="AE26" s="78">
        <v>250</v>
      </c>
      <c r="AF26" s="78">
        <v>393</v>
      </c>
      <c r="AG26" s="78">
        <v>2189</v>
      </c>
      <c r="AH26" s="78">
        <v>993</v>
      </c>
      <c r="AI26" s="78"/>
      <c r="AJ26" s="78" t="s">
        <v>686</v>
      </c>
      <c r="AK26" s="78" t="s">
        <v>722</v>
      </c>
      <c r="AL26" s="83" t="s">
        <v>753</v>
      </c>
      <c r="AM26" s="78"/>
      <c r="AN26" s="80">
        <v>41746.60592592593</v>
      </c>
      <c r="AO26" s="83" t="s">
        <v>789</v>
      </c>
      <c r="AP26" s="78" t="b">
        <v>0</v>
      </c>
      <c r="AQ26" s="78" t="b">
        <v>0</v>
      </c>
      <c r="AR26" s="78" t="b">
        <v>1</v>
      </c>
      <c r="AS26" s="78" t="s">
        <v>581</v>
      </c>
      <c r="AT26" s="78">
        <v>45</v>
      </c>
      <c r="AU26" s="83" t="s">
        <v>814</v>
      </c>
      <c r="AV26" s="78" t="b">
        <v>0</v>
      </c>
      <c r="AW26" s="78" t="s">
        <v>838</v>
      </c>
      <c r="AX26" s="83" t="s">
        <v>862</v>
      </c>
      <c r="AY26" s="78" t="s">
        <v>66</v>
      </c>
      <c r="AZ26" s="78" t="str">
        <f>REPLACE(INDEX(GroupVertices[Group],MATCH(Vertices[[#This Row],[Vertex]],GroupVertices[Vertex],0)),1,1,"")</f>
        <v>4</v>
      </c>
      <c r="BA26" s="48" t="s">
        <v>1162</v>
      </c>
      <c r="BB26" s="48" t="s">
        <v>1162</v>
      </c>
      <c r="BC26" s="48" t="s">
        <v>361</v>
      </c>
      <c r="BD26" s="48" t="s">
        <v>361</v>
      </c>
      <c r="BE26" s="48"/>
      <c r="BF26" s="48"/>
      <c r="BG26" s="120" t="s">
        <v>1194</v>
      </c>
      <c r="BH26" s="120" t="s">
        <v>1194</v>
      </c>
      <c r="BI26" s="120" t="s">
        <v>1226</v>
      </c>
      <c r="BJ26" s="120" t="s">
        <v>1226</v>
      </c>
      <c r="BK26" s="120">
        <v>0</v>
      </c>
      <c r="BL26" s="123">
        <v>0</v>
      </c>
      <c r="BM26" s="120">
        <v>0</v>
      </c>
      <c r="BN26" s="123">
        <v>0</v>
      </c>
      <c r="BO26" s="120">
        <v>0</v>
      </c>
      <c r="BP26" s="123">
        <v>0</v>
      </c>
      <c r="BQ26" s="120">
        <v>40</v>
      </c>
      <c r="BR26" s="123">
        <v>100</v>
      </c>
      <c r="BS26" s="120">
        <v>40</v>
      </c>
      <c r="BT26" s="2"/>
      <c r="BU26" s="3"/>
      <c r="BV26" s="3"/>
      <c r="BW26" s="3"/>
      <c r="BX26" s="3"/>
    </row>
    <row r="27" spans="1:76" ht="15">
      <c r="A27" s="64" t="s">
        <v>225</v>
      </c>
      <c r="B27" s="65"/>
      <c r="C27" s="65" t="s">
        <v>64</v>
      </c>
      <c r="D27" s="66">
        <v>167.7418391556901</v>
      </c>
      <c r="E27" s="68"/>
      <c r="F27" s="100" t="s">
        <v>426</v>
      </c>
      <c r="G27" s="65"/>
      <c r="H27" s="69" t="s">
        <v>225</v>
      </c>
      <c r="I27" s="70"/>
      <c r="J27" s="70"/>
      <c r="K27" s="69" t="s">
        <v>903</v>
      </c>
      <c r="L27" s="73">
        <v>1</v>
      </c>
      <c r="M27" s="74">
        <v>7073.64697265625</v>
      </c>
      <c r="N27" s="74">
        <v>406.0772705078125</v>
      </c>
      <c r="O27" s="75"/>
      <c r="P27" s="76"/>
      <c r="Q27" s="76"/>
      <c r="R27" s="86"/>
      <c r="S27" s="48">
        <v>0</v>
      </c>
      <c r="T27" s="48">
        <v>2</v>
      </c>
      <c r="U27" s="49">
        <v>0</v>
      </c>
      <c r="V27" s="49">
        <v>0.010417</v>
      </c>
      <c r="W27" s="49">
        <v>0.016581</v>
      </c>
      <c r="X27" s="49">
        <v>0.595863</v>
      </c>
      <c r="Y27" s="49">
        <v>0.5</v>
      </c>
      <c r="Z27" s="49">
        <v>0</v>
      </c>
      <c r="AA27" s="71">
        <v>27</v>
      </c>
      <c r="AB27" s="71"/>
      <c r="AC27" s="72"/>
      <c r="AD27" s="78" t="s">
        <v>647</v>
      </c>
      <c r="AE27" s="78">
        <v>540</v>
      </c>
      <c r="AF27" s="78">
        <v>387</v>
      </c>
      <c r="AG27" s="78">
        <v>1404</v>
      </c>
      <c r="AH27" s="78">
        <v>1822</v>
      </c>
      <c r="AI27" s="78"/>
      <c r="AJ27" s="78"/>
      <c r="AK27" s="78" t="s">
        <v>723</v>
      </c>
      <c r="AL27" s="78"/>
      <c r="AM27" s="78"/>
      <c r="AN27" s="80">
        <v>40432.95628472222</v>
      </c>
      <c r="AO27" s="78"/>
      <c r="AP27" s="78" t="b">
        <v>1</v>
      </c>
      <c r="AQ27" s="78" t="b">
        <v>0</v>
      </c>
      <c r="AR27" s="78" t="b">
        <v>1</v>
      </c>
      <c r="AS27" s="78" t="s">
        <v>580</v>
      </c>
      <c r="AT27" s="78">
        <v>8</v>
      </c>
      <c r="AU27" s="83" t="s">
        <v>807</v>
      </c>
      <c r="AV27" s="78" t="b">
        <v>0</v>
      </c>
      <c r="AW27" s="78" t="s">
        <v>838</v>
      </c>
      <c r="AX27" s="83" t="s">
        <v>863</v>
      </c>
      <c r="AY27" s="78" t="s">
        <v>66</v>
      </c>
      <c r="AZ27" s="78" t="str">
        <f>REPLACE(INDEX(GroupVertices[Group],MATCH(Vertices[[#This Row],[Vertex]],GroupVertices[Vertex],0)),1,1,"")</f>
        <v>3</v>
      </c>
      <c r="BA27" s="48"/>
      <c r="BB27" s="48"/>
      <c r="BC27" s="48"/>
      <c r="BD27" s="48"/>
      <c r="BE27" s="48" t="s">
        <v>382</v>
      </c>
      <c r="BF27" s="48" t="s">
        <v>382</v>
      </c>
      <c r="BG27" s="120" t="s">
        <v>1195</v>
      </c>
      <c r="BH27" s="120" t="s">
        <v>1195</v>
      </c>
      <c r="BI27" s="120" t="s">
        <v>1227</v>
      </c>
      <c r="BJ27" s="120" t="s">
        <v>1227</v>
      </c>
      <c r="BK27" s="120">
        <v>1</v>
      </c>
      <c r="BL27" s="123">
        <v>4.166666666666667</v>
      </c>
      <c r="BM27" s="120">
        <v>0</v>
      </c>
      <c r="BN27" s="123">
        <v>0</v>
      </c>
      <c r="BO27" s="120">
        <v>0</v>
      </c>
      <c r="BP27" s="123">
        <v>0</v>
      </c>
      <c r="BQ27" s="120">
        <v>23</v>
      </c>
      <c r="BR27" s="123">
        <v>95.83333333333333</v>
      </c>
      <c r="BS27" s="120">
        <v>24</v>
      </c>
      <c r="BT27" s="2"/>
      <c r="BU27" s="3"/>
      <c r="BV27" s="3"/>
      <c r="BW27" s="3"/>
      <c r="BX27" s="3"/>
    </row>
    <row r="28" spans="1:76" ht="15">
      <c r="A28" s="64" t="s">
        <v>226</v>
      </c>
      <c r="B28" s="65"/>
      <c r="C28" s="65" t="s">
        <v>64</v>
      </c>
      <c r="D28" s="66">
        <v>203.94113556410048</v>
      </c>
      <c r="E28" s="68"/>
      <c r="F28" s="100" t="s">
        <v>427</v>
      </c>
      <c r="G28" s="65"/>
      <c r="H28" s="69" t="s">
        <v>226</v>
      </c>
      <c r="I28" s="70"/>
      <c r="J28" s="70"/>
      <c r="K28" s="69" t="s">
        <v>904</v>
      </c>
      <c r="L28" s="73">
        <v>1</v>
      </c>
      <c r="M28" s="74">
        <v>8478.6845703125</v>
      </c>
      <c r="N28" s="74">
        <v>8701.0908203125</v>
      </c>
      <c r="O28" s="75"/>
      <c r="P28" s="76"/>
      <c r="Q28" s="76"/>
      <c r="R28" s="86"/>
      <c r="S28" s="48">
        <v>1</v>
      </c>
      <c r="T28" s="48">
        <v>1</v>
      </c>
      <c r="U28" s="49">
        <v>0</v>
      </c>
      <c r="V28" s="49">
        <v>0</v>
      </c>
      <c r="W28" s="49">
        <v>0</v>
      </c>
      <c r="X28" s="49">
        <v>0.999987</v>
      </c>
      <c r="Y28" s="49">
        <v>0</v>
      </c>
      <c r="Z28" s="49" t="s">
        <v>1377</v>
      </c>
      <c r="AA28" s="71">
        <v>28</v>
      </c>
      <c r="AB28" s="71"/>
      <c r="AC28" s="72"/>
      <c r="AD28" s="78" t="s">
        <v>648</v>
      </c>
      <c r="AE28" s="78">
        <v>459</v>
      </c>
      <c r="AF28" s="78">
        <v>2499</v>
      </c>
      <c r="AG28" s="78">
        <v>38990</v>
      </c>
      <c r="AH28" s="78">
        <v>5750</v>
      </c>
      <c r="AI28" s="78"/>
      <c r="AJ28" s="78"/>
      <c r="AK28" s="78"/>
      <c r="AL28" s="83" t="s">
        <v>754</v>
      </c>
      <c r="AM28" s="78"/>
      <c r="AN28" s="80">
        <v>41125.81420138889</v>
      </c>
      <c r="AO28" s="83" t="s">
        <v>790</v>
      </c>
      <c r="AP28" s="78" t="b">
        <v>0</v>
      </c>
      <c r="AQ28" s="78" t="b">
        <v>0</v>
      </c>
      <c r="AR28" s="78" t="b">
        <v>1</v>
      </c>
      <c r="AS28" s="78" t="s">
        <v>580</v>
      </c>
      <c r="AT28" s="78">
        <v>129</v>
      </c>
      <c r="AU28" s="83" t="s">
        <v>807</v>
      </c>
      <c r="AV28" s="78" t="b">
        <v>0</v>
      </c>
      <c r="AW28" s="78" t="s">
        <v>838</v>
      </c>
      <c r="AX28" s="83" t="s">
        <v>864</v>
      </c>
      <c r="AY28" s="78" t="s">
        <v>66</v>
      </c>
      <c r="AZ28" s="78" t="str">
        <f>REPLACE(INDEX(GroupVertices[Group],MATCH(Vertices[[#This Row],[Vertex]],GroupVertices[Vertex],0)),1,1,"")</f>
        <v>4</v>
      </c>
      <c r="BA28" s="48" t="s">
        <v>330</v>
      </c>
      <c r="BB28" s="48" t="s">
        <v>330</v>
      </c>
      <c r="BC28" s="48" t="s">
        <v>361</v>
      </c>
      <c r="BD28" s="48" t="s">
        <v>361</v>
      </c>
      <c r="BE28" s="48"/>
      <c r="BF28" s="48"/>
      <c r="BG28" s="120" t="s">
        <v>1196</v>
      </c>
      <c r="BH28" s="120" t="s">
        <v>1208</v>
      </c>
      <c r="BI28" s="120" t="s">
        <v>1228</v>
      </c>
      <c r="BJ28" s="120" t="s">
        <v>1239</v>
      </c>
      <c r="BK28" s="120">
        <v>1</v>
      </c>
      <c r="BL28" s="123">
        <v>4.545454545454546</v>
      </c>
      <c r="BM28" s="120">
        <v>0</v>
      </c>
      <c r="BN28" s="123">
        <v>0</v>
      </c>
      <c r="BO28" s="120">
        <v>0</v>
      </c>
      <c r="BP28" s="123">
        <v>0</v>
      </c>
      <c r="BQ28" s="120">
        <v>21</v>
      </c>
      <c r="BR28" s="123">
        <v>95.45454545454545</v>
      </c>
      <c r="BS28" s="120">
        <v>22</v>
      </c>
      <c r="BT28" s="2"/>
      <c r="BU28" s="3"/>
      <c r="BV28" s="3"/>
      <c r="BW28" s="3"/>
      <c r="BX28" s="3"/>
    </row>
    <row r="29" spans="1:76" ht="15">
      <c r="A29" s="64" t="s">
        <v>227</v>
      </c>
      <c r="B29" s="65"/>
      <c r="C29" s="65" t="s">
        <v>64</v>
      </c>
      <c r="D29" s="66">
        <v>166.28495459379857</v>
      </c>
      <c r="E29" s="68"/>
      <c r="F29" s="100" t="s">
        <v>428</v>
      </c>
      <c r="G29" s="65"/>
      <c r="H29" s="69" t="s">
        <v>227</v>
      </c>
      <c r="I29" s="70"/>
      <c r="J29" s="70"/>
      <c r="K29" s="69" t="s">
        <v>905</v>
      </c>
      <c r="L29" s="73">
        <v>1</v>
      </c>
      <c r="M29" s="74">
        <v>4352.658203125</v>
      </c>
      <c r="N29" s="74">
        <v>5347.291015625</v>
      </c>
      <c r="O29" s="75"/>
      <c r="P29" s="76"/>
      <c r="Q29" s="76"/>
      <c r="R29" s="86"/>
      <c r="S29" s="48">
        <v>1</v>
      </c>
      <c r="T29" s="48">
        <v>2</v>
      </c>
      <c r="U29" s="49">
        <v>0</v>
      </c>
      <c r="V29" s="49">
        <v>0.01087</v>
      </c>
      <c r="W29" s="49">
        <v>0.013079</v>
      </c>
      <c r="X29" s="49">
        <v>0.656161</v>
      </c>
      <c r="Y29" s="49">
        <v>0.5</v>
      </c>
      <c r="Z29" s="49">
        <v>0.5</v>
      </c>
      <c r="AA29" s="71">
        <v>29</v>
      </c>
      <c r="AB29" s="71"/>
      <c r="AC29" s="72"/>
      <c r="AD29" s="78" t="s">
        <v>649</v>
      </c>
      <c r="AE29" s="78">
        <v>658</v>
      </c>
      <c r="AF29" s="78">
        <v>302</v>
      </c>
      <c r="AG29" s="78">
        <v>4453</v>
      </c>
      <c r="AH29" s="78">
        <v>2921</v>
      </c>
      <c r="AI29" s="78"/>
      <c r="AJ29" s="78" t="s">
        <v>687</v>
      </c>
      <c r="AK29" s="78"/>
      <c r="AL29" s="83" t="s">
        <v>755</v>
      </c>
      <c r="AM29" s="78"/>
      <c r="AN29" s="80">
        <v>43129.80966435185</v>
      </c>
      <c r="AO29" s="83" t="s">
        <v>791</v>
      </c>
      <c r="AP29" s="78" t="b">
        <v>0</v>
      </c>
      <c r="AQ29" s="78" t="b">
        <v>0</v>
      </c>
      <c r="AR29" s="78" t="b">
        <v>0</v>
      </c>
      <c r="AS29" s="78" t="s">
        <v>580</v>
      </c>
      <c r="AT29" s="78">
        <v>4</v>
      </c>
      <c r="AU29" s="83" t="s">
        <v>807</v>
      </c>
      <c r="AV29" s="78" t="b">
        <v>0</v>
      </c>
      <c r="AW29" s="78" t="s">
        <v>838</v>
      </c>
      <c r="AX29" s="83" t="s">
        <v>865</v>
      </c>
      <c r="AY29" s="78" t="s">
        <v>66</v>
      </c>
      <c r="AZ29" s="78" t="str">
        <f>REPLACE(INDEX(GroupVertices[Group],MATCH(Vertices[[#This Row],[Vertex]],GroupVertices[Vertex],0)),1,1,"")</f>
        <v>2</v>
      </c>
      <c r="BA29" s="48" t="s">
        <v>331</v>
      </c>
      <c r="BB29" s="48" t="s">
        <v>331</v>
      </c>
      <c r="BC29" s="48" t="s">
        <v>361</v>
      </c>
      <c r="BD29" s="48" t="s">
        <v>361</v>
      </c>
      <c r="BE29" s="48" t="s">
        <v>383</v>
      </c>
      <c r="BF29" s="48" t="s">
        <v>383</v>
      </c>
      <c r="BG29" s="120" t="s">
        <v>1197</v>
      </c>
      <c r="BH29" s="120" t="s">
        <v>1197</v>
      </c>
      <c r="BI29" s="120" t="s">
        <v>1229</v>
      </c>
      <c r="BJ29" s="120" t="s">
        <v>1229</v>
      </c>
      <c r="BK29" s="120">
        <v>0</v>
      </c>
      <c r="BL29" s="123">
        <v>0</v>
      </c>
      <c r="BM29" s="120">
        <v>0</v>
      </c>
      <c r="BN29" s="123">
        <v>0</v>
      </c>
      <c r="BO29" s="120">
        <v>0</v>
      </c>
      <c r="BP29" s="123">
        <v>0</v>
      </c>
      <c r="BQ29" s="120">
        <v>7</v>
      </c>
      <c r="BR29" s="123">
        <v>100</v>
      </c>
      <c r="BS29" s="120">
        <v>7</v>
      </c>
      <c r="BT29" s="2"/>
      <c r="BU29" s="3"/>
      <c r="BV29" s="3"/>
      <c r="BW29" s="3"/>
      <c r="BX29" s="3"/>
    </row>
    <row r="30" spans="1:76" ht="15">
      <c r="A30" s="64" t="s">
        <v>242</v>
      </c>
      <c r="B30" s="65"/>
      <c r="C30" s="65" t="s">
        <v>64</v>
      </c>
      <c r="D30" s="66">
        <v>424.87339442035505</v>
      </c>
      <c r="E30" s="68"/>
      <c r="F30" s="100" t="s">
        <v>826</v>
      </c>
      <c r="G30" s="65"/>
      <c r="H30" s="69" t="s">
        <v>242</v>
      </c>
      <c r="I30" s="70"/>
      <c r="J30" s="70"/>
      <c r="K30" s="69" t="s">
        <v>906</v>
      </c>
      <c r="L30" s="73">
        <v>1</v>
      </c>
      <c r="M30" s="74">
        <v>3872.25732421875</v>
      </c>
      <c r="N30" s="74">
        <v>6233.08544921875</v>
      </c>
      <c r="O30" s="75"/>
      <c r="P30" s="76"/>
      <c r="Q30" s="76"/>
      <c r="R30" s="86"/>
      <c r="S30" s="48">
        <v>2</v>
      </c>
      <c r="T30" s="48">
        <v>0</v>
      </c>
      <c r="U30" s="49">
        <v>0</v>
      </c>
      <c r="V30" s="49">
        <v>0.01087</v>
      </c>
      <c r="W30" s="49">
        <v>0.013079</v>
      </c>
      <c r="X30" s="49">
        <v>0.656161</v>
      </c>
      <c r="Y30" s="49">
        <v>1</v>
      </c>
      <c r="Z30" s="49">
        <v>0</v>
      </c>
      <c r="AA30" s="71">
        <v>30</v>
      </c>
      <c r="AB30" s="71"/>
      <c r="AC30" s="72"/>
      <c r="AD30" s="78" t="s">
        <v>650</v>
      </c>
      <c r="AE30" s="78">
        <v>1164</v>
      </c>
      <c r="AF30" s="78">
        <v>15389</v>
      </c>
      <c r="AG30" s="78">
        <v>15610</v>
      </c>
      <c r="AH30" s="78">
        <v>1369</v>
      </c>
      <c r="AI30" s="78"/>
      <c r="AJ30" s="78" t="s">
        <v>688</v>
      </c>
      <c r="AK30" s="78"/>
      <c r="AL30" s="83" t="s">
        <v>756</v>
      </c>
      <c r="AM30" s="78"/>
      <c r="AN30" s="80">
        <v>39759.86085648148</v>
      </c>
      <c r="AO30" s="83" t="s">
        <v>792</v>
      </c>
      <c r="AP30" s="78" t="b">
        <v>0</v>
      </c>
      <c r="AQ30" s="78" t="b">
        <v>0</v>
      </c>
      <c r="AR30" s="78" t="b">
        <v>0</v>
      </c>
      <c r="AS30" s="78" t="s">
        <v>580</v>
      </c>
      <c r="AT30" s="78">
        <v>731</v>
      </c>
      <c r="AU30" s="83" t="s">
        <v>815</v>
      </c>
      <c r="AV30" s="78" t="b">
        <v>0</v>
      </c>
      <c r="AW30" s="78" t="s">
        <v>838</v>
      </c>
      <c r="AX30" s="83" t="s">
        <v>866</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243</v>
      </c>
      <c r="B31" s="65"/>
      <c r="C31" s="65" t="s">
        <v>64</v>
      </c>
      <c r="D31" s="66">
        <v>241.64873598952795</v>
      </c>
      <c r="E31" s="68"/>
      <c r="F31" s="100" t="s">
        <v>827</v>
      </c>
      <c r="G31" s="65"/>
      <c r="H31" s="69" t="s">
        <v>243</v>
      </c>
      <c r="I31" s="70"/>
      <c r="J31" s="70"/>
      <c r="K31" s="69" t="s">
        <v>907</v>
      </c>
      <c r="L31" s="73">
        <v>1</v>
      </c>
      <c r="M31" s="74">
        <v>5916.76025390625</v>
      </c>
      <c r="N31" s="74">
        <v>4893.62841796875</v>
      </c>
      <c r="O31" s="75"/>
      <c r="P31" s="76"/>
      <c r="Q31" s="76"/>
      <c r="R31" s="86"/>
      <c r="S31" s="48">
        <v>1</v>
      </c>
      <c r="T31" s="48">
        <v>0</v>
      </c>
      <c r="U31" s="49">
        <v>0</v>
      </c>
      <c r="V31" s="49">
        <v>0.010753</v>
      </c>
      <c r="W31" s="49">
        <v>0.011188</v>
      </c>
      <c r="X31" s="49">
        <v>0.377293</v>
      </c>
      <c r="Y31" s="49">
        <v>0</v>
      </c>
      <c r="Z31" s="49">
        <v>0</v>
      </c>
      <c r="AA31" s="71">
        <v>31</v>
      </c>
      <c r="AB31" s="71"/>
      <c r="AC31" s="72"/>
      <c r="AD31" s="78" t="s">
        <v>651</v>
      </c>
      <c r="AE31" s="78">
        <v>104</v>
      </c>
      <c r="AF31" s="78">
        <v>4699</v>
      </c>
      <c r="AG31" s="78">
        <v>823</v>
      </c>
      <c r="AH31" s="78">
        <v>149</v>
      </c>
      <c r="AI31" s="78"/>
      <c r="AJ31" s="78" t="s">
        <v>689</v>
      </c>
      <c r="AK31" s="78" t="s">
        <v>724</v>
      </c>
      <c r="AL31" s="83" t="s">
        <v>757</v>
      </c>
      <c r="AM31" s="78"/>
      <c r="AN31" s="80">
        <v>38997.7677662037</v>
      </c>
      <c r="AO31" s="83" t="s">
        <v>793</v>
      </c>
      <c r="AP31" s="78" t="b">
        <v>0</v>
      </c>
      <c r="AQ31" s="78" t="b">
        <v>0</v>
      </c>
      <c r="AR31" s="78" t="b">
        <v>1</v>
      </c>
      <c r="AS31" s="78" t="s">
        <v>805</v>
      </c>
      <c r="AT31" s="78">
        <v>214</v>
      </c>
      <c r="AU31" s="83" t="s">
        <v>807</v>
      </c>
      <c r="AV31" s="78" t="b">
        <v>0</v>
      </c>
      <c r="AW31" s="78" t="s">
        <v>838</v>
      </c>
      <c r="AX31" s="83" t="s">
        <v>867</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229</v>
      </c>
      <c r="B32" s="65"/>
      <c r="C32" s="65" t="s">
        <v>64</v>
      </c>
      <c r="D32" s="66">
        <v>1000</v>
      </c>
      <c r="E32" s="68"/>
      <c r="F32" s="100" t="s">
        <v>430</v>
      </c>
      <c r="G32" s="65"/>
      <c r="H32" s="69" t="s">
        <v>229</v>
      </c>
      <c r="I32" s="70"/>
      <c r="J32" s="70"/>
      <c r="K32" s="69" t="s">
        <v>908</v>
      </c>
      <c r="L32" s="73">
        <v>1</v>
      </c>
      <c r="M32" s="74">
        <v>3271.984375</v>
      </c>
      <c r="N32" s="74">
        <v>7930.9716796875</v>
      </c>
      <c r="O32" s="75"/>
      <c r="P32" s="76"/>
      <c r="Q32" s="76"/>
      <c r="R32" s="86"/>
      <c r="S32" s="48">
        <v>1</v>
      </c>
      <c r="T32" s="48">
        <v>1</v>
      </c>
      <c r="U32" s="49">
        <v>0</v>
      </c>
      <c r="V32" s="49">
        <v>0.013158</v>
      </c>
      <c r="W32" s="49">
        <v>0.019289</v>
      </c>
      <c r="X32" s="49">
        <v>0.399611</v>
      </c>
      <c r="Y32" s="49">
        <v>0</v>
      </c>
      <c r="Z32" s="49">
        <v>1</v>
      </c>
      <c r="AA32" s="71">
        <v>32</v>
      </c>
      <c r="AB32" s="71"/>
      <c r="AC32" s="72"/>
      <c r="AD32" s="78" t="s">
        <v>652</v>
      </c>
      <c r="AE32" s="78">
        <v>990</v>
      </c>
      <c r="AF32" s="78">
        <v>48944</v>
      </c>
      <c r="AG32" s="78">
        <v>34800</v>
      </c>
      <c r="AH32" s="78">
        <v>4355</v>
      </c>
      <c r="AI32" s="78"/>
      <c r="AJ32" s="78" t="s">
        <v>690</v>
      </c>
      <c r="AK32" s="78" t="s">
        <v>725</v>
      </c>
      <c r="AL32" s="83" t="s">
        <v>758</v>
      </c>
      <c r="AM32" s="78"/>
      <c r="AN32" s="80">
        <v>39881.701828703706</v>
      </c>
      <c r="AO32" s="83" t="s">
        <v>794</v>
      </c>
      <c r="AP32" s="78" t="b">
        <v>0</v>
      </c>
      <c r="AQ32" s="78" t="b">
        <v>0</v>
      </c>
      <c r="AR32" s="78" t="b">
        <v>1</v>
      </c>
      <c r="AS32" s="78" t="s">
        <v>580</v>
      </c>
      <c r="AT32" s="78">
        <v>2062</v>
      </c>
      <c r="AU32" s="83" t="s">
        <v>806</v>
      </c>
      <c r="AV32" s="78" t="b">
        <v>0</v>
      </c>
      <c r="AW32" s="78" t="s">
        <v>838</v>
      </c>
      <c r="AX32" s="83" t="s">
        <v>868</v>
      </c>
      <c r="AY32" s="78" t="s">
        <v>66</v>
      </c>
      <c r="AZ32" s="78" t="str">
        <f>REPLACE(INDEX(GroupVertices[Group],MATCH(Vertices[[#This Row],[Vertex]],GroupVertices[Vertex],0)),1,1,"")</f>
        <v>1</v>
      </c>
      <c r="BA32" s="48" t="s">
        <v>332</v>
      </c>
      <c r="BB32" s="48" t="s">
        <v>332</v>
      </c>
      <c r="BC32" s="48" t="s">
        <v>365</v>
      </c>
      <c r="BD32" s="48" t="s">
        <v>365</v>
      </c>
      <c r="BE32" s="48" t="s">
        <v>384</v>
      </c>
      <c r="BF32" s="48" t="s">
        <v>384</v>
      </c>
      <c r="BG32" s="120" t="s">
        <v>1198</v>
      </c>
      <c r="BH32" s="120" t="s">
        <v>1209</v>
      </c>
      <c r="BI32" s="120" t="s">
        <v>1230</v>
      </c>
      <c r="BJ32" s="120" t="s">
        <v>1240</v>
      </c>
      <c r="BK32" s="120">
        <v>0</v>
      </c>
      <c r="BL32" s="123">
        <v>0</v>
      </c>
      <c r="BM32" s="120">
        <v>1</v>
      </c>
      <c r="BN32" s="123">
        <v>2.4390243902439024</v>
      </c>
      <c r="BO32" s="120">
        <v>0</v>
      </c>
      <c r="BP32" s="123">
        <v>0</v>
      </c>
      <c r="BQ32" s="120">
        <v>40</v>
      </c>
      <c r="BR32" s="123">
        <v>97.5609756097561</v>
      </c>
      <c r="BS32" s="120">
        <v>41</v>
      </c>
      <c r="BT32" s="2"/>
      <c r="BU32" s="3"/>
      <c r="BV32" s="3"/>
      <c r="BW32" s="3"/>
      <c r="BX32" s="3"/>
    </row>
    <row r="33" spans="1:76" ht="15">
      <c r="A33" s="64" t="s">
        <v>244</v>
      </c>
      <c r="B33" s="65"/>
      <c r="C33" s="65" t="s">
        <v>64</v>
      </c>
      <c r="D33" s="66">
        <v>163.4740243802667</v>
      </c>
      <c r="E33" s="68"/>
      <c r="F33" s="100" t="s">
        <v>828</v>
      </c>
      <c r="G33" s="65"/>
      <c r="H33" s="69" t="s">
        <v>244</v>
      </c>
      <c r="I33" s="70"/>
      <c r="J33" s="70"/>
      <c r="K33" s="69" t="s">
        <v>909</v>
      </c>
      <c r="L33" s="73">
        <v>1</v>
      </c>
      <c r="M33" s="74">
        <v>3660.063232421875</v>
      </c>
      <c r="N33" s="74">
        <v>3294.4697265625</v>
      </c>
      <c r="O33" s="75"/>
      <c r="P33" s="76"/>
      <c r="Q33" s="76"/>
      <c r="R33" s="86"/>
      <c r="S33" s="48">
        <v>1</v>
      </c>
      <c r="T33" s="48">
        <v>0</v>
      </c>
      <c r="U33" s="49">
        <v>0</v>
      </c>
      <c r="V33" s="49">
        <v>0.013158</v>
      </c>
      <c r="W33" s="49">
        <v>0.019289</v>
      </c>
      <c r="X33" s="49">
        <v>0.399611</v>
      </c>
      <c r="Y33" s="49">
        <v>0</v>
      </c>
      <c r="Z33" s="49">
        <v>0</v>
      </c>
      <c r="AA33" s="71">
        <v>33</v>
      </c>
      <c r="AB33" s="71"/>
      <c r="AC33" s="72"/>
      <c r="AD33" s="78" t="s">
        <v>653</v>
      </c>
      <c r="AE33" s="78">
        <v>70</v>
      </c>
      <c r="AF33" s="78">
        <v>138</v>
      </c>
      <c r="AG33" s="78">
        <v>195</v>
      </c>
      <c r="AH33" s="78">
        <v>41</v>
      </c>
      <c r="AI33" s="78"/>
      <c r="AJ33" s="78" t="s">
        <v>691</v>
      </c>
      <c r="AK33" s="78"/>
      <c r="AL33" s="83" t="s">
        <v>759</v>
      </c>
      <c r="AM33" s="78"/>
      <c r="AN33" s="80">
        <v>43109.66248842593</v>
      </c>
      <c r="AO33" s="83" t="s">
        <v>795</v>
      </c>
      <c r="AP33" s="78" t="b">
        <v>1</v>
      </c>
      <c r="AQ33" s="78" t="b">
        <v>0</v>
      </c>
      <c r="AR33" s="78" t="b">
        <v>0</v>
      </c>
      <c r="AS33" s="78" t="s">
        <v>580</v>
      </c>
      <c r="AT33" s="78">
        <v>2</v>
      </c>
      <c r="AU33" s="78"/>
      <c r="AV33" s="78" t="b">
        <v>0</v>
      </c>
      <c r="AW33" s="78" t="s">
        <v>838</v>
      </c>
      <c r="AX33" s="83" t="s">
        <v>869</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245</v>
      </c>
      <c r="B34" s="65"/>
      <c r="C34" s="65" t="s">
        <v>64</v>
      </c>
      <c r="D34" s="66">
        <v>763.0420109629388</v>
      </c>
      <c r="E34" s="68"/>
      <c r="F34" s="100" t="s">
        <v>829</v>
      </c>
      <c r="G34" s="65"/>
      <c r="H34" s="69" t="s">
        <v>245</v>
      </c>
      <c r="I34" s="70"/>
      <c r="J34" s="70"/>
      <c r="K34" s="69" t="s">
        <v>910</v>
      </c>
      <c r="L34" s="73">
        <v>1</v>
      </c>
      <c r="M34" s="74">
        <v>2758.5009765625</v>
      </c>
      <c r="N34" s="74">
        <v>3664.38671875</v>
      </c>
      <c r="O34" s="75"/>
      <c r="P34" s="76"/>
      <c r="Q34" s="76"/>
      <c r="R34" s="86"/>
      <c r="S34" s="48">
        <v>1</v>
      </c>
      <c r="T34" s="48">
        <v>0</v>
      </c>
      <c r="U34" s="49">
        <v>0</v>
      </c>
      <c r="V34" s="49">
        <v>0.013158</v>
      </c>
      <c r="W34" s="49">
        <v>0.019289</v>
      </c>
      <c r="X34" s="49">
        <v>0.399611</v>
      </c>
      <c r="Y34" s="49">
        <v>0</v>
      </c>
      <c r="Z34" s="49">
        <v>0</v>
      </c>
      <c r="AA34" s="71">
        <v>34</v>
      </c>
      <c r="AB34" s="71"/>
      <c r="AC34" s="72"/>
      <c r="AD34" s="78" t="s">
        <v>654</v>
      </c>
      <c r="AE34" s="78">
        <v>146</v>
      </c>
      <c r="AF34" s="78">
        <v>35119</v>
      </c>
      <c r="AG34" s="78">
        <v>24102</v>
      </c>
      <c r="AH34" s="78">
        <v>234</v>
      </c>
      <c r="AI34" s="78"/>
      <c r="AJ34" s="78" t="s">
        <v>692</v>
      </c>
      <c r="AK34" s="78"/>
      <c r="AL34" s="83" t="s">
        <v>760</v>
      </c>
      <c r="AM34" s="78"/>
      <c r="AN34" s="80">
        <v>39833.61179398148</v>
      </c>
      <c r="AO34" s="83" t="s">
        <v>796</v>
      </c>
      <c r="AP34" s="78" t="b">
        <v>0</v>
      </c>
      <c r="AQ34" s="78" t="b">
        <v>0</v>
      </c>
      <c r="AR34" s="78" t="b">
        <v>0</v>
      </c>
      <c r="AS34" s="78" t="s">
        <v>580</v>
      </c>
      <c r="AT34" s="78">
        <v>1344</v>
      </c>
      <c r="AU34" s="83" t="s">
        <v>807</v>
      </c>
      <c r="AV34" s="78" t="b">
        <v>1</v>
      </c>
      <c r="AW34" s="78" t="s">
        <v>838</v>
      </c>
      <c r="AX34" s="83" t="s">
        <v>870</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233</v>
      </c>
      <c r="B35" s="65"/>
      <c r="C35" s="65" t="s">
        <v>64</v>
      </c>
      <c r="D35" s="66">
        <v>166.98768714718153</v>
      </c>
      <c r="E35" s="68"/>
      <c r="F35" s="100" t="s">
        <v>830</v>
      </c>
      <c r="G35" s="65"/>
      <c r="H35" s="69" t="s">
        <v>233</v>
      </c>
      <c r="I35" s="70"/>
      <c r="J35" s="70"/>
      <c r="K35" s="69" t="s">
        <v>911</v>
      </c>
      <c r="L35" s="73">
        <v>1</v>
      </c>
      <c r="M35" s="74">
        <v>2737.611083984375</v>
      </c>
      <c r="N35" s="74">
        <v>9455.513671875</v>
      </c>
      <c r="O35" s="75"/>
      <c r="P35" s="76"/>
      <c r="Q35" s="76"/>
      <c r="R35" s="86"/>
      <c r="S35" s="48">
        <v>2</v>
      </c>
      <c r="T35" s="48">
        <v>1</v>
      </c>
      <c r="U35" s="49">
        <v>0</v>
      </c>
      <c r="V35" s="49">
        <v>0.013158</v>
      </c>
      <c r="W35" s="49">
        <v>0.022548</v>
      </c>
      <c r="X35" s="49">
        <v>0.694975</v>
      </c>
      <c r="Y35" s="49">
        <v>0</v>
      </c>
      <c r="Z35" s="49">
        <v>0</v>
      </c>
      <c r="AA35" s="71">
        <v>35</v>
      </c>
      <c r="AB35" s="71"/>
      <c r="AC35" s="72"/>
      <c r="AD35" s="78" t="s">
        <v>655</v>
      </c>
      <c r="AE35" s="78">
        <v>575</v>
      </c>
      <c r="AF35" s="78">
        <v>343</v>
      </c>
      <c r="AG35" s="78">
        <v>5310</v>
      </c>
      <c r="AH35" s="78">
        <v>5510</v>
      </c>
      <c r="AI35" s="78"/>
      <c r="AJ35" s="78" t="s">
        <v>693</v>
      </c>
      <c r="AK35" s="78" t="s">
        <v>726</v>
      </c>
      <c r="AL35" s="83" t="s">
        <v>761</v>
      </c>
      <c r="AM35" s="78"/>
      <c r="AN35" s="80">
        <v>40036.84641203703</v>
      </c>
      <c r="AO35" s="83" t="s">
        <v>797</v>
      </c>
      <c r="AP35" s="78" t="b">
        <v>1</v>
      </c>
      <c r="AQ35" s="78" t="b">
        <v>0</v>
      </c>
      <c r="AR35" s="78" t="b">
        <v>1</v>
      </c>
      <c r="AS35" s="78" t="s">
        <v>580</v>
      </c>
      <c r="AT35" s="78">
        <v>113</v>
      </c>
      <c r="AU35" s="83" t="s">
        <v>807</v>
      </c>
      <c r="AV35" s="78" t="b">
        <v>0</v>
      </c>
      <c r="AW35" s="78" t="s">
        <v>838</v>
      </c>
      <c r="AX35" s="83" t="s">
        <v>871</v>
      </c>
      <c r="AY35" s="78" t="s">
        <v>66</v>
      </c>
      <c r="AZ35" s="78" t="str">
        <f>REPLACE(INDEX(GroupVertices[Group],MATCH(Vertices[[#This Row],[Vertex]],GroupVertices[Vertex],0)),1,1,"")</f>
        <v>1</v>
      </c>
      <c r="BA35" s="48" t="s">
        <v>343</v>
      </c>
      <c r="BB35" s="48" t="s">
        <v>343</v>
      </c>
      <c r="BC35" s="48" t="s">
        <v>372</v>
      </c>
      <c r="BD35" s="48" t="s">
        <v>372</v>
      </c>
      <c r="BE35" s="48"/>
      <c r="BF35" s="48"/>
      <c r="BG35" s="120" t="s">
        <v>1199</v>
      </c>
      <c r="BH35" s="120" t="s">
        <v>1199</v>
      </c>
      <c r="BI35" s="120" t="s">
        <v>1231</v>
      </c>
      <c r="BJ35" s="120" t="s">
        <v>1231</v>
      </c>
      <c r="BK35" s="120">
        <v>0</v>
      </c>
      <c r="BL35" s="123">
        <v>0</v>
      </c>
      <c r="BM35" s="120">
        <v>0</v>
      </c>
      <c r="BN35" s="123">
        <v>0</v>
      </c>
      <c r="BO35" s="120">
        <v>0</v>
      </c>
      <c r="BP35" s="123">
        <v>0</v>
      </c>
      <c r="BQ35" s="120">
        <v>10</v>
      </c>
      <c r="BR35" s="123">
        <v>100</v>
      </c>
      <c r="BS35" s="120">
        <v>10</v>
      </c>
      <c r="BT35" s="2"/>
      <c r="BU35" s="3"/>
      <c r="BV35" s="3"/>
      <c r="BW35" s="3"/>
      <c r="BX35" s="3"/>
    </row>
    <row r="36" spans="1:76" ht="15">
      <c r="A36" s="64" t="s">
        <v>246</v>
      </c>
      <c r="B36" s="65"/>
      <c r="C36" s="65" t="s">
        <v>64</v>
      </c>
      <c r="D36" s="66">
        <v>272.8603452507568</v>
      </c>
      <c r="E36" s="68"/>
      <c r="F36" s="100" t="s">
        <v>831</v>
      </c>
      <c r="G36" s="65"/>
      <c r="H36" s="69" t="s">
        <v>246</v>
      </c>
      <c r="I36" s="70"/>
      <c r="J36" s="70"/>
      <c r="K36" s="69" t="s">
        <v>912</v>
      </c>
      <c r="L36" s="73">
        <v>1</v>
      </c>
      <c r="M36" s="74">
        <v>2941.662841796875</v>
      </c>
      <c r="N36" s="74">
        <v>914.0048828125</v>
      </c>
      <c r="O36" s="75"/>
      <c r="P36" s="76"/>
      <c r="Q36" s="76"/>
      <c r="R36" s="86"/>
      <c r="S36" s="48">
        <v>1</v>
      </c>
      <c r="T36" s="48">
        <v>0</v>
      </c>
      <c r="U36" s="49">
        <v>0</v>
      </c>
      <c r="V36" s="49">
        <v>0.013158</v>
      </c>
      <c r="W36" s="49">
        <v>0.019289</v>
      </c>
      <c r="X36" s="49">
        <v>0.399611</v>
      </c>
      <c r="Y36" s="49">
        <v>0</v>
      </c>
      <c r="Z36" s="49">
        <v>0</v>
      </c>
      <c r="AA36" s="71">
        <v>36</v>
      </c>
      <c r="AB36" s="71"/>
      <c r="AC36" s="72"/>
      <c r="AD36" s="78" t="s">
        <v>656</v>
      </c>
      <c r="AE36" s="78">
        <v>2332</v>
      </c>
      <c r="AF36" s="78">
        <v>6520</v>
      </c>
      <c r="AG36" s="78">
        <v>29708</v>
      </c>
      <c r="AH36" s="78">
        <v>259</v>
      </c>
      <c r="AI36" s="78"/>
      <c r="AJ36" s="78" t="s">
        <v>694</v>
      </c>
      <c r="AK36" s="78" t="s">
        <v>727</v>
      </c>
      <c r="AL36" s="83" t="s">
        <v>762</v>
      </c>
      <c r="AM36" s="78"/>
      <c r="AN36" s="80">
        <v>39785.08201388889</v>
      </c>
      <c r="AO36" s="83" t="s">
        <v>798</v>
      </c>
      <c r="AP36" s="78" t="b">
        <v>1</v>
      </c>
      <c r="AQ36" s="78" t="b">
        <v>0</v>
      </c>
      <c r="AR36" s="78" t="b">
        <v>1</v>
      </c>
      <c r="AS36" s="78" t="s">
        <v>580</v>
      </c>
      <c r="AT36" s="78">
        <v>612</v>
      </c>
      <c r="AU36" s="83" t="s">
        <v>807</v>
      </c>
      <c r="AV36" s="78" t="b">
        <v>0</v>
      </c>
      <c r="AW36" s="78" t="s">
        <v>838</v>
      </c>
      <c r="AX36" s="83" t="s">
        <v>872</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234</v>
      </c>
      <c r="B37" s="65"/>
      <c r="C37" s="65" t="s">
        <v>64</v>
      </c>
      <c r="D37" s="66">
        <v>231.8447598789168</v>
      </c>
      <c r="E37" s="68"/>
      <c r="F37" s="100" t="s">
        <v>832</v>
      </c>
      <c r="G37" s="65"/>
      <c r="H37" s="69" t="s">
        <v>234</v>
      </c>
      <c r="I37" s="70"/>
      <c r="J37" s="70"/>
      <c r="K37" s="69" t="s">
        <v>913</v>
      </c>
      <c r="L37" s="73">
        <v>1</v>
      </c>
      <c r="M37" s="74">
        <v>2067.66552734375</v>
      </c>
      <c r="N37" s="74">
        <v>449.1314697265625</v>
      </c>
      <c r="O37" s="75"/>
      <c r="P37" s="76"/>
      <c r="Q37" s="76"/>
      <c r="R37" s="86"/>
      <c r="S37" s="48">
        <v>1</v>
      </c>
      <c r="T37" s="48">
        <v>1</v>
      </c>
      <c r="U37" s="49">
        <v>0</v>
      </c>
      <c r="V37" s="49">
        <v>0.013158</v>
      </c>
      <c r="W37" s="49">
        <v>0.019289</v>
      </c>
      <c r="X37" s="49">
        <v>0.399611</v>
      </c>
      <c r="Y37" s="49">
        <v>0</v>
      </c>
      <c r="Z37" s="49">
        <v>1</v>
      </c>
      <c r="AA37" s="71">
        <v>37</v>
      </c>
      <c r="AB37" s="71"/>
      <c r="AC37" s="72"/>
      <c r="AD37" s="78" t="s">
        <v>657</v>
      </c>
      <c r="AE37" s="78">
        <v>1412</v>
      </c>
      <c r="AF37" s="78">
        <v>4127</v>
      </c>
      <c r="AG37" s="78">
        <v>6280</v>
      </c>
      <c r="AH37" s="78">
        <v>1862</v>
      </c>
      <c r="AI37" s="78"/>
      <c r="AJ37" s="78" t="s">
        <v>695</v>
      </c>
      <c r="AK37" s="78"/>
      <c r="AL37" s="83" t="s">
        <v>763</v>
      </c>
      <c r="AM37" s="78"/>
      <c r="AN37" s="80">
        <v>41279.75399305556</v>
      </c>
      <c r="AO37" s="83" t="s">
        <v>799</v>
      </c>
      <c r="AP37" s="78" t="b">
        <v>0</v>
      </c>
      <c r="AQ37" s="78" t="b">
        <v>0</v>
      </c>
      <c r="AR37" s="78" t="b">
        <v>1</v>
      </c>
      <c r="AS37" s="78" t="s">
        <v>580</v>
      </c>
      <c r="AT37" s="78">
        <v>132</v>
      </c>
      <c r="AU37" s="83" t="s">
        <v>807</v>
      </c>
      <c r="AV37" s="78" t="b">
        <v>0</v>
      </c>
      <c r="AW37" s="78" t="s">
        <v>838</v>
      </c>
      <c r="AX37" s="83" t="s">
        <v>873</v>
      </c>
      <c r="AY37" s="78" t="s">
        <v>66</v>
      </c>
      <c r="AZ37" s="78" t="str">
        <f>REPLACE(INDEX(GroupVertices[Group],MATCH(Vertices[[#This Row],[Vertex]],GroupVertices[Vertex],0)),1,1,"")</f>
        <v>1</v>
      </c>
      <c r="BA37" s="48" t="s">
        <v>348</v>
      </c>
      <c r="BB37" s="48" t="s">
        <v>348</v>
      </c>
      <c r="BC37" s="48" t="s">
        <v>373</v>
      </c>
      <c r="BD37" s="48" t="s">
        <v>373</v>
      </c>
      <c r="BE37" s="48" t="s">
        <v>391</v>
      </c>
      <c r="BF37" s="48" t="s">
        <v>391</v>
      </c>
      <c r="BG37" s="120" t="s">
        <v>1200</v>
      </c>
      <c r="BH37" s="120" t="s">
        <v>1200</v>
      </c>
      <c r="BI37" s="120" t="s">
        <v>1232</v>
      </c>
      <c r="BJ37" s="120" t="s">
        <v>1232</v>
      </c>
      <c r="BK37" s="120">
        <v>1</v>
      </c>
      <c r="BL37" s="123">
        <v>4.166666666666667</v>
      </c>
      <c r="BM37" s="120">
        <v>1</v>
      </c>
      <c r="BN37" s="123">
        <v>4.166666666666667</v>
      </c>
      <c r="BO37" s="120">
        <v>0</v>
      </c>
      <c r="BP37" s="123">
        <v>0</v>
      </c>
      <c r="BQ37" s="120">
        <v>22</v>
      </c>
      <c r="BR37" s="123">
        <v>91.66666666666667</v>
      </c>
      <c r="BS37" s="120">
        <v>24</v>
      </c>
      <c r="BT37" s="2"/>
      <c r="BU37" s="3"/>
      <c r="BV37" s="3"/>
      <c r="BW37" s="3"/>
      <c r="BX37" s="3"/>
    </row>
    <row r="38" spans="1:76" ht="15">
      <c r="A38" s="64" t="s">
        <v>247</v>
      </c>
      <c r="B38" s="65"/>
      <c r="C38" s="65" t="s">
        <v>64</v>
      </c>
      <c r="D38" s="66">
        <v>1000</v>
      </c>
      <c r="E38" s="68"/>
      <c r="F38" s="100" t="s">
        <v>833</v>
      </c>
      <c r="G38" s="65"/>
      <c r="H38" s="69" t="s">
        <v>247</v>
      </c>
      <c r="I38" s="70"/>
      <c r="J38" s="70"/>
      <c r="K38" s="69" t="s">
        <v>914</v>
      </c>
      <c r="L38" s="73">
        <v>1</v>
      </c>
      <c r="M38" s="74">
        <v>410.55023193359375</v>
      </c>
      <c r="N38" s="74">
        <v>5741.30859375</v>
      </c>
      <c r="O38" s="75"/>
      <c r="P38" s="76"/>
      <c r="Q38" s="76"/>
      <c r="R38" s="86"/>
      <c r="S38" s="48">
        <v>1</v>
      </c>
      <c r="T38" s="48">
        <v>0</v>
      </c>
      <c r="U38" s="49">
        <v>0</v>
      </c>
      <c r="V38" s="49">
        <v>0.013158</v>
      </c>
      <c r="W38" s="49">
        <v>0.019289</v>
      </c>
      <c r="X38" s="49">
        <v>0.399611</v>
      </c>
      <c r="Y38" s="49">
        <v>0</v>
      </c>
      <c r="Z38" s="49">
        <v>0</v>
      </c>
      <c r="AA38" s="71">
        <v>38</v>
      </c>
      <c r="AB38" s="71"/>
      <c r="AC38" s="72"/>
      <c r="AD38" s="78" t="s">
        <v>658</v>
      </c>
      <c r="AE38" s="78">
        <v>3437</v>
      </c>
      <c r="AF38" s="78">
        <v>113245</v>
      </c>
      <c r="AG38" s="78">
        <v>23905</v>
      </c>
      <c r="AH38" s="78">
        <v>13855</v>
      </c>
      <c r="AI38" s="78"/>
      <c r="AJ38" s="78" t="s">
        <v>696</v>
      </c>
      <c r="AK38" s="78" t="s">
        <v>728</v>
      </c>
      <c r="AL38" s="83" t="s">
        <v>764</v>
      </c>
      <c r="AM38" s="78"/>
      <c r="AN38" s="80">
        <v>39382.68042824074</v>
      </c>
      <c r="AO38" s="83" t="s">
        <v>800</v>
      </c>
      <c r="AP38" s="78" t="b">
        <v>0</v>
      </c>
      <c r="AQ38" s="78" t="b">
        <v>0</v>
      </c>
      <c r="AR38" s="78" t="b">
        <v>0</v>
      </c>
      <c r="AS38" s="78" t="s">
        <v>580</v>
      </c>
      <c r="AT38" s="78">
        <v>3466</v>
      </c>
      <c r="AU38" s="83" t="s">
        <v>809</v>
      </c>
      <c r="AV38" s="78" t="b">
        <v>0</v>
      </c>
      <c r="AW38" s="78" t="s">
        <v>838</v>
      </c>
      <c r="AX38" s="83" t="s">
        <v>874</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248</v>
      </c>
      <c r="B39" s="65"/>
      <c r="C39" s="65" t="s">
        <v>64</v>
      </c>
      <c r="D39" s="66">
        <v>1000</v>
      </c>
      <c r="E39" s="68"/>
      <c r="F39" s="100" t="s">
        <v>834</v>
      </c>
      <c r="G39" s="65"/>
      <c r="H39" s="69" t="s">
        <v>248</v>
      </c>
      <c r="I39" s="70"/>
      <c r="J39" s="70"/>
      <c r="K39" s="69" t="s">
        <v>915</v>
      </c>
      <c r="L39" s="73">
        <v>1</v>
      </c>
      <c r="M39" s="74">
        <v>3677.344970703125</v>
      </c>
      <c r="N39" s="74">
        <v>6009.0234375</v>
      </c>
      <c r="O39" s="75"/>
      <c r="P39" s="76"/>
      <c r="Q39" s="76"/>
      <c r="R39" s="86"/>
      <c r="S39" s="48">
        <v>1</v>
      </c>
      <c r="T39" s="48">
        <v>0</v>
      </c>
      <c r="U39" s="49">
        <v>0</v>
      </c>
      <c r="V39" s="49">
        <v>0.013158</v>
      </c>
      <c r="W39" s="49">
        <v>0.019289</v>
      </c>
      <c r="X39" s="49">
        <v>0.399611</v>
      </c>
      <c r="Y39" s="49">
        <v>0</v>
      </c>
      <c r="Z39" s="49">
        <v>0</v>
      </c>
      <c r="AA39" s="71">
        <v>39</v>
      </c>
      <c r="AB39" s="71"/>
      <c r="AC39" s="72"/>
      <c r="AD39" s="78" t="s">
        <v>659</v>
      </c>
      <c r="AE39" s="78">
        <v>187</v>
      </c>
      <c r="AF39" s="78">
        <v>434042</v>
      </c>
      <c r="AG39" s="78">
        <v>202481</v>
      </c>
      <c r="AH39" s="78">
        <v>217</v>
      </c>
      <c r="AI39" s="78"/>
      <c r="AJ39" s="78" t="s">
        <v>697</v>
      </c>
      <c r="AK39" s="78" t="s">
        <v>729</v>
      </c>
      <c r="AL39" s="83" t="s">
        <v>765</v>
      </c>
      <c r="AM39" s="78"/>
      <c r="AN39" s="80">
        <v>39180.878587962965</v>
      </c>
      <c r="AO39" s="83" t="s">
        <v>801</v>
      </c>
      <c r="AP39" s="78" t="b">
        <v>0</v>
      </c>
      <c r="AQ39" s="78" t="b">
        <v>0</v>
      </c>
      <c r="AR39" s="78" t="b">
        <v>1</v>
      </c>
      <c r="AS39" s="78" t="s">
        <v>580</v>
      </c>
      <c r="AT39" s="78">
        <v>11954</v>
      </c>
      <c r="AU39" s="83" t="s">
        <v>809</v>
      </c>
      <c r="AV39" s="78" t="b">
        <v>1</v>
      </c>
      <c r="AW39" s="78" t="s">
        <v>838</v>
      </c>
      <c r="AX39" s="83" t="s">
        <v>875</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249</v>
      </c>
      <c r="B40" s="65"/>
      <c r="C40" s="65" t="s">
        <v>64</v>
      </c>
      <c r="D40" s="66">
        <v>684.3702446207968</v>
      </c>
      <c r="E40" s="68"/>
      <c r="F40" s="100" t="s">
        <v>835</v>
      </c>
      <c r="G40" s="65"/>
      <c r="H40" s="69" t="s">
        <v>249</v>
      </c>
      <c r="I40" s="70"/>
      <c r="J40" s="70"/>
      <c r="K40" s="69" t="s">
        <v>916</v>
      </c>
      <c r="L40" s="73">
        <v>1</v>
      </c>
      <c r="M40" s="74">
        <v>1216.0496826171875</v>
      </c>
      <c r="N40" s="74">
        <v>9353.02734375</v>
      </c>
      <c r="O40" s="75"/>
      <c r="P40" s="76"/>
      <c r="Q40" s="76"/>
      <c r="R40" s="86"/>
      <c r="S40" s="48">
        <v>1</v>
      </c>
      <c r="T40" s="48">
        <v>0</v>
      </c>
      <c r="U40" s="49">
        <v>0</v>
      </c>
      <c r="V40" s="49">
        <v>0.013158</v>
      </c>
      <c r="W40" s="49">
        <v>0.019289</v>
      </c>
      <c r="X40" s="49">
        <v>0.399611</v>
      </c>
      <c r="Y40" s="49">
        <v>0</v>
      </c>
      <c r="Z40" s="49">
        <v>0</v>
      </c>
      <c r="AA40" s="71">
        <v>40</v>
      </c>
      <c r="AB40" s="71"/>
      <c r="AC40" s="72"/>
      <c r="AD40" s="78" t="s">
        <v>660</v>
      </c>
      <c r="AE40" s="78">
        <v>1555</v>
      </c>
      <c r="AF40" s="78">
        <v>30529</v>
      </c>
      <c r="AG40" s="78">
        <v>22315</v>
      </c>
      <c r="AH40" s="78">
        <v>136</v>
      </c>
      <c r="AI40" s="78"/>
      <c r="AJ40" s="78" t="s">
        <v>698</v>
      </c>
      <c r="AK40" s="78" t="s">
        <v>717</v>
      </c>
      <c r="AL40" s="83" t="s">
        <v>766</v>
      </c>
      <c r="AM40" s="78"/>
      <c r="AN40" s="80">
        <v>39467.66704861111</v>
      </c>
      <c r="AO40" s="83" t="s">
        <v>802</v>
      </c>
      <c r="AP40" s="78" t="b">
        <v>0</v>
      </c>
      <c r="AQ40" s="78" t="b">
        <v>0</v>
      </c>
      <c r="AR40" s="78" t="b">
        <v>0</v>
      </c>
      <c r="AS40" s="78" t="s">
        <v>580</v>
      </c>
      <c r="AT40" s="78">
        <v>1677</v>
      </c>
      <c r="AU40" s="83" t="s">
        <v>816</v>
      </c>
      <c r="AV40" s="78" t="b">
        <v>1</v>
      </c>
      <c r="AW40" s="78" t="s">
        <v>838</v>
      </c>
      <c r="AX40" s="83" t="s">
        <v>876</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87" t="s">
        <v>250</v>
      </c>
      <c r="B41" s="88"/>
      <c r="C41" s="88" t="s">
        <v>64</v>
      </c>
      <c r="D41" s="89">
        <v>202.91274646158882</v>
      </c>
      <c r="E41" s="90"/>
      <c r="F41" s="101" t="s">
        <v>836</v>
      </c>
      <c r="G41" s="88"/>
      <c r="H41" s="91" t="s">
        <v>250</v>
      </c>
      <c r="I41" s="92"/>
      <c r="J41" s="92"/>
      <c r="K41" s="91" t="s">
        <v>917</v>
      </c>
      <c r="L41" s="93">
        <v>1</v>
      </c>
      <c r="M41" s="94">
        <v>671.80224609375</v>
      </c>
      <c r="N41" s="94">
        <v>7837.8642578125</v>
      </c>
      <c r="O41" s="95"/>
      <c r="P41" s="96"/>
      <c r="Q41" s="96"/>
      <c r="R41" s="97"/>
      <c r="S41" s="48">
        <v>1</v>
      </c>
      <c r="T41" s="48">
        <v>0</v>
      </c>
      <c r="U41" s="49">
        <v>0</v>
      </c>
      <c r="V41" s="49">
        <v>0.013158</v>
      </c>
      <c r="W41" s="49">
        <v>0.019289</v>
      </c>
      <c r="X41" s="49">
        <v>0.399611</v>
      </c>
      <c r="Y41" s="49">
        <v>0</v>
      </c>
      <c r="Z41" s="49">
        <v>0</v>
      </c>
      <c r="AA41" s="98">
        <v>41</v>
      </c>
      <c r="AB41" s="98"/>
      <c r="AC41" s="99"/>
      <c r="AD41" s="78" t="s">
        <v>661</v>
      </c>
      <c r="AE41" s="78">
        <v>222</v>
      </c>
      <c r="AF41" s="78">
        <v>2439</v>
      </c>
      <c r="AG41" s="78">
        <v>7552</v>
      </c>
      <c r="AH41" s="78">
        <v>216</v>
      </c>
      <c r="AI41" s="78"/>
      <c r="AJ41" s="78" t="s">
        <v>699</v>
      </c>
      <c r="AK41" s="78" t="s">
        <v>730</v>
      </c>
      <c r="AL41" s="83" t="s">
        <v>767</v>
      </c>
      <c r="AM41" s="78"/>
      <c r="AN41" s="80">
        <v>39891.807233796295</v>
      </c>
      <c r="AO41" s="78"/>
      <c r="AP41" s="78" t="b">
        <v>1</v>
      </c>
      <c r="AQ41" s="78" t="b">
        <v>0</v>
      </c>
      <c r="AR41" s="78" t="b">
        <v>0</v>
      </c>
      <c r="AS41" s="78" t="s">
        <v>580</v>
      </c>
      <c r="AT41" s="78">
        <v>172</v>
      </c>
      <c r="AU41" s="83" t="s">
        <v>807</v>
      </c>
      <c r="AV41" s="78" t="b">
        <v>0</v>
      </c>
      <c r="AW41" s="78" t="s">
        <v>838</v>
      </c>
      <c r="AX41" s="83" t="s">
        <v>877</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87" t="s">
        <v>601</v>
      </c>
      <c r="B42" s="88"/>
      <c r="C42" s="88" t="s">
        <v>64</v>
      </c>
      <c r="D42" s="89">
        <v>233.49018244293546</v>
      </c>
      <c r="E42" s="90"/>
      <c r="F42" s="101" t="s">
        <v>837</v>
      </c>
      <c r="G42" s="88" t="s">
        <v>51</v>
      </c>
      <c r="H42" s="91" t="s">
        <v>601</v>
      </c>
      <c r="I42" s="92"/>
      <c r="J42" s="92"/>
      <c r="K42" s="91" t="s">
        <v>918</v>
      </c>
      <c r="L42" s="93">
        <v>1</v>
      </c>
      <c r="M42" s="94">
        <v>9362.2861328125</v>
      </c>
      <c r="N42" s="94">
        <v>8701.0908203125</v>
      </c>
      <c r="O42" s="95"/>
      <c r="P42" s="96"/>
      <c r="Q42" s="96"/>
      <c r="R42" s="97"/>
      <c r="S42" s="48">
        <v>0</v>
      </c>
      <c r="T42" s="48">
        <v>0</v>
      </c>
      <c r="U42" s="49">
        <v>0</v>
      </c>
      <c r="V42" s="49">
        <v>0</v>
      </c>
      <c r="W42" s="49">
        <v>0</v>
      </c>
      <c r="X42" s="49">
        <v>0</v>
      </c>
      <c r="Y42" s="49">
        <v>0</v>
      </c>
      <c r="Z42" s="49" t="s">
        <v>1377</v>
      </c>
      <c r="AA42" s="98">
        <v>42</v>
      </c>
      <c r="AB42" s="98"/>
      <c r="AC42" s="99"/>
      <c r="AD42" s="78" t="s">
        <v>662</v>
      </c>
      <c r="AE42" s="78">
        <v>82</v>
      </c>
      <c r="AF42" s="78">
        <v>4223</v>
      </c>
      <c r="AG42" s="78">
        <v>347</v>
      </c>
      <c r="AH42" s="78">
        <v>33</v>
      </c>
      <c r="AI42" s="78"/>
      <c r="AJ42" s="78" t="s">
        <v>700</v>
      </c>
      <c r="AK42" s="78" t="s">
        <v>731</v>
      </c>
      <c r="AL42" s="78"/>
      <c r="AM42" s="78"/>
      <c r="AN42" s="80">
        <v>39979.97505787037</v>
      </c>
      <c r="AO42" s="78"/>
      <c r="AP42" s="78" t="b">
        <v>0</v>
      </c>
      <c r="AQ42" s="78" t="b">
        <v>0</v>
      </c>
      <c r="AR42" s="78" t="b">
        <v>0</v>
      </c>
      <c r="AS42" s="78" t="s">
        <v>580</v>
      </c>
      <c r="AT42" s="78">
        <v>127</v>
      </c>
      <c r="AU42" s="83" t="s">
        <v>807</v>
      </c>
      <c r="AV42" s="78" t="b">
        <v>0</v>
      </c>
      <c r="AW42" s="78" t="s">
        <v>838</v>
      </c>
      <c r="AX42" s="83" t="s">
        <v>878</v>
      </c>
      <c r="AY42" s="78" t="s">
        <v>65</v>
      </c>
      <c r="AZ42" s="78" t="str">
        <f>REPLACE(INDEX(GroupVertices[Group],MATCH(Vertices[[#This Row],[Vertex]],GroupVertices[Vertex],0)),1,1,"")</f>
        <v>4</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hyperlinks>
    <hyperlink ref="AL3" r:id="rId1" display="http://t.co/15zjFcvrNA"/>
    <hyperlink ref="AL4" r:id="rId2" display="http://www.infovista.com/"/>
    <hyperlink ref="AL5" r:id="rId3" display="http://www.brighttalk.com/"/>
    <hyperlink ref="AL6" r:id="rId4" display="http://bt.com/globalservices"/>
    <hyperlink ref="AL8" r:id="rId5" display="https://t.co/2uaXqeKTqp"/>
    <hyperlink ref="AL9" r:id="rId6" display="http://www.incisiv.io/"/>
    <hyperlink ref="AL11" r:id="rId7" display="https://t.co/sUwEyXkPuR"/>
    <hyperlink ref="AL12" r:id="rId8" display="http://t.co/nOKYP7Husd"/>
    <hyperlink ref="AL13" r:id="rId9" display="https://t.co/E6jGkrQxRw"/>
    <hyperlink ref="AL14" r:id="rId10" display="http://t.co/pPXckplOWQ"/>
    <hyperlink ref="AL15" r:id="rId11" display="http://www.bt.com/GBFM"/>
    <hyperlink ref="AL16" r:id="rId12" display="http://www.naturiffic.com/"/>
    <hyperlink ref="AL17" r:id="rId13" display="https://t.co/Ax63Bwoj0a"/>
    <hyperlink ref="AL18" r:id="rId14" display="https://www.reikistressandpainrelief.com/"/>
    <hyperlink ref="AL19" r:id="rId15" display="https://t.co/YsKIxquoRj"/>
    <hyperlink ref="AL20" r:id="rId16" display="http://www.enterprisemanagement.com/"/>
    <hyperlink ref="AL21" r:id="rId17" display="http://blogs.wsj.com/laidoff/2010/01/04/participating-in-a-career-transition-program/"/>
    <hyperlink ref="AL22" r:id="rId18" display="https://t.co/jrYHVGUkHY"/>
    <hyperlink ref="AL23" r:id="rId19" display="http://t.co/iaR1iASrzN"/>
    <hyperlink ref="AL24" r:id="rId20" display="http://t.co/vqIggP4DdF"/>
    <hyperlink ref="AL25" r:id="rId21" display="http://www.btireland.com/"/>
    <hyperlink ref="AL26" r:id="rId22" display="http://www.exclusive-networks.de/"/>
    <hyperlink ref="AL28" r:id="rId23" display="http://maktech.co.tz/"/>
    <hyperlink ref="AL29" r:id="rId24" display="https://t.co/UN0axwJYtd"/>
    <hyperlink ref="AL30" r:id="rId25" display="http://t.co/SAoVO0BZL8"/>
    <hyperlink ref="AL31" r:id="rId26" display="https://t.co/npN808UabW"/>
    <hyperlink ref="AL32" r:id="rId27" display="http://t.co/DN7deUzSgw"/>
    <hyperlink ref="AL33" r:id="rId28" display="https://t.co/i1PzpIiWah"/>
    <hyperlink ref="AL34" r:id="rId29" display="http://www.crn.com/"/>
    <hyperlink ref="AL35" r:id="rId30" display="http://www.johncoe.com/"/>
    <hyperlink ref="AL36" r:id="rId31" display="http://www.zkresearch.com/"/>
    <hyperlink ref="AL37" r:id="rId32" display="http://www.onug.net/"/>
    <hyperlink ref="AL38" r:id="rId33" display="http://t.co/pOOPZKqbUG"/>
    <hyperlink ref="AL39" r:id="rId34" display="http://www.zdnet.com/"/>
    <hyperlink ref="AL40" r:id="rId35" display="http://t.co/ta5MHhHaeD"/>
    <hyperlink ref="AL41" r:id="rId36" display="http://t.co/IsOD1KXfwl"/>
    <hyperlink ref="AO3" r:id="rId37" display="https://pbs.twimg.com/profile_banners/557722947/1476378654"/>
    <hyperlink ref="AO4" r:id="rId38" display="https://pbs.twimg.com/profile_banners/21102657/1536219492"/>
    <hyperlink ref="AO5" r:id="rId39" display="https://pbs.twimg.com/profile_banners/13106942/1524847933"/>
    <hyperlink ref="AO6" r:id="rId40" display="https://pbs.twimg.com/profile_banners/112700518/1526545112"/>
    <hyperlink ref="AO7" r:id="rId41" display="https://pbs.twimg.com/profile_banners/1964839344/1468921529"/>
    <hyperlink ref="AO8" r:id="rId42" display="https://pbs.twimg.com/profile_banners/19669170/1473444131"/>
    <hyperlink ref="AO9" r:id="rId43" display="https://pbs.twimg.com/profile_banners/16469989/1532382895"/>
    <hyperlink ref="AO10" r:id="rId44" display="https://pbs.twimg.com/profile_banners/2294938387/1437505131"/>
    <hyperlink ref="AO11" r:id="rId45" display="https://pbs.twimg.com/profile_banners/981341450/1545333852"/>
    <hyperlink ref="AO12" r:id="rId46" display="https://pbs.twimg.com/profile_banners/576679602/1546559782"/>
    <hyperlink ref="AO13" r:id="rId47" display="https://pbs.twimg.com/profile_banners/2912720607/1522848642"/>
    <hyperlink ref="AO16" r:id="rId48" display="https://pbs.twimg.com/profile_banners/2992592042/1534685635"/>
    <hyperlink ref="AO17" r:id="rId49" display="https://pbs.twimg.com/profile_banners/900072242171793408/1548660092"/>
    <hyperlink ref="AO18" r:id="rId50" display="https://pbs.twimg.com/profile_banners/1088679958724120576/1548483342"/>
    <hyperlink ref="AO19" r:id="rId51" display="https://pbs.twimg.com/profile_banners/3229980963/1548660068"/>
    <hyperlink ref="AO20" r:id="rId52" display="https://pbs.twimg.com/profile_banners/31163497/1536247734"/>
    <hyperlink ref="AO21" r:id="rId53" display="https://pbs.twimg.com/profile_banners/14995053/1537272946"/>
    <hyperlink ref="AO22" r:id="rId54" display="https://pbs.twimg.com/profile_banners/343633540/1487109554"/>
    <hyperlink ref="AO23" r:id="rId55" display="https://pbs.twimg.com/profile_banners/301006633/1547791816"/>
    <hyperlink ref="AO24" r:id="rId56" display="https://pbs.twimg.com/profile_banners/20009086/1508336776"/>
    <hyperlink ref="AO25" r:id="rId57" display="https://pbs.twimg.com/profile_banners/161632027/1460456759"/>
    <hyperlink ref="AO26" r:id="rId58" display="https://pbs.twimg.com/profile_banners/2449861663/1483350969"/>
    <hyperlink ref="AO28" r:id="rId59" display="https://pbs.twimg.com/profile_banners/737287994/1549583145"/>
    <hyperlink ref="AO29" r:id="rId60" display="https://pbs.twimg.com/profile_banners/958058646071578624/1517518497"/>
    <hyperlink ref="AO30" r:id="rId61" display="https://pbs.twimg.com/profile_banners/17238288/1521744983"/>
    <hyperlink ref="AO31" r:id="rId62" display="https://pbs.twimg.com/profile_banners/7725/1385920339"/>
    <hyperlink ref="AO32" r:id="rId63" display="https://pbs.twimg.com/profile_banners/23458031/1549372482"/>
    <hyperlink ref="AO33" r:id="rId64" display="https://pbs.twimg.com/profile_banners/950757551020433411/1515528082"/>
    <hyperlink ref="AO34" r:id="rId65" display="https://pbs.twimg.com/profile_banners/19238948/1538749676"/>
    <hyperlink ref="AO35" r:id="rId66" display="https://pbs.twimg.com/profile_banners/64812320/1367692265"/>
    <hyperlink ref="AO36" r:id="rId67" display="https://pbs.twimg.com/profile_banners/17825500/1393811691"/>
    <hyperlink ref="AO37" r:id="rId68" display="https://pbs.twimg.com/profile_banners/1063624591/1547737106"/>
    <hyperlink ref="AO38" r:id="rId69" display="https://pbs.twimg.com/profile_banners/9737032/1530887330"/>
    <hyperlink ref="AO39" r:id="rId70" display="https://pbs.twimg.com/profile_banners/3819701/1518123078"/>
    <hyperlink ref="AO40" r:id="rId71" display="https://pbs.twimg.com/profile_banners/12460982/1503106482"/>
    <hyperlink ref="AU3" r:id="rId72" display="http://abs.twimg.com/images/themes/theme9/bg.gif"/>
    <hyperlink ref="AU4" r:id="rId73" display="http://abs.twimg.com/images/themes/theme9/bg.gif"/>
    <hyperlink ref="AU5" r:id="rId74" display="http://abs.twimg.com/images/themes/theme1/bg.png"/>
    <hyperlink ref="AU6" r:id="rId75" display="http://abs.twimg.com/images/themes/theme10/bg.gif"/>
    <hyperlink ref="AU7" r:id="rId76" display="http://abs.twimg.com/images/themes/theme1/bg.png"/>
    <hyperlink ref="AU8" r:id="rId77" display="http://abs.twimg.com/images/themes/theme1/bg.png"/>
    <hyperlink ref="AU9" r:id="rId78" display="http://abs.twimg.com/images/themes/theme1/bg.png"/>
    <hyperlink ref="AU10" r:id="rId79" display="http://abs.twimg.com/images/themes/theme1/bg.png"/>
    <hyperlink ref="AU11" r:id="rId80" display="http://abs.twimg.com/images/themes/theme15/bg.png"/>
    <hyperlink ref="AU12" r:id="rId81" display="http://abs.twimg.com/images/themes/theme1/bg.png"/>
    <hyperlink ref="AU13" r:id="rId82" display="http://abs.twimg.com/images/themes/theme1/bg.png"/>
    <hyperlink ref="AU14" r:id="rId83" display="http://abs.twimg.com/images/themes/theme1/bg.png"/>
    <hyperlink ref="AU15" r:id="rId84" display="http://abs.twimg.com/images/themes/theme1/bg.png"/>
    <hyperlink ref="AU16" r:id="rId85" display="http://abs.twimg.com/images/themes/theme1/bg.png"/>
    <hyperlink ref="AU17" r:id="rId86" display="http://abs.twimg.com/images/themes/theme1/bg.png"/>
    <hyperlink ref="AU19" r:id="rId87" display="http://abs.twimg.com/images/themes/theme4/bg.gif"/>
    <hyperlink ref="AU20" r:id="rId88" display="http://abs.twimg.com/images/themes/theme5/bg.gif"/>
    <hyperlink ref="AU21" r:id="rId89" display="http://abs.twimg.com/images/themes/theme17/bg.gif"/>
    <hyperlink ref="AU22" r:id="rId90" display="http://abs.twimg.com/images/themes/theme9/bg.gif"/>
    <hyperlink ref="AU23" r:id="rId91" display="http://abs.twimg.com/images/themes/theme7/bg.gif"/>
    <hyperlink ref="AU24" r:id="rId92" display="http://abs.twimg.com/images/themes/theme1/bg.png"/>
    <hyperlink ref="AU25" r:id="rId93" display="http://abs.twimg.com/images/themes/theme10/bg.gif"/>
    <hyperlink ref="AU26" r:id="rId94" display="http://abs.twimg.com/images/themes/theme16/bg.gif"/>
    <hyperlink ref="AU27" r:id="rId95" display="http://abs.twimg.com/images/themes/theme1/bg.png"/>
    <hyperlink ref="AU28" r:id="rId96" display="http://abs.twimg.com/images/themes/theme1/bg.png"/>
    <hyperlink ref="AU29" r:id="rId97" display="http://abs.twimg.com/images/themes/theme1/bg.png"/>
    <hyperlink ref="AU30" r:id="rId98" display="http://abs.twimg.com/images/themes/theme13/bg.gif"/>
    <hyperlink ref="AU31" r:id="rId99" display="http://abs.twimg.com/images/themes/theme1/bg.png"/>
    <hyperlink ref="AU32" r:id="rId100" display="http://abs.twimg.com/images/themes/theme9/bg.gif"/>
    <hyperlink ref="AU34" r:id="rId101" display="http://abs.twimg.com/images/themes/theme1/bg.png"/>
    <hyperlink ref="AU35" r:id="rId102" display="http://abs.twimg.com/images/themes/theme1/bg.png"/>
    <hyperlink ref="AU36" r:id="rId103" display="http://abs.twimg.com/images/themes/theme1/bg.png"/>
    <hyperlink ref="AU37" r:id="rId104" display="http://abs.twimg.com/images/themes/theme1/bg.png"/>
    <hyperlink ref="AU38" r:id="rId105" display="http://abs.twimg.com/images/themes/theme15/bg.png"/>
    <hyperlink ref="AU39" r:id="rId106" display="http://abs.twimg.com/images/themes/theme15/bg.png"/>
    <hyperlink ref="AU40" r:id="rId107" display="http://abs.twimg.com/images/themes/theme6/bg.gif"/>
    <hyperlink ref="AU41" r:id="rId108" display="http://abs.twimg.com/images/themes/theme1/bg.png"/>
    <hyperlink ref="AU42" r:id="rId109" display="http://abs.twimg.com/images/themes/theme1/bg.png"/>
    <hyperlink ref="F3" r:id="rId110" display="http://pbs.twimg.com/profile_images/467248603908411392/Vd_y1s0D_normal.png"/>
    <hyperlink ref="F4" r:id="rId111" display="http://pbs.twimg.com/profile_images/1037605937375313921/YuiR4LKQ_normal.jpg"/>
    <hyperlink ref="F5" r:id="rId112" display="http://pbs.twimg.com/profile_images/923233264394936320/HsO-7o-6_normal.jpg"/>
    <hyperlink ref="F6" r:id="rId113" display="http://pbs.twimg.com/profile_images/892358105060827137/YAq8iVJJ_normal.jpg"/>
    <hyperlink ref="F7" r:id="rId114" display="http://pbs.twimg.com/profile_images/755340096077963264/6jvPb1Kj_normal.jpg"/>
    <hyperlink ref="F8" r:id="rId115" display="http://pbs.twimg.com/profile_images/700424844744093696/N58MaUZz_normal.jpg"/>
    <hyperlink ref="F9" r:id="rId116" display="http://pbs.twimg.com/profile_images/1021514014705307648/UJhbfMOO_normal.jpg"/>
    <hyperlink ref="F10" r:id="rId117" display="http://pbs.twimg.com/profile_images/742801390888714241/kLiTP97O_normal.jpg"/>
    <hyperlink ref="F11" r:id="rId118" display="http://pbs.twimg.com/profile_images/1093527007684526080/WlIenlyp_normal.jpg"/>
    <hyperlink ref="F12" r:id="rId119" display="http://pbs.twimg.com/profile_images/1080968551811276800/F6O0EGtT_normal.jpg"/>
    <hyperlink ref="F13" r:id="rId120" display="http://pbs.twimg.com/profile_images/542320702024458243/EJjNbKMF_normal.jpeg"/>
    <hyperlink ref="F14" r:id="rId121" display="http://pbs.twimg.com/profile_images/1082097146/Icon_normal.jpg"/>
    <hyperlink ref="F15" r:id="rId122" display="http://pbs.twimg.com/profile_images/3731348540/2db6166d4f72257d2c97270f22e0491f_normal.jpeg"/>
    <hyperlink ref="F16" r:id="rId123" display="http://pbs.twimg.com/profile_images/1031172403634757632/zebakg-V_normal.jpg"/>
    <hyperlink ref="F17" r:id="rId124" display="http://pbs.twimg.com/profile_images/1074961803900264449/1SWkUfBV_normal.jpg"/>
    <hyperlink ref="F18" r:id="rId125" display="http://pbs.twimg.com/profile_images/1096195365508972546/D_KytpmP_normal.png"/>
    <hyperlink ref="F19" r:id="rId126" display="http://pbs.twimg.com/profile_images/985495411564695552/i90ppaeE_normal.jpg"/>
    <hyperlink ref="F20" r:id="rId127" display="http://pbs.twimg.com/profile_images/1474527734/EMA_mobius_normal.jpg"/>
    <hyperlink ref="F21" r:id="rId128" display="http://pbs.twimg.com/profile_images/1041816941944438785/NVhv7RBh_normal.jpg"/>
    <hyperlink ref="F22" r:id="rId129" display="http://pbs.twimg.com/profile_images/736279971367378944/hsuVnIam_normal.jpg"/>
    <hyperlink ref="F23" r:id="rId130" display="http://pbs.twimg.com/profile_images/1083528801907224576/sRKRXZxp_normal.jpg"/>
    <hyperlink ref="F24" r:id="rId131" display="http://pbs.twimg.com/profile_images/892349154739060736/FMcl2p5T_normal.jpg"/>
    <hyperlink ref="F25" r:id="rId132" display="http://pbs.twimg.com/profile_images/918414518384029696/-9f-04Lw_normal.jpg"/>
    <hyperlink ref="F26" r:id="rId133" display="http://pbs.twimg.com/profile_images/656392958997102592/yDbWxG-w_normal.png"/>
    <hyperlink ref="F27" r:id="rId134" display="http://pbs.twimg.com/profile_images/817753241215705088/3Y8a7Wyz_normal.jpg"/>
    <hyperlink ref="F28" r:id="rId135" display="http://pbs.twimg.com/profile_images/1020612273784741889/HqOMcR6r_normal.jpg"/>
    <hyperlink ref="F29" r:id="rId136" display="http://pbs.twimg.com/profile_images/958059728067690501/IjamqeyI_normal.jpg"/>
    <hyperlink ref="F30" r:id="rId137" display="http://pbs.twimg.com/profile_images/974679137318137856/xCiOD3st_normal.jpg"/>
    <hyperlink ref="F31" r:id="rId138" display="http://pbs.twimg.com/profile_images/378800000816607097/12e79bb851fc50041e0c0b9fe72882a5_normal.jpeg"/>
    <hyperlink ref="F32" r:id="rId139" display="http://pbs.twimg.com/profile_images/565984435036631040/h5xw5nXA_normal.jpeg"/>
    <hyperlink ref="F33" r:id="rId140" display="http://pbs.twimg.com/profile_images/950802166494609408/HILPprMl_normal.jpg"/>
    <hyperlink ref="F34" r:id="rId141" display="http://pbs.twimg.com/profile_images/653536072262111232/QWI-JDPz_normal.png"/>
    <hyperlink ref="F35" r:id="rId142" display="http://pbs.twimg.com/profile_images/3613525162/e968c8867abaf26bd8860435f990bf59_normal.jpeg"/>
    <hyperlink ref="F36" r:id="rId143" display="http://pbs.twimg.com/profile_images/1054729904795893760/m-bnw4OH_normal.jpg"/>
    <hyperlink ref="F37" r:id="rId144" display="http://pbs.twimg.com/profile_images/894737755883921408/9aPOnCm-_normal.jpg"/>
    <hyperlink ref="F38" r:id="rId145" display="http://pbs.twimg.com/profile_images/984150624106266624/uCDQfw8C_normal.jpg"/>
    <hyperlink ref="F39" r:id="rId146" display="http://pbs.twimg.com/profile_images/706961982545473536/Ibj46-DX_normal.jpg"/>
    <hyperlink ref="F40" r:id="rId147" display="http://pbs.twimg.com/profile_images/864300488010813440/ICpQIu9H_normal.jpg"/>
    <hyperlink ref="F41" r:id="rId148" display="http://pbs.twimg.com/profile_images/378800000176476735/835d0c8d1419a441da4bc9d01c51c361_normal.jpeg"/>
    <hyperlink ref="F42" r:id="rId149" display="http://pbs.twimg.com/profile_images/264614948/sydney-uluru-melbourne_136_normal.JPG"/>
    <hyperlink ref="AX3" r:id="rId150" display="https://twitter.com/agatheesclatine"/>
    <hyperlink ref="AX4" r:id="rId151" display="https://twitter.com/infovista"/>
    <hyperlink ref="AX5" r:id="rId152" display="https://twitter.com/brighttalk"/>
    <hyperlink ref="AX6" r:id="rId153" display="https://twitter.com/bt_global"/>
    <hyperlink ref="AX7" r:id="rId154" display="https://twitter.com/mariamullarkey1"/>
    <hyperlink ref="AX8" r:id="rId155" display="https://twitter.com/rayhartjen"/>
    <hyperlink ref="AX9" r:id="rId156" display="https://twitter.com/girijesh"/>
    <hyperlink ref="AX10" r:id="rId157" display="https://twitter.com/retailshelley"/>
    <hyperlink ref="AX11" r:id="rId158" display="https://twitter.com/frostbpawards"/>
    <hyperlink ref="AX12" r:id="rId159" display="https://twitter.com/newswiretoday"/>
    <hyperlink ref="AX13" r:id="rId160" display="https://twitter.com/apaxpartners_fr"/>
    <hyperlink ref="AX14" r:id="rId161" display="https://twitter.com/frost_sullivan"/>
    <hyperlink ref="AX15" r:id="rId162" display="https://twitter.com/cconnolly21"/>
    <hyperlink ref="AX16" r:id="rId163" display="https://twitter.com/naturiffic"/>
    <hyperlink ref="AX17" r:id="rId164" display="https://twitter.com/africa_ci"/>
    <hyperlink ref="AX18" r:id="rId165" display="https://twitter.com/reikiatlanta"/>
    <hyperlink ref="AX19" r:id="rId166" display="https://twitter.com/fmfrancoise"/>
    <hyperlink ref="AX20" r:id="rId167" display="https://twitter.com/ema_research"/>
    <hyperlink ref="AX21" r:id="rId168" display="https://twitter.com/henrychalian"/>
    <hyperlink ref="AX22" r:id="rId169" display="https://twitter.com/ricardo_belmar"/>
    <hyperlink ref="AX23" r:id="rId170" display="https://twitter.com/globalplacefirm"/>
    <hyperlink ref="AX24" r:id="rId171" display="https://twitter.com/btbusinesscare"/>
    <hyperlink ref="AX25" r:id="rId172" display="https://twitter.com/btinireland"/>
    <hyperlink ref="AX26" r:id="rId173" display="https://twitter.com/exn_de"/>
    <hyperlink ref="AX27" r:id="rId174" display="https://twitter.com/rionapf"/>
    <hyperlink ref="AX28" r:id="rId175" display="https://twitter.com/rawasen_"/>
    <hyperlink ref="AX29" r:id="rId176" display="https://twitter.com/jmottlrce"/>
    <hyperlink ref="AX30" r:id="rId177" display="https://twitter.com/retexperience"/>
    <hyperlink ref="AX31" r:id="rId178" display="https://twitter.com/ricardo"/>
    <hyperlink ref="AX32" r:id="rId179" display="https://twitter.com/mobileworldlive"/>
    <hyperlink ref="AX33" r:id="rId180" display="https://twitter.com/channelmarkj"/>
    <hyperlink ref="AX34" r:id="rId181" display="https://twitter.com/crn"/>
    <hyperlink ref="AX35" r:id="rId182" display="https://twitter.com/johnalvahcoe"/>
    <hyperlink ref="AX36" r:id="rId183" display="https://twitter.com/zkerravala"/>
    <hyperlink ref="AX37" r:id="rId184" display="https://twitter.com/onug_"/>
    <hyperlink ref="AX38" r:id="rId185" display="https://twitter.com/networkworld"/>
    <hyperlink ref="AX39" r:id="rId186" display="https://twitter.com/zdnet"/>
    <hyperlink ref="AX40" r:id="rId187" display="https://twitter.com/ldignan"/>
    <hyperlink ref="AX41" r:id="rId188" display="https://twitter.com/leedoyle_dc"/>
    <hyperlink ref="AX42" r:id="rId189" display="https://twitter.com/ma"/>
  </hyperlinks>
  <printOptions/>
  <pageMargins left="0.7" right="0.7" top="0.75" bottom="0.75" header="0.3" footer="0.3"/>
  <pageSetup horizontalDpi="600" verticalDpi="600" orientation="portrait" r:id="rId193"/>
  <legacyDrawing r:id="rId191"/>
  <tableParts>
    <tablePart r:id="rId19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996</v>
      </c>
      <c r="Z2" s="13" t="s">
        <v>1008</v>
      </c>
      <c r="AA2" s="13" t="s">
        <v>1038</v>
      </c>
      <c r="AB2" s="13" t="s">
        <v>1072</v>
      </c>
      <c r="AC2" s="13" t="s">
        <v>1121</v>
      </c>
      <c r="AD2" s="13" t="s">
        <v>1138</v>
      </c>
      <c r="AE2" s="13" t="s">
        <v>1139</v>
      </c>
      <c r="AF2" s="13" t="s">
        <v>1150</v>
      </c>
      <c r="AG2" s="117" t="s">
        <v>1366</v>
      </c>
      <c r="AH2" s="117" t="s">
        <v>1367</v>
      </c>
      <c r="AI2" s="117" t="s">
        <v>1368</v>
      </c>
      <c r="AJ2" s="117" t="s">
        <v>1369</v>
      </c>
      <c r="AK2" s="117" t="s">
        <v>1370</v>
      </c>
      <c r="AL2" s="117" t="s">
        <v>1371</v>
      </c>
      <c r="AM2" s="117" t="s">
        <v>1372</v>
      </c>
      <c r="AN2" s="117" t="s">
        <v>1373</v>
      </c>
      <c r="AO2" s="117" t="s">
        <v>1376</v>
      </c>
    </row>
    <row r="3" spans="1:41" ht="15">
      <c r="A3" s="87" t="s">
        <v>958</v>
      </c>
      <c r="B3" s="65" t="s">
        <v>963</v>
      </c>
      <c r="C3" s="65" t="s">
        <v>56</v>
      </c>
      <c r="D3" s="103"/>
      <c r="E3" s="102"/>
      <c r="F3" s="104" t="s">
        <v>1421</v>
      </c>
      <c r="G3" s="105"/>
      <c r="H3" s="105"/>
      <c r="I3" s="106">
        <v>3</v>
      </c>
      <c r="J3" s="107"/>
      <c r="K3" s="48">
        <v>15</v>
      </c>
      <c r="L3" s="48">
        <v>14</v>
      </c>
      <c r="M3" s="48">
        <v>22</v>
      </c>
      <c r="N3" s="48">
        <v>36</v>
      </c>
      <c r="O3" s="48">
        <v>10</v>
      </c>
      <c r="P3" s="49">
        <v>0.125</v>
      </c>
      <c r="Q3" s="49">
        <v>0.2222222222222222</v>
      </c>
      <c r="R3" s="48">
        <v>1</v>
      </c>
      <c r="S3" s="48">
        <v>0</v>
      </c>
      <c r="T3" s="48">
        <v>15</v>
      </c>
      <c r="U3" s="48">
        <v>36</v>
      </c>
      <c r="V3" s="48">
        <v>2</v>
      </c>
      <c r="W3" s="49">
        <v>1.724444</v>
      </c>
      <c r="X3" s="49">
        <v>0.08571428571428572</v>
      </c>
      <c r="Y3" s="78" t="s">
        <v>997</v>
      </c>
      <c r="Z3" s="78" t="s">
        <v>1009</v>
      </c>
      <c r="AA3" s="78" t="s">
        <v>1039</v>
      </c>
      <c r="AB3" s="84" t="s">
        <v>1073</v>
      </c>
      <c r="AC3" s="84" t="s">
        <v>1122</v>
      </c>
      <c r="AD3" s="84" t="s">
        <v>230</v>
      </c>
      <c r="AE3" s="84" t="s">
        <v>1140</v>
      </c>
      <c r="AF3" s="84" t="s">
        <v>1151</v>
      </c>
      <c r="AG3" s="120">
        <v>39</v>
      </c>
      <c r="AH3" s="123">
        <v>5.812220566318927</v>
      </c>
      <c r="AI3" s="120">
        <v>11</v>
      </c>
      <c r="AJ3" s="123">
        <v>1.639344262295082</v>
      </c>
      <c r="AK3" s="120">
        <v>0</v>
      </c>
      <c r="AL3" s="123">
        <v>0</v>
      </c>
      <c r="AM3" s="120">
        <v>621</v>
      </c>
      <c r="AN3" s="123">
        <v>92.54843517138599</v>
      </c>
      <c r="AO3" s="120">
        <v>671</v>
      </c>
    </row>
    <row r="4" spans="1:41" ht="15">
      <c r="A4" s="87" t="s">
        <v>959</v>
      </c>
      <c r="B4" s="65" t="s">
        <v>964</v>
      </c>
      <c r="C4" s="65" t="s">
        <v>56</v>
      </c>
      <c r="D4" s="109"/>
      <c r="E4" s="108"/>
      <c r="F4" s="110" t="s">
        <v>1422</v>
      </c>
      <c r="G4" s="111"/>
      <c r="H4" s="111"/>
      <c r="I4" s="112">
        <v>4</v>
      </c>
      <c r="J4" s="113"/>
      <c r="K4" s="48">
        <v>9</v>
      </c>
      <c r="L4" s="48">
        <v>9</v>
      </c>
      <c r="M4" s="48">
        <v>8</v>
      </c>
      <c r="N4" s="48">
        <v>17</v>
      </c>
      <c r="O4" s="48">
        <v>2</v>
      </c>
      <c r="P4" s="49">
        <v>0.2</v>
      </c>
      <c r="Q4" s="49">
        <v>0.3333333333333333</v>
      </c>
      <c r="R4" s="48">
        <v>1</v>
      </c>
      <c r="S4" s="48">
        <v>0</v>
      </c>
      <c r="T4" s="48">
        <v>9</v>
      </c>
      <c r="U4" s="48">
        <v>17</v>
      </c>
      <c r="V4" s="48">
        <v>3</v>
      </c>
      <c r="W4" s="49">
        <v>1.802469</v>
      </c>
      <c r="X4" s="49">
        <v>0.16666666666666666</v>
      </c>
      <c r="Y4" s="78" t="s">
        <v>998</v>
      </c>
      <c r="Z4" s="78" t="s">
        <v>1010</v>
      </c>
      <c r="AA4" s="78" t="s">
        <v>1040</v>
      </c>
      <c r="AB4" s="84" t="s">
        <v>1074</v>
      </c>
      <c r="AC4" s="84" t="s">
        <v>1123</v>
      </c>
      <c r="AD4" s="84"/>
      <c r="AE4" s="84" t="s">
        <v>1141</v>
      </c>
      <c r="AF4" s="84" t="s">
        <v>1152</v>
      </c>
      <c r="AG4" s="120">
        <v>16</v>
      </c>
      <c r="AH4" s="123">
        <v>8</v>
      </c>
      <c r="AI4" s="120">
        <v>1</v>
      </c>
      <c r="AJ4" s="123">
        <v>0.5</v>
      </c>
      <c r="AK4" s="120">
        <v>0</v>
      </c>
      <c r="AL4" s="123">
        <v>0</v>
      </c>
      <c r="AM4" s="120">
        <v>183</v>
      </c>
      <c r="AN4" s="123">
        <v>91.5</v>
      </c>
      <c r="AO4" s="120">
        <v>200</v>
      </c>
    </row>
    <row r="5" spans="1:41" ht="15">
      <c r="A5" s="87" t="s">
        <v>960</v>
      </c>
      <c r="B5" s="65" t="s">
        <v>965</v>
      </c>
      <c r="C5" s="65" t="s">
        <v>56</v>
      </c>
      <c r="D5" s="109"/>
      <c r="E5" s="108"/>
      <c r="F5" s="110" t="s">
        <v>1423</v>
      </c>
      <c r="G5" s="111"/>
      <c r="H5" s="111"/>
      <c r="I5" s="112">
        <v>5</v>
      </c>
      <c r="J5" s="113"/>
      <c r="K5" s="48">
        <v>8</v>
      </c>
      <c r="L5" s="48">
        <v>7</v>
      </c>
      <c r="M5" s="48">
        <v>9</v>
      </c>
      <c r="N5" s="48">
        <v>16</v>
      </c>
      <c r="O5" s="48">
        <v>0</v>
      </c>
      <c r="P5" s="49">
        <v>0</v>
      </c>
      <c r="Q5" s="49">
        <v>0</v>
      </c>
      <c r="R5" s="48">
        <v>1</v>
      </c>
      <c r="S5" s="48">
        <v>0</v>
      </c>
      <c r="T5" s="48">
        <v>8</v>
      </c>
      <c r="U5" s="48">
        <v>16</v>
      </c>
      <c r="V5" s="48">
        <v>2</v>
      </c>
      <c r="W5" s="49">
        <v>1.40625</v>
      </c>
      <c r="X5" s="49">
        <v>0.19642857142857142</v>
      </c>
      <c r="Y5" s="78" t="s">
        <v>999</v>
      </c>
      <c r="Z5" s="78" t="s">
        <v>1011</v>
      </c>
      <c r="AA5" s="78" t="s">
        <v>1041</v>
      </c>
      <c r="AB5" s="84" t="s">
        <v>1075</v>
      </c>
      <c r="AC5" s="84" t="s">
        <v>1124</v>
      </c>
      <c r="AD5" s="84"/>
      <c r="AE5" s="84" t="s">
        <v>1142</v>
      </c>
      <c r="AF5" s="84" t="s">
        <v>1153</v>
      </c>
      <c r="AG5" s="120">
        <v>9</v>
      </c>
      <c r="AH5" s="123">
        <v>2.830188679245283</v>
      </c>
      <c r="AI5" s="120">
        <v>0</v>
      </c>
      <c r="AJ5" s="123">
        <v>0</v>
      </c>
      <c r="AK5" s="120">
        <v>0</v>
      </c>
      <c r="AL5" s="123">
        <v>0</v>
      </c>
      <c r="AM5" s="120">
        <v>309</v>
      </c>
      <c r="AN5" s="123">
        <v>97.16981132075472</v>
      </c>
      <c r="AO5" s="120">
        <v>318</v>
      </c>
    </row>
    <row r="6" spans="1:41" ht="15">
      <c r="A6" s="87" t="s">
        <v>961</v>
      </c>
      <c r="B6" s="65" t="s">
        <v>966</v>
      </c>
      <c r="C6" s="65" t="s">
        <v>56</v>
      </c>
      <c r="D6" s="109"/>
      <c r="E6" s="108"/>
      <c r="F6" s="110" t="s">
        <v>1424</v>
      </c>
      <c r="G6" s="111"/>
      <c r="H6" s="111"/>
      <c r="I6" s="112">
        <v>6</v>
      </c>
      <c r="J6" s="113"/>
      <c r="K6" s="48">
        <v>4</v>
      </c>
      <c r="L6" s="48">
        <v>1</v>
      </c>
      <c r="M6" s="48">
        <v>9</v>
      </c>
      <c r="N6" s="48">
        <v>10</v>
      </c>
      <c r="O6" s="48">
        <v>10</v>
      </c>
      <c r="P6" s="49" t="s">
        <v>1377</v>
      </c>
      <c r="Q6" s="49" t="s">
        <v>1377</v>
      </c>
      <c r="R6" s="48">
        <v>4</v>
      </c>
      <c r="S6" s="48">
        <v>4</v>
      </c>
      <c r="T6" s="48">
        <v>1</v>
      </c>
      <c r="U6" s="48">
        <v>5</v>
      </c>
      <c r="V6" s="48">
        <v>0</v>
      </c>
      <c r="W6" s="49">
        <v>0</v>
      </c>
      <c r="X6" s="49">
        <v>0</v>
      </c>
      <c r="Y6" s="78" t="s">
        <v>1000</v>
      </c>
      <c r="Z6" s="78" t="s">
        <v>1012</v>
      </c>
      <c r="AA6" s="78" t="s">
        <v>378</v>
      </c>
      <c r="AB6" s="84" t="s">
        <v>1076</v>
      </c>
      <c r="AC6" s="84" t="s">
        <v>1125</v>
      </c>
      <c r="AD6" s="84"/>
      <c r="AE6" s="84"/>
      <c r="AF6" s="84" t="s">
        <v>1154</v>
      </c>
      <c r="AG6" s="120">
        <v>1</v>
      </c>
      <c r="AH6" s="123">
        <v>0.8403361344537815</v>
      </c>
      <c r="AI6" s="120">
        <v>1</v>
      </c>
      <c r="AJ6" s="123">
        <v>0.8403361344537815</v>
      </c>
      <c r="AK6" s="120">
        <v>0</v>
      </c>
      <c r="AL6" s="123">
        <v>0</v>
      </c>
      <c r="AM6" s="120">
        <v>117</v>
      </c>
      <c r="AN6" s="123">
        <v>98.31932773109244</v>
      </c>
      <c r="AO6" s="120">
        <v>119</v>
      </c>
    </row>
    <row r="7" spans="1:41" ht="15">
      <c r="A7" s="87" t="s">
        <v>962</v>
      </c>
      <c r="B7" s="65" t="s">
        <v>967</v>
      </c>
      <c r="C7" s="65" t="s">
        <v>56</v>
      </c>
      <c r="D7" s="109"/>
      <c r="E7" s="108"/>
      <c r="F7" s="110" t="s">
        <v>962</v>
      </c>
      <c r="G7" s="111"/>
      <c r="H7" s="111"/>
      <c r="I7" s="112">
        <v>7</v>
      </c>
      <c r="J7" s="113"/>
      <c r="K7" s="48">
        <v>3</v>
      </c>
      <c r="L7" s="48">
        <v>2</v>
      </c>
      <c r="M7" s="48">
        <v>0</v>
      </c>
      <c r="N7" s="48">
        <v>2</v>
      </c>
      <c r="O7" s="48">
        <v>0</v>
      </c>
      <c r="P7" s="49">
        <v>0</v>
      </c>
      <c r="Q7" s="49">
        <v>0</v>
      </c>
      <c r="R7" s="48">
        <v>1</v>
      </c>
      <c r="S7" s="48">
        <v>0</v>
      </c>
      <c r="T7" s="48">
        <v>3</v>
      </c>
      <c r="U7" s="48">
        <v>2</v>
      </c>
      <c r="V7" s="48">
        <v>2</v>
      </c>
      <c r="W7" s="49">
        <v>0.888889</v>
      </c>
      <c r="X7" s="49">
        <v>0.3333333333333333</v>
      </c>
      <c r="Y7" s="78" t="s">
        <v>322</v>
      </c>
      <c r="Z7" s="78" t="s">
        <v>362</v>
      </c>
      <c r="AA7" s="78" t="s">
        <v>380</v>
      </c>
      <c r="AB7" s="84" t="s">
        <v>578</v>
      </c>
      <c r="AC7" s="84" t="s">
        <v>578</v>
      </c>
      <c r="AD7" s="84"/>
      <c r="AE7" s="84" t="s">
        <v>1143</v>
      </c>
      <c r="AF7" s="84" t="s">
        <v>1155</v>
      </c>
      <c r="AG7" s="120">
        <v>0</v>
      </c>
      <c r="AH7" s="123">
        <v>0</v>
      </c>
      <c r="AI7" s="120">
        <v>0</v>
      </c>
      <c r="AJ7" s="123">
        <v>0</v>
      </c>
      <c r="AK7" s="120">
        <v>0</v>
      </c>
      <c r="AL7" s="123">
        <v>0</v>
      </c>
      <c r="AM7" s="120">
        <v>12</v>
      </c>
      <c r="AN7" s="123">
        <v>100</v>
      </c>
      <c r="AO7" s="120">
        <v>12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958</v>
      </c>
      <c r="B2" s="84" t="s">
        <v>230</v>
      </c>
      <c r="C2" s="78">
        <f>VLOOKUP(GroupVertices[[#This Row],[Vertex]],Vertices[],MATCH("ID",Vertices[[#Headers],[Vertex]:[Vertex Content Word Count]],0),FALSE)</f>
        <v>4</v>
      </c>
    </row>
    <row r="3" spans="1:3" ht="15">
      <c r="A3" s="78" t="s">
        <v>958</v>
      </c>
      <c r="B3" s="84" t="s">
        <v>250</v>
      </c>
      <c r="C3" s="78">
        <f>VLOOKUP(GroupVertices[[#This Row],[Vertex]],Vertices[],MATCH("ID",Vertices[[#Headers],[Vertex]:[Vertex Content Word Count]],0),FALSE)</f>
        <v>41</v>
      </c>
    </row>
    <row r="4" spans="1:3" ht="15">
      <c r="A4" s="78" t="s">
        <v>958</v>
      </c>
      <c r="B4" s="84" t="s">
        <v>249</v>
      </c>
      <c r="C4" s="78">
        <f>VLOOKUP(GroupVertices[[#This Row],[Vertex]],Vertices[],MATCH("ID",Vertices[[#Headers],[Vertex]:[Vertex Content Word Count]],0),FALSE)</f>
        <v>40</v>
      </c>
    </row>
    <row r="5" spans="1:3" ht="15">
      <c r="A5" s="78" t="s">
        <v>958</v>
      </c>
      <c r="B5" s="84" t="s">
        <v>248</v>
      </c>
      <c r="C5" s="78">
        <f>VLOOKUP(GroupVertices[[#This Row],[Vertex]],Vertices[],MATCH("ID",Vertices[[#Headers],[Vertex]:[Vertex Content Word Count]],0),FALSE)</f>
        <v>39</v>
      </c>
    </row>
    <row r="6" spans="1:3" ht="15">
      <c r="A6" s="78" t="s">
        <v>958</v>
      </c>
      <c r="B6" s="84" t="s">
        <v>247</v>
      </c>
      <c r="C6" s="78">
        <f>VLOOKUP(GroupVertices[[#This Row],[Vertex]],Vertices[],MATCH("ID",Vertices[[#Headers],[Vertex]:[Vertex Content Word Count]],0),FALSE)</f>
        <v>38</v>
      </c>
    </row>
    <row r="7" spans="1:3" ht="15">
      <c r="A7" s="78" t="s">
        <v>958</v>
      </c>
      <c r="B7" s="84" t="s">
        <v>234</v>
      </c>
      <c r="C7" s="78">
        <f>VLOOKUP(GroupVertices[[#This Row],[Vertex]],Vertices[],MATCH("ID",Vertices[[#Headers],[Vertex]:[Vertex Content Word Count]],0),FALSE)</f>
        <v>37</v>
      </c>
    </row>
    <row r="8" spans="1:3" ht="15">
      <c r="A8" s="78" t="s">
        <v>958</v>
      </c>
      <c r="B8" s="84" t="s">
        <v>246</v>
      </c>
      <c r="C8" s="78">
        <f>VLOOKUP(GroupVertices[[#This Row],[Vertex]],Vertices[],MATCH("ID",Vertices[[#Headers],[Vertex]:[Vertex Content Word Count]],0),FALSE)</f>
        <v>36</v>
      </c>
    </row>
    <row r="9" spans="1:3" ht="15">
      <c r="A9" s="78" t="s">
        <v>958</v>
      </c>
      <c r="B9" s="84" t="s">
        <v>233</v>
      </c>
      <c r="C9" s="78">
        <f>VLOOKUP(GroupVertices[[#This Row],[Vertex]],Vertices[],MATCH("ID",Vertices[[#Headers],[Vertex]:[Vertex Content Word Count]],0),FALSE)</f>
        <v>35</v>
      </c>
    </row>
    <row r="10" spans="1:3" ht="15">
      <c r="A10" s="78" t="s">
        <v>958</v>
      </c>
      <c r="B10" s="84" t="s">
        <v>245</v>
      </c>
      <c r="C10" s="78">
        <f>VLOOKUP(GroupVertices[[#This Row],[Vertex]],Vertices[],MATCH("ID",Vertices[[#Headers],[Vertex]:[Vertex Content Word Count]],0),FALSE)</f>
        <v>34</v>
      </c>
    </row>
    <row r="11" spans="1:3" ht="15">
      <c r="A11" s="78" t="s">
        <v>958</v>
      </c>
      <c r="B11" s="84" t="s">
        <v>244</v>
      </c>
      <c r="C11" s="78">
        <f>VLOOKUP(GroupVertices[[#This Row],[Vertex]],Vertices[],MATCH("ID",Vertices[[#Headers],[Vertex]:[Vertex Content Word Count]],0),FALSE)</f>
        <v>33</v>
      </c>
    </row>
    <row r="12" spans="1:3" ht="15">
      <c r="A12" s="78" t="s">
        <v>958</v>
      </c>
      <c r="B12" s="84" t="s">
        <v>229</v>
      </c>
      <c r="C12" s="78">
        <f>VLOOKUP(GroupVertices[[#This Row],[Vertex]],Vertices[],MATCH("ID",Vertices[[#Headers],[Vertex]:[Vertex Content Word Count]],0),FALSE)</f>
        <v>32</v>
      </c>
    </row>
    <row r="13" spans="1:3" ht="15">
      <c r="A13" s="78" t="s">
        <v>958</v>
      </c>
      <c r="B13" s="84" t="s">
        <v>222</v>
      </c>
      <c r="C13" s="78">
        <f>VLOOKUP(GroupVertices[[#This Row],[Vertex]],Vertices[],MATCH("ID",Vertices[[#Headers],[Vertex]:[Vertex Content Word Count]],0),FALSE)</f>
        <v>21</v>
      </c>
    </row>
    <row r="14" spans="1:3" ht="15">
      <c r="A14" s="78" t="s">
        <v>958</v>
      </c>
      <c r="B14" s="84" t="s">
        <v>238</v>
      </c>
      <c r="C14" s="78">
        <f>VLOOKUP(GroupVertices[[#This Row],[Vertex]],Vertices[],MATCH("ID",Vertices[[#Headers],[Vertex]:[Vertex Content Word Count]],0),FALSE)</f>
        <v>14</v>
      </c>
    </row>
    <row r="15" spans="1:3" ht="15">
      <c r="A15" s="78" t="s">
        <v>958</v>
      </c>
      <c r="B15" s="84" t="s">
        <v>217</v>
      </c>
      <c r="C15" s="78">
        <f>VLOOKUP(GroupVertices[[#This Row],[Vertex]],Vertices[],MATCH("ID",Vertices[[#Headers],[Vertex]:[Vertex Content Word Count]],0),FALSE)</f>
        <v>13</v>
      </c>
    </row>
    <row r="16" spans="1:3" ht="15">
      <c r="A16" s="78" t="s">
        <v>958</v>
      </c>
      <c r="B16" s="84" t="s">
        <v>215</v>
      </c>
      <c r="C16" s="78">
        <f>VLOOKUP(GroupVertices[[#This Row],[Vertex]],Vertices[],MATCH("ID",Vertices[[#Headers],[Vertex]:[Vertex Content Word Count]],0),FALSE)</f>
        <v>11</v>
      </c>
    </row>
    <row r="17" spans="1:3" ht="15">
      <c r="A17" s="78" t="s">
        <v>959</v>
      </c>
      <c r="B17" s="84" t="s">
        <v>228</v>
      </c>
      <c r="C17" s="78">
        <f>VLOOKUP(GroupVertices[[#This Row],[Vertex]],Vertices[],MATCH("ID",Vertices[[#Headers],[Vertex]:[Vertex Content Word Count]],0),FALSE)</f>
        <v>22</v>
      </c>
    </row>
    <row r="18" spans="1:3" ht="15">
      <c r="A18" s="78" t="s">
        <v>959</v>
      </c>
      <c r="B18" s="84" t="s">
        <v>243</v>
      </c>
      <c r="C18" s="78">
        <f>VLOOKUP(GroupVertices[[#This Row],[Vertex]],Vertices[],MATCH("ID",Vertices[[#Headers],[Vertex]:[Vertex Content Word Count]],0),FALSE)</f>
        <v>31</v>
      </c>
    </row>
    <row r="19" spans="1:3" ht="15">
      <c r="A19" s="78" t="s">
        <v>959</v>
      </c>
      <c r="B19" s="84" t="s">
        <v>242</v>
      </c>
      <c r="C19" s="78">
        <f>VLOOKUP(GroupVertices[[#This Row],[Vertex]],Vertices[],MATCH("ID",Vertices[[#Headers],[Vertex]:[Vertex Content Word Count]],0),FALSE)</f>
        <v>30</v>
      </c>
    </row>
    <row r="20" spans="1:3" ht="15">
      <c r="A20" s="78" t="s">
        <v>959</v>
      </c>
      <c r="B20" s="84" t="s">
        <v>227</v>
      </c>
      <c r="C20" s="78">
        <f>VLOOKUP(GroupVertices[[#This Row],[Vertex]],Vertices[],MATCH("ID",Vertices[[#Headers],[Vertex]:[Vertex Content Word Count]],0),FALSE)</f>
        <v>29</v>
      </c>
    </row>
    <row r="21" spans="1:3" ht="15">
      <c r="A21" s="78" t="s">
        <v>959</v>
      </c>
      <c r="B21" s="84" t="s">
        <v>214</v>
      </c>
      <c r="C21" s="78">
        <f>VLOOKUP(GroupVertices[[#This Row],[Vertex]],Vertices[],MATCH("ID",Vertices[[#Headers],[Vertex]:[Vertex Content Word Count]],0),FALSE)</f>
        <v>8</v>
      </c>
    </row>
    <row r="22" spans="1:3" ht="15">
      <c r="A22" s="78" t="s">
        <v>959</v>
      </c>
      <c r="B22" s="84" t="s">
        <v>220</v>
      </c>
      <c r="C22" s="78">
        <f>VLOOKUP(GroupVertices[[#This Row],[Vertex]],Vertices[],MATCH("ID",Vertices[[#Headers],[Vertex]:[Vertex Content Word Count]],0),FALSE)</f>
        <v>19</v>
      </c>
    </row>
    <row r="23" spans="1:3" ht="15">
      <c r="A23" s="78" t="s">
        <v>959</v>
      </c>
      <c r="B23" s="84" t="s">
        <v>241</v>
      </c>
      <c r="C23" s="78">
        <f>VLOOKUP(GroupVertices[[#This Row],[Vertex]],Vertices[],MATCH("ID",Vertices[[#Headers],[Vertex]:[Vertex Content Word Count]],0),FALSE)</f>
        <v>20</v>
      </c>
    </row>
    <row r="24" spans="1:3" ht="15">
      <c r="A24" s="78" t="s">
        <v>959</v>
      </c>
      <c r="B24" s="84" t="s">
        <v>237</v>
      </c>
      <c r="C24" s="78">
        <f>VLOOKUP(GroupVertices[[#This Row],[Vertex]],Vertices[],MATCH("ID",Vertices[[#Headers],[Vertex]:[Vertex Content Word Count]],0),FALSE)</f>
        <v>10</v>
      </c>
    </row>
    <row r="25" spans="1:3" ht="15">
      <c r="A25" s="78" t="s">
        <v>959</v>
      </c>
      <c r="B25" s="84" t="s">
        <v>236</v>
      </c>
      <c r="C25" s="78">
        <f>VLOOKUP(GroupVertices[[#This Row],[Vertex]],Vertices[],MATCH("ID",Vertices[[#Headers],[Vertex]:[Vertex Content Word Count]],0),FALSE)</f>
        <v>9</v>
      </c>
    </row>
    <row r="26" spans="1:3" ht="15">
      <c r="A26" s="78" t="s">
        <v>960</v>
      </c>
      <c r="B26" s="84" t="s">
        <v>225</v>
      </c>
      <c r="C26" s="78">
        <f>VLOOKUP(GroupVertices[[#This Row],[Vertex]],Vertices[],MATCH("ID",Vertices[[#Headers],[Vertex]:[Vertex Content Word Count]],0),FALSE)</f>
        <v>27</v>
      </c>
    </row>
    <row r="27" spans="1:3" ht="15">
      <c r="A27" s="78" t="s">
        <v>960</v>
      </c>
      <c r="B27" s="84" t="s">
        <v>232</v>
      </c>
      <c r="C27" s="78">
        <f>VLOOKUP(GroupVertices[[#This Row],[Vertex]],Vertices[],MATCH("ID",Vertices[[#Headers],[Vertex]:[Vertex Content Word Count]],0),FALSE)</f>
        <v>25</v>
      </c>
    </row>
    <row r="28" spans="1:3" ht="15">
      <c r="A28" s="78" t="s">
        <v>960</v>
      </c>
      <c r="B28" s="84" t="s">
        <v>235</v>
      </c>
      <c r="C28" s="78">
        <f>VLOOKUP(GroupVertices[[#This Row],[Vertex]],Vertices[],MATCH("ID",Vertices[[#Headers],[Vertex]:[Vertex Content Word Count]],0),FALSE)</f>
        <v>5</v>
      </c>
    </row>
    <row r="29" spans="1:3" ht="15">
      <c r="A29" s="78" t="s">
        <v>960</v>
      </c>
      <c r="B29" s="84" t="s">
        <v>223</v>
      </c>
      <c r="C29" s="78">
        <f>VLOOKUP(GroupVertices[[#This Row],[Vertex]],Vertices[],MATCH("ID",Vertices[[#Headers],[Vertex]:[Vertex Content Word Count]],0),FALSE)</f>
        <v>24</v>
      </c>
    </row>
    <row r="30" spans="1:3" ht="15">
      <c r="A30" s="78" t="s">
        <v>960</v>
      </c>
      <c r="B30" s="84" t="s">
        <v>231</v>
      </c>
      <c r="C30" s="78">
        <f>VLOOKUP(GroupVertices[[#This Row],[Vertex]],Vertices[],MATCH("ID",Vertices[[#Headers],[Vertex]:[Vertex Content Word Count]],0),FALSE)</f>
        <v>6</v>
      </c>
    </row>
    <row r="31" spans="1:3" ht="15">
      <c r="A31" s="78" t="s">
        <v>960</v>
      </c>
      <c r="B31" s="84" t="s">
        <v>218</v>
      </c>
      <c r="C31" s="78">
        <f>VLOOKUP(GroupVertices[[#This Row],[Vertex]],Vertices[],MATCH("ID",Vertices[[#Headers],[Vertex]:[Vertex Content Word Count]],0),FALSE)</f>
        <v>15</v>
      </c>
    </row>
    <row r="32" spans="1:3" ht="15">
      <c r="A32" s="78" t="s">
        <v>960</v>
      </c>
      <c r="B32" s="84" t="s">
        <v>213</v>
      </c>
      <c r="C32" s="78">
        <f>VLOOKUP(GroupVertices[[#This Row],[Vertex]],Vertices[],MATCH("ID",Vertices[[#Headers],[Vertex]:[Vertex Content Word Count]],0),FALSE)</f>
        <v>7</v>
      </c>
    </row>
    <row r="33" spans="1:3" ht="15">
      <c r="A33" s="78" t="s">
        <v>960</v>
      </c>
      <c r="B33" s="84" t="s">
        <v>212</v>
      </c>
      <c r="C33" s="78">
        <f>VLOOKUP(GroupVertices[[#This Row],[Vertex]],Vertices[],MATCH("ID",Vertices[[#Headers],[Vertex]:[Vertex Content Word Count]],0),FALSE)</f>
        <v>3</v>
      </c>
    </row>
    <row r="34" spans="1:3" ht="15">
      <c r="A34" s="78" t="s">
        <v>961</v>
      </c>
      <c r="B34" s="84" t="s">
        <v>216</v>
      </c>
      <c r="C34" s="78">
        <f>VLOOKUP(GroupVertices[[#This Row],[Vertex]],Vertices[],MATCH("ID",Vertices[[#Headers],[Vertex]:[Vertex Content Word Count]],0),FALSE)</f>
        <v>12</v>
      </c>
    </row>
    <row r="35" spans="1:3" ht="15">
      <c r="A35" s="78" t="s">
        <v>961</v>
      </c>
      <c r="B35" s="84" t="s">
        <v>221</v>
      </c>
      <c r="C35" s="78">
        <f>VLOOKUP(GroupVertices[[#This Row],[Vertex]],Vertices[],MATCH("ID",Vertices[[#Headers],[Vertex]:[Vertex Content Word Count]],0),FALSE)</f>
        <v>23</v>
      </c>
    </row>
    <row r="36" spans="1:3" ht="15">
      <c r="A36" s="78" t="s">
        <v>961</v>
      </c>
      <c r="B36" s="84" t="s">
        <v>224</v>
      </c>
      <c r="C36" s="78">
        <f>VLOOKUP(GroupVertices[[#This Row],[Vertex]],Vertices[],MATCH("ID",Vertices[[#Headers],[Vertex]:[Vertex Content Word Count]],0),FALSE)</f>
        <v>26</v>
      </c>
    </row>
    <row r="37" spans="1:3" ht="15">
      <c r="A37" s="78" t="s">
        <v>961</v>
      </c>
      <c r="B37" s="84" t="s">
        <v>226</v>
      </c>
      <c r="C37" s="78">
        <f>VLOOKUP(GroupVertices[[#This Row],[Vertex]],Vertices[],MATCH("ID",Vertices[[#Headers],[Vertex]:[Vertex Content Word Count]],0),FALSE)</f>
        <v>28</v>
      </c>
    </row>
    <row r="38" spans="1:3" ht="15">
      <c r="A38" s="78" t="s">
        <v>961</v>
      </c>
      <c r="B38" s="84" t="s">
        <v>601</v>
      </c>
      <c r="C38" s="78">
        <f>VLOOKUP(GroupVertices[[#This Row],[Vertex]],Vertices[],MATCH("ID",Vertices[[#Headers],[Vertex]:[Vertex Content Word Count]],0),FALSE)</f>
        <v>42</v>
      </c>
    </row>
    <row r="39" spans="1:3" ht="15">
      <c r="A39" s="78" t="s">
        <v>962</v>
      </c>
      <c r="B39" s="84" t="s">
        <v>219</v>
      </c>
      <c r="C39" s="78">
        <f>VLOOKUP(GroupVertices[[#This Row],[Vertex]],Vertices[],MATCH("ID",Vertices[[#Headers],[Vertex]:[Vertex Content Word Count]],0),FALSE)</f>
        <v>16</v>
      </c>
    </row>
    <row r="40" spans="1:3" ht="15">
      <c r="A40" s="78" t="s">
        <v>962</v>
      </c>
      <c r="B40" s="84" t="s">
        <v>240</v>
      </c>
      <c r="C40" s="78">
        <f>VLOOKUP(GroupVertices[[#This Row],[Vertex]],Vertices[],MATCH("ID",Vertices[[#Headers],[Vertex]:[Vertex Content Word Count]],0),FALSE)</f>
        <v>18</v>
      </c>
    </row>
    <row r="41" spans="1:3" ht="15">
      <c r="A41" s="78" t="s">
        <v>962</v>
      </c>
      <c r="B41" s="84" t="s">
        <v>239</v>
      </c>
      <c r="C41"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974</v>
      </c>
      <c r="B2" s="34" t="s">
        <v>919</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33</v>
      </c>
      <c r="L2" s="37">
        <f>MIN(Vertices[Closeness Centrality])</f>
        <v>0</v>
      </c>
      <c r="M2" s="38">
        <f>COUNTIF(Vertices[Closeness Centrality],"&gt;= "&amp;L2)-COUNTIF(Vertices[Closeness Centrality],"&gt;="&amp;L3)</f>
        <v>5</v>
      </c>
      <c r="N2" s="37">
        <f>MIN(Vertices[Eigenvector Centrality])</f>
        <v>0</v>
      </c>
      <c r="O2" s="38">
        <f>COUNTIF(Vertices[Eigenvector Centrality],"&gt;= "&amp;N2)-COUNTIF(Vertices[Eigenvector Centrality],"&gt;="&amp;N3)</f>
        <v>5</v>
      </c>
      <c r="P2" s="37">
        <f>MIN(Vertices[PageRank])</f>
        <v>0</v>
      </c>
      <c r="Q2" s="38">
        <f>COUNTIF(Vertices[PageRank],"&gt;= "&amp;P2)-COUNTIF(Vertices[PageRank],"&gt;="&amp;P3)</f>
        <v>1</v>
      </c>
      <c r="R2" s="37">
        <f>MIN(Vertices[Clustering Coefficient])</f>
        <v>0</v>
      </c>
      <c r="S2" s="43">
        <f>COUNTIF(Vertices[Clustering Coefficient],"&gt;= "&amp;R2)-COUNTIF(Vertices[Clustering Coefficient],"&gt;="&amp;R3)</f>
        <v>23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16.29696969090909</v>
      </c>
      <c r="K3" s="40">
        <f>COUNTIF(Vertices[Betweenness Centrality],"&gt;= "&amp;J3)-COUNTIF(Vertices[Betweenness Centrality],"&gt;="&amp;J4)</f>
        <v>1</v>
      </c>
      <c r="L3" s="39">
        <f aca="true" t="shared" si="5" ref="L3:L26">L2+($L$57-$L$2)/BinDivisor</f>
        <v>0.0004228363636363636</v>
      </c>
      <c r="M3" s="40">
        <f>COUNTIF(Vertices[Closeness Centrality],"&gt;= "&amp;L3)-COUNTIF(Vertices[Closeness Centrality],"&gt;="&amp;L4)</f>
        <v>0</v>
      </c>
      <c r="N3" s="39">
        <f aca="true" t="shared" si="6" ref="N3:N26">N2+($N$57-$N$2)/BinDivisor</f>
        <v>0.0024259999999999998</v>
      </c>
      <c r="O3" s="40">
        <f>COUNTIF(Vertices[Eigenvector Centrality],"&gt;= "&amp;N3)-COUNTIF(Vertices[Eigenvector Centrality],"&gt;="&amp;N4)</f>
        <v>2</v>
      </c>
      <c r="P3" s="39">
        <f aca="true" t="shared" si="7" ref="P3:P26">P2+($P$57-$P$2)/BinDivisor</f>
        <v>0.13882161818181818</v>
      </c>
      <c r="Q3" s="40">
        <f>COUNTIF(Vertices[PageRank],"&gt;= "&amp;P3)-COUNTIF(Vertices[PageRank],"&gt;="&amp;P4)</f>
        <v>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40</v>
      </c>
      <c r="D4" s="32">
        <f t="shared" si="1"/>
        <v>0</v>
      </c>
      <c r="E4" s="3">
        <f>COUNTIF(Vertices[Degree],"&gt;= "&amp;D4)-COUNTIF(Vertices[Degree],"&gt;="&amp;D5)</f>
        <v>0</v>
      </c>
      <c r="F4" s="37">
        <f t="shared" si="2"/>
        <v>0.5818181818181818</v>
      </c>
      <c r="G4" s="38">
        <f>COUNTIF(Vertices[In-Degree],"&gt;= "&amp;F4)-COUNTIF(Vertices[In-Degree],"&gt;="&amp;F5)</f>
        <v>0</v>
      </c>
      <c r="H4" s="37">
        <f t="shared" si="3"/>
        <v>0.5818181818181818</v>
      </c>
      <c r="I4" s="38">
        <f>COUNTIF(Vertices[Out-Degree],"&gt;= "&amp;H4)-COUNTIF(Vertices[Out-Degree],"&gt;="&amp;H5)</f>
        <v>0</v>
      </c>
      <c r="J4" s="37">
        <f t="shared" si="4"/>
        <v>32.59393938181818</v>
      </c>
      <c r="K4" s="38">
        <f>COUNTIF(Vertices[Betweenness Centrality],"&gt;= "&amp;J4)-COUNTIF(Vertices[Betweenness Centrality],"&gt;="&amp;J5)</f>
        <v>0</v>
      </c>
      <c r="L4" s="37">
        <f t="shared" si="5"/>
        <v>0.0008456727272727272</v>
      </c>
      <c r="M4" s="38">
        <f>COUNTIF(Vertices[Closeness Centrality],"&gt;= "&amp;L4)-COUNTIF(Vertices[Closeness Centrality],"&gt;="&amp;L5)</f>
        <v>0</v>
      </c>
      <c r="N4" s="37">
        <f t="shared" si="6"/>
        <v>0.0048519999999999995</v>
      </c>
      <c r="O4" s="38">
        <f>COUNTIF(Vertices[Eigenvector Centrality],"&gt;= "&amp;N4)-COUNTIF(Vertices[Eigenvector Centrality],"&gt;="&amp;N5)</f>
        <v>3</v>
      </c>
      <c r="P4" s="37">
        <f t="shared" si="7"/>
        <v>0.27764323636363636</v>
      </c>
      <c r="Q4" s="38">
        <f>COUNTIF(Vertices[PageRank],"&gt;= "&amp;P4)-COUNTIF(Vertices[PageRank],"&gt;="&amp;P5)</f>
        <v>12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0.8727272727272727</v>
      </c>
      <c r="G5" s="40">
        <f>COUNTIF(Vertices[In-Degree],"&gt;= "&amp;F5)-COUNTIF(Vertices[In-Degree],"&gt;="&amp;F6)</f>
        <v>21</v>
      </c>
      <c r="H5" s="39">
        <f t="shared" si="3"/>
        <v>0.8727272727272727</v>
      </c>
      <c r="I5" s="40">
        <f>COUNTIF(Vertices[Out-Degree],"&gt;= "&amp;H5)-COUNTIF(Vertices[Out-Degree],"&gt;="&amp;H6)</f>
        <v>8</v>
      </c>
      <c r="J5" s="39">
        <f t="shared" si="4"/>
        <v>48.89090907272727</v>
      </c>
      <c r="K5" s="40">
        <f>COUNTIF(Vertices[Betweenness Centrality],"&gt;= "&amp;J5)-COUNTIF(Vertices[Betweenness Centrality],"&gt;="&amp;J6)</f>
        <v>1</v>
      </c>
      <c r="L5" s="39">
        <f t="shared" si="5"/>
        <v>0.0012685090909090907</v>
      </c>
      <c r="M5" s="40">
        <f>COUNTIF(Vertices[Closeness Centrality],"&gt;= "&amp;L5)-COUNTIF(Vertices[Closeness Centrality],"&gt;="&amp;L6)</f>
        <v>0</v>
      </c>
      <c r="N5" s="39">
        <f t="shared" si="6"/>
        <v>0.007278</v>
      </c>
      <c r="O5" s="40">
        <f>COUNTIF(Vertices[Eigenvector Centrality],"&gt;= "&amp;N5)-COUNTIF(Vertices[Eigenvector Centrality],"&gt;="&amp;N6)</f>
        <v>0</v>
      </c>
      <c r="P5" s="39">
        <f t="shared" si="7"/>
        <v>0.41646485454545457</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44</v>
      </c>
      <c r="D6" s="32">
        <f t="shared" si="1"/>
        <v>0</v>
      </c>
      <c r="E6" s="3">
        <f>COUNTIF(Vertices[Degree],"&gt;= "&amp;D6)-COUNTIF(Vertices[Degree],"&gt;="&amp;D7)</f>
        <v>0</v>
      </c>
      <c r="F6" s="37">
        <f t="shared" si="2"/>
        <v>1.1636363636363636</v>
      </c>
      <c r="G6" s="38">
        <f>COUNTIF(Vertices[In-Degree],"&gt;= "&amp;F6)-COUNTIF(Vertices[In-Degree],"&gt;="&amp;F7)</f>
        <v>0</v>
      </c>
      <c r="H6" s="37">
        <f t="shared" si="3"/>
        <v>1.1636363636363636</v>
      </c>
      <c r="I6" s="38">
        <f>COUNTIF(Vertices[Out-Degree],"&gt;= "&amp;H6)-COUNTIF(Vertices[Out-Degree],"&gt;="&amp;H7)</f>
        <v>0</v>
      </c>
      <c r="J6" s="37">
        <f t="shared" si="4"/>
        <v>65.18787876363636</v>
      </c>
      <c r="K6" s="38">
        <f>COUNTIF(Vertices[Betweenness Centrality],"&gt;= "&amp;J6)-COUNTIF(Vertices[Betweenness Centrality],"&gt;="&amp;J7)</f>
        <v>1</v>
      </c>
      <c r="L6" s="37">
        <f t="shared" si="5"/>
        <v>0.0016913454545454544</v>
      </c>
      <c r="M6" s="38">
        <f>COUNTIF(Vertices[Closeness Centrality],"&gt;= "&amp;L6)-COUNTIF(Vertices[Closeness Centrality],"&gt;="&amp;L7)</f>
        <v>0</v>
      </c>
      <c r="N6" s="37">
        <f t="shared" si="6"/>
        <v>0.009703999999999999</v>
      </c>
      <c r="O6" s="38">
        <f>COUNTIF(Vertices[Eigenvector Centrality],"&gt;= "&amp;N6)-COUNTIF(Vertices[Eigenvector Centrality],"&gt;="&amp;N7)</f>
        <v>1</v>
      </c>
      <c r="P6" s="37">
        <f t="shared" si="7"/>
        <v>0.5552864727272727</v>
      </c>
      <c r="Q6" s="38">
        <f>COUNTIF(Vertices[PageRank],"&gt;= "&amp;P6)-COUNTIF(Vertices[PageRank],"&gt;="&amp;P7)</f>
        <v>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69</v>
      </c>
      <c r="D7" s="32">
        <f t="shared" si="1"/>
        <v>0</v>
      </c>
      <c r="E7" s="3">
        <f>COUNTIF(Vertices[Degree],"&gt;= "&amp;D7)-COUNTIF(Vertices[Degree],"&gt;="&amp;D8)</f>
        <v>0</v>
      </c>
      <c r="F7" s="39">
        <f t="shared" si="2"/>
        <v>1.4545454545454546</v>
      </c>
      <c r="G7" s="40">
        <f>COUNTIF(Vertices[In-Degree],"&gt;= "&amp;F7)-COUNTIF(Vertices[In-Degree],"&gt;="&amp;F8)</f>
        <v>0</v>
      </c>
      <c r="H7" s="39">
        <f t="shared" si="3"/>
        <v>1.4545454545454546</v>
      </c>
      <c r="I7" s="40">
        <f>COUNTIF(Vertices[Out-Degree],"&gt;= "&amp;H7)-COUNTIF(Vertices[Out-Degree],"&gt;="&amp;H8)</f>
        <v>0</v>
      </c>
      <c r="J7" s="39">
        <f t="shared" si="4"/>
        <v>81.48484845454546</v>
      </c>
      <c r="K7" s="40">
        <f>COUNTIF(Vertices[Betweenness Centrality],"&gt;= "&amp;J7)-COUNTIF(Vertices[Betweenness Centrality],"&gt;="&amp;J8)</f>
        <v>0</v>
      </c>
      <c r="L7" s="39">
        <f t="shared" si="5"/>
        <v>0.002114181818181818</v>
      </c>
      <c r="M7" s="40">
        <f>COUNTIF(Vertices[Closeness Centrality],"&gt;= "&amp;L7)-COUNTIF(Vertices[Closeness Centrality],"&gt;="&amp;L8)</f>
        <v>0</v>
      </c>
      <c r="N7" s="39">
        <f t="shared" si="6"/>
        <v>0.012129999999999998</v>
      </c>
      <c r="O7" s="40">
        <f>COUNTIF(Vertices[Eigenvector Centrality],"&gt;= "&amp;N7)-COUNTIF(Vertices[Eigenvector Centrality],"&gt;="&amp;N8)</f>
        <v>2</v>
      </c>
      <c r="P7" s="39">
        <f t="shared" si="7"/>
        <v>0.6941080909090909</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113</v>
      </c>
      <c r="D8" s="32">
        <f t="shared" si="1"/>
        <v>0</v>
      </c>
      <c r="E8" s="3">
        <f>COUNTIF(Vertices[Degree],"&gt;= "&amp;D8)-COUNTIF(Vertices[Degree],"&gt;="&amp;D9)</f>
        <v>0</v>
      </c>
      <c r="F8" s="37">
        <f t="shared" si="2"/>
        <v>1.7454545454545456</v>
      </c>
      <c r="G8" s="38">
        <f>COUNTIF(Vertices[In-Degree],"&gt;= "&amp;F8)-COUNTIF(Vertices[In-Degree],"&gt;="&amp;F9)</f>
        <v>3</v>
      </c>
      <c r="H8" s="37">
        <f t="shared" si="3"/>
        <v>1.7454545454545456</v>
      </c>
      <c r="I8" s="38">
        <f>COUNTIF(Vertices[Out-Degree],"&gt;= "&amp;H8)-COUNTIF(Vertices[Out-Degree],"&gt;="&amp;H9)</f>
        <v>5</v>
      </c>
      <c r="J8" s="37">
        <f t="shared" si="4"/>
        <v>97.78181814545455</v>
      </c>
      <c r="K8" s="38">
        <f>COUNTIF(Vertices[Betweenness Centrality],"&gt;= "&amp;J8)-COUNTIF(Vertices[Betweenness Centrality],"&gt;="&amp;J9)</f>
        <v>0</v>
      </c>
      <c r="L8" s="37">
        <f t="shared" si="5"/>
        <v>0.0025370181818181814</v>
      </c>
      <c r="M8" s="38">
        <f>COUNTIF(Vertices[Closeness Centrality],"&gt;= "&amp;L8)-COUNTIF(Vertices[Closeness Centrality],"&gt;="&amp;L9)</f>
        <v>0</v>
      </c>
      <c r="N8" s="37">
        <f t="shared" si="6"/>
        <v>0.014555999999999998</v>
      </c>
      <c r="O8" s="38">
        <f>COUNTIF(Vertices[Eigenvector Centrality],"&gt;= "&amp;N8)-COUNTIF(Vertices[Eigenvector Centrality],"&gt;="&amp;N9)</f>
        <v>1</v>
      </c>
      <c r="P8" s="37">
        <f t="shared" si="7"/>
        <v>0.832929709090909</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2.0363636363636366</v>
      </c>
      <c r="G9" s="40">
        <f>COUNTIF(Vertices[In-Degree],"&gt;= "&amp;F9)-COUNTIF(Vertices[In-Degree],"&gt;="&amp;F10)</f>
        <v>0</v>
      </c>
      <c r="H9" s="39">
        <f t="shared" si="3"/>
        <v>2.0363636363636366</v>
      </c>
      <c r="I9" s="40">
        <f>COUNTIF(Vertices[Out-Degree],"&gt;= "&amp;H9)-COUNTIF(Vertices[Out-Degree],"&gt;="&amp;H10)</f>
        <v>0</v>
      </c>
      <c r="J9" s="39">
        <f t="shared" si="4"/>
        <v>114.07878783636365</v>
      </c>
      <c r="K9" s="40">
        <f>COUNTIF(Vertices[Betweenness Centrality],"&gt;= "&amp;J9)-COUNTIF(Vertices[Betweenness Centrality],"&gt;="&amp;J10)</f>
        <v>2</v>
      </c>
      <c r="L9" s="39">
        <f t="shared" si="5"/>
        <v>0.002959854545454545</v>
      </c>
      <c r="M9" s="40">
        <f>COUNTIF(Vertices[Closeness Centrality],"&gt;= "&amp;L9)-COUNTIF(Vertices[Closeness Centrality],"&gt;="&amp;L10)</f>
        <v>0</v>
      </c>
      <c r="N9" s="39">
        <f t="shared" si="6"/>
        <v>0.016981999999999997</v>
      </c>
      <c r="O9" s="40">
        <f>COUNTIF(Vertices[Eigenvector Centrality],"&gt;= "&amp;N9)-COUNTIF(Vertices[Eigenvector Centrality],"&gt;="&amp;N10)</f>
        <v>10</v>
      </c>
      <c r="P9" s="39">
        <f t="shared" si="7"/>
        <v>0.9717513272727272</v>
      </c>
      <c r="Q9" s="40">
        <f>COUNTIF(Vertices[PageRank],"&gt;= "&amp;P9)-COUNTIF(Vertices[PageRank],"&gt;="&amp;P10)</f>
        <v>4</v>
      </c>
      <c r="R9" s="39">
        <f t="shared" si="8"/>
        <v>0.1272727272727273</v>
      </c>
      <c r="S9" s="44">
        <f>COUNTIF(Vertices[Clustering Coefficient],"&gt;= "&amp;R9)-COUNTIF(Vertices[Clustering Coefficient],"&gt;="&amp;R10)</f>
        <v>1</v>
      </c>
      <c r="T9" s="39" t="e">
        <f ca="1" t="shared" si="9"/>
        <v>#REF!</v>
      </c>
      <c r="U9" s="40" t="e">
        <f ca="1" t="shared" si="0"/>
        <v>#REF!</v>
      </c>
    </row>
    <row r="10" spans="1:21" ht="15">
      <c r="A10" s="34" t="s">
        <v>975</v>
      </c>
      <c r="B10" s="34">
        <v>3</v>
      </c>
      <c r="D10" s="32">
        <f t="shared" si="1"/>
        <v>0</v>
      </c>
      <c r="E10" s="3">
        <f>COUNTIF(Vertices[Degree],"&gt;= "&amp;D10)-COUNTIF(Vertices[Degree],"&gt;="&amp;D11)</f>
        <v>0</v>
      </c>
      <c r="F10" s="37">
        <f t="shared" si="2"/>
        <v>2.3272727272727276</v>
      </c>
      <c r="G10" s="38">
        <f>COUNTIF(Vertices[In-Degree],"&gt;= "&amp;F10)-COUNTIF(Vertices[In-Degree],"&gt;="&amp;F11)</f>
        <v>0</v>
      </c>
      <c r="H10" s="37">
        <f t="shared" si="3"/>
        <v>2.3272727272727276</v>
      </c>
      <c r="I10" s="38">
        <f>COUNTIF(Vertices[Out-Degree],"&gt;= "&amp;H10)-COUNTIF(Vertices[Out-Degree],"&gt;="&amp;H11)</f>
        <v>0</v>
      </c>
      <c r="J10" s="37">
        <f t="shared" si="4"/>
        <v>130.37575752727273</v>
      </c>
      <c r="K10" s="38">
        <f>COUNTIF(Vertices[Betweenness Centrality],"&gt;= "&amp;J10)-COUNTIF(Vertices[Betweenness Centrality],"&gt;="&amp;J11)</f>
        <v>0</v>
      </c>
      <c r="L10" s="37">
        <f t="shared" si="5"/>
        <v>0.0033826909090909083</v>
      </c>
      <c r="M10" s="38">
        <f>COUNTIF(Vertices[Closeness Centrality],"&gt;= "&amp;L10)-COUNTIF(Vertices[Closeness Centrality],"&gt;="&amp;L11)</f>
        <v>0</v>
      </c>
      <c r="N10" s="37">
        <f t="shared" si="6"/>
        <v>0.019407999999999998</v>
      </c>
      <c r="O10" s="38">
        <f>COUNTIF(Vertices[Eigenvector Centrality],"&gt;= "&amp;N10)-COUNTIF(Vertices[Eigenvector Centrality],"&gt;="&amp;N11)</f>
        <v>1</v>
      </c>
      <c r="P10" s="37">
        <f t="shared" si="7"/>
        <v>1.1105729454545454</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2.6181818181818186</v>
      </c>
      <c r="G11" s="40">
        <f>COUNTIF(Vertices[In-Degree],"&gt;= "&amp;F11)-COUNTIF(Vertices[In-Degree],"&gt;="&amp;F12)</f>
        <v>0</v>
      </c>
      <c r="H11" s="39">
        <f t="shared" si="3"/>
        <v>2.6181818181818186</v>
      </c>
      <c r="I11" s="40">
        <f>COUNTIF(Vertices[Out-Degree],"&gt;= "&amp;H11)-COUNTIF(Vertices[Out-Degree],"&gt;="&amp;H12)</f>
        <v>0</v>
      </c>
      <c r="J11" s="39">
        <f t="shared" si="4"/>
        <v>146.67272721818182</v>
      </c>
      <c r="K11" s="40">
        <f>COUNTIF(Vertices[Betweenness Centrality],"&gt;= "&amp;J11)-COUNTIF(Vertices[Betweenness Centrality],"&gt;="&amp;J12)</f>
        <v>0</v>
      </c>
      <c r="L11" s="39">
        <f t="shared" si="5"/>
        <v>0.0038055272727272717</v>
      </c>
      <c r="M11" s="40">
        <f>COUNTIF(Vertices[Closeness Centrality],"&gt;= "&amp;L11)-COUNTIF(Vertices[Closeness Centrality],"&gt;="&amp;L12)</f>
        <v>0</v>
      </c>
      <c r="N11" s="39">
        <f t="shared" si="6"/>
        <v>0.021834</v>
      </c>
      <c r="O11" s="40">
        <f>COUNTIF(Vertices[Eigenvector Centrality],"&gt;= "&amp;N11)-COUNTIF(Vertices[Eigenvector Centrality],"&gt;="&amp;N12)</f>
        <v>2</v>
      </c>
      <c r="P11" s="39">
        <f t="shared" si="7"/>
        <v>1.2493945636363637</v>
      </c>
      <c r="Q11" s="40">
        <f>COUNTIF(Vertices[PageRank],"&gt;= "&amp;P11)-COUNTIF(Vertices[PageRank],"&gt;="&amp;P12)</f>
        <v>3</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251</v>
      </c>
      <c r="B12" s="34">
        <v>90</v>
      </c>
      <c r="D12" s="32">
        <f t="shared" si="1"/>
        <v>0</v>
      </c>
      <c r="E12" s="3">
        <f>COUNTIF(Vertices[Degree],"&gt;= "&amp;D12)-COUNTIF(Vertices[Degree],"&gt;="&amp;D13)</f>
        <v>0</v>
      </c>
      <c r="F12" s="37">
        <f t="shared" si="2"/>
        <v>2.9090909090909096</v>
      </c>
      <c r="G12" s="38">
        <f>COUNTIF(Vertices[In-Degree],"&gt;= "&amp;F12)-COUNTIF(Vertices[In-Degree],"&gt;="&amp;F13)</f>
        <v>1</v>
      </c>
      <c r="H12" s="37">
        <f t="shared" si="3"/>
        <v>2.9090909090909096</v>
      </c>
      <c r="I12" s="38">
        <f>COUNTIF(Vertices[Out-Degree],"&gt;= "&amp;H12)-COUNTIF(Vertices[Out-Degree],"&gt;="&amp;H13)</f>
        <v>6</v>
      </c>
      <c r="J12" s="37">
        <f t="shared" si="4"/>
        <v>162.9696969090909</v>
      </c>
      <c r="K12" s="38">
        <f>COUNTIF(Vertices[Betweenness Centrality],"&gt;= "&amp;J12)-COUNTIF(Vertices[Betweenness Centrality],"&gt;="&amp;J13)</f>
        <v>0</v>
      </c>
      <c r="L12" s="37">
        <f t="shared" si="5"/>
        <v>0.004228363636363635</v>
      </c>
      <c r="M12" s="38">
        <f>COUNTIF(Vertices[Closeness Centrality],"&gt;= "&amp;L12)-COUNTIF(Vertices[Closeness Centrality],"&gt;="&amp;L13)</f>
        <v>0</v>
      </c>
      <c r="N12" s="37">
        <f t="shared" si="6"/>
        <v>0.02426</v>
      </c>
      <c r="O12" s="38">
        <f>COUNTIF(Vertices[Eigenvector Centrality],"&gt;= "&amp;N12)-COUNTIF(Vertices[Eigenvector Centrality],"&gt;="&amp;N13)</f>
        <v>0</v>
      </c>
      <c r="P12" s="37">
        <f t="shared" si="7"/>
        <v>1.388216181818182</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22</v>
      </c>
      <c r="D13" s="32">
        <f t="shared" si="1"/>
        <v>0</v>
      </c>
      <c r="E13" s="3">
        <f>COUNTIF(Vertices[Degree],"&gt;= "&amp;D13)-COUNTIF(Vertices[Degree],"&gt;="&amp;D14)</f>
        <v>0</v>
      </c>
      <c r="F13" s="39">
        <f t="shared" si="2"/>
        <v>3.2000000000000006</v>
      </c>
      <c r="G13" s="40">
        <f>COUNTIF(Vertices[In-Degree],"&gt;= "&amp;F13)-COUNTIF(Vertices[In-Degree],"&gt;="&amp;F14)</f>
        <v>0</v>
      </c>
      <c r="H13" s="39">
        <f t="shared" si="3"/>
        <v>3.2000000000000006</v>
      </c>
      <c r="I13" s="40">
        <f>COUNTIF(Vertices[Out-Degree],"&gt;= "&amp;H13)-COUNTIF(Vertices[Out-Degree],"&gt;="&amp;H14)</f>
        <v>0</v>
      </c>
      <c r="J13" s="39">
        <f t="shared" si="4"/>
        <v>179.2666666</v>
      </c>
      <c r="K13" s="40">
        <f>COUNTIF(Vertices[Betweenness Centrality],"&gt;= "&amp;J13)-COUNTIF(Vertices[Betweenness Centrality],"&gt;="&amp;J14)</f>
        <v>0</v>
      </c>
      <c r="L13" s="39">
        <f t="shared" si="5"/>
        <v>0.0046511999999999986</v>
      </c>
      <c r="M13" s="40">
        <f>COUNTIF(Vertices[Closeness Centrality],"&gt;= "&amp;L13)-COUNTIF(Vertices[Closeness Centrality],"&gt;="&amp;L14)</f>
        <v>0</v>
      </c>
      <c r="N13" s="39">
        <f t="shared" si="6"/>
        <v>0.026686</v>
      </c>
      <c r="O13" s="40">
        <f>COUNTIF(Vertices[Eigenvector Centrality],"&gt;= "&amp;N13)-COUNTIF(Vertices[Eigenvector Centrality],"&gt;="&amp;N14)</f>
        <v>2</v>
      </c>
      <c r="P13" s="39">
        <f t="shared" si="7"/>
        <v>1.5270378000000002</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252</v>
      </c>
      <c r="B14" s="34">
        <v>1</v>
      </c>
      <c r="D14" s="32">
        <f t="shared" si="1"/>
        <v>0</v>
      </c>
      <c r="E14" s="3">
        <f>COUNTIF(Vertices[Degree],"&gt;= "&amp;D14)-COUNTIF(Vertices[Degree],"&gt;="&amp;D15)</f>
        <v>0</v>
      </c>
      <c r="F14" s="37">
        <f t="shared" si="2"/>
        <v>3.4909090909090916</v>
      </c>
      <c r="G14" s="38">
        <f>COUNTIF(Vertices[In-Degree],"&gt;= "&amp;F14)-COUNTIF(Vertices[In-Degree],"&gt;="&amp;F15)</f>
        <v>0</v>
      </c>
      <c r="H14" s="37">
        <f t="shared" si="3"/>
        <v>3.4909090909090916</v>
      </c>
      <c r="I14" s="38">
        <f>COUNTIF(Vertices[Out-Degree],"&gt;= "&amp;H14)-COUNTIF(Vertices[Out-Degree],"&gt;="&amp;H15)</f>
        <v>0</v>
      </c>
      <c r="J14" s="37">
        <f t="shared" si="4"/>
        <v>195.5636362909091</v>
      </c>
      <c r="K14" s="38">
        <f>COUNTIF(Vertices[Betweenness Centrality],"&gt;= "&amp;J14)-COUNTIF(Vertices[Betweenness Centrality],"&gt;="&amp;J15)</f>
        <v>0</v>
      </c>
      <c r="L14" s="37">
        <f t="shared" si="5"/>
        <v>0.005074036363636362</v>
      </c>
      <c r="M14" s="38">
        <f>COUNTIF(Vertices[Closeness Centrality],"&gt;= "&amp;L14)-COUNTIF(Vertices[Closeness Centrality],"&gt;="&amp;L15)</f>
        <v>0</v>
      </c>
      <c r="N14" s="37">
        <f t="shared" si="6"/>
        <v>0.029112000000000002</v>
      </c>
      <c r="O14" s="38">
        <f>COUNTIF(Vertices[Eigenvector Centrality],"&gt;= "&amp;N14)-COUNTIF(Vertices[Eigenvector Centrality],"&gt;="&amp;N15)</f>
        <v>0</v>
      </c>
      <c r="P14" s="37">
        <f t="shared" si="7"/>
        <v>1.6658594181818185</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18"/>
      <c r="B15" s="118"/>
      <c r="D15" s="32">
        <f t="shared" si="1"/>
        <v>0</v>
      </c>
      <c r="E15" s="3">
        <f>COUNTIF(Vertices[Degree],"&gt;= "&amp;D15)-COUNTIF(Vertices[Degree],"&gt;="&amp;D16)</f>
        <v>0</v>
      </c>
      <c r="F15" s="39">
        <f t="shared" si="2"/>
        <v>3.7818181818181826</v>
      </c>
      <c r="G15" s="40">
        <f>COUNTIF(Vertices[In-Degree],"&gt;= "&amp;F15)-COUNTIF(Vertices[In-Degree],"&gt;="&amp;F16)</f>
        <v>2</v>
      </c>
      <c r="H15" s="39">
        <f t="shared" si="3"/>
        <v>3.7818181818181826</v>
      </c>
      <c r="I15" s="40">
        <f>COUNTIF(Vertices[Out-Degree],"&gt;= "&amp;H15)-COUNTIF(Vertices[Out-Degree],"&gt;="&amp;H16)</f>
        <v>1</v>
      </c>
      <c r="J15" s="39">
        <f t="shared" si="4"/>
        <v>211.8606059818182</v>
      </c>
      <c r="K15" s="40">
        <f>COUNTIF(Vertices[Betweenness Centrality],"&gt;= "&amp;J15)-COUNTIF(Vertices[Betweenness Centrality],"&gt;="&amp;J16)</f>
        <v>1</v>
      </c>
      <c r="L15" s="39">
        <f t="shared" si="5"/>
        <v>0.005496872727272725</v>
      </c>
      <c r="M15" s="40">
        <f>COUNTIF(Vertices[Closeness Centrality],"&gt;= "&amp;L15)-COUNTIF(Vertices[Closeness Centrality],"&gt;="&amp;L16)</f>
        <v>0</v>
      </c>
      <c r="N15" s="39">
        <f t="shared" si="6"/>
        <v>0.031538000000000004</v>
      </c>
      <c r="O15" s="40">
        <f>COUNTIF(Vertices[Eigenvector Centrality],"&gt;= "&amp;N15)-COUNTIF(Vertices[Eigenvector Centrality],"&gt;="&amp;N16)</f>
        <v>0</v>
      </c>
      <c r="P15" s="39">
        <f t="shared" si="7"/>
        <v>1.8046810363636367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22</v>
      </c>
      <c r="D16" s="32">
        <f t="shared" si="1"/>
        <v>0</v>
      </c>
      <c r="E16" s="3">
        <f>COUNTIF(Vertices[Degree],"&gt;= "&amp;D16)-COUNTIF(Vertices[Degree],"&gt;="&amp;D17)</f>
        <v>0</v>
      </c>
      <c r="F16" s="37">
        <f t="shared" si="2"/>
        <v>4.072727272727273</v>
      </c>
      <c r="G16" s="38">
        <f>COUNTIF(Vertices[In-Degree],"&gt;= "&amp;F16)-COUNTIF(Vertices[In-Degree],"&gt;="&amp;F17)</f>
        <v>0</v>
      </c>
      <c r="H16" s="37">
        <f t="shared" si="3"/>
        <v>4.072727272727273</v>
      </c>
      <c r="I16" s="38">
        <f>COUNTIF(Vertices[Out-Degree],"&gt;= "&amp;H16)-COUNTIF(Vertices[Out-Degree],"&gt;="&amp;H17)</f>
        <v>0</v>
      </c>
      <c r="J16" s="37">
        <f t="shared" si="4"/>
        <v>228.1575756727273</v>
      </c>
      <c r="K16" s="38">
        <f>COUNTIF(Vertices[Betweenness Centrality],"&gt;= "&amp;J16)-COUNTIF(Vertices[Betweenness Centrality],"&gt;="&amp;J17)</f>
        <v>0</v>
      </c>
      <c r="L16" s="37">
        <f t="shared" si="5"/>
        <v>0.005919709090909089</v>
      </c>
      <c r="M16" s="38">
        <f>COUNTIF(Vertices[Closeness Centrality],"&gt;= "&amp;L16)-COUNTIF(Vertices[Closeness Centrality],"&gt;="&amp;L17)</f>
        <v>0</v>
      </c>
      <c r="N16" s="37">
        <f t="shared" si="6"/>
        <v>0.033964</v>
      </c>
      <c r="O16" s="38">
        <f>COUNTIF(Vertices[Eigenvector Centrality],"&gt;= "&amp;N16)-COUNTIF(Vertices[Eigenvector Centrality],"&gt;="&amp;N17)</f>
        <v>3</v>
      </c>
      <c r="P16" s="37">
        <f t="shared" si="7"/>
        <v>1.943502654545455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4.363636363636364</v>
      </c>
      <c r="G17" s="40">
        <f>COUNTIF(Vertices[In-Degree],"&gt;= "&amp;F17)-COUNTIF(Vertices[In-Degree],"&gt;="&amp;F18)</f>
        <v>0</v>
      </c>
      <c r="H17" s="39">
        <f t="shared" si="3"/>
        <v>4.363636363636364</v>
      </c>
      <c r="I17" s="40">
        <f>COUNTIF(Vertices[Out-Degree],"&gt;= "&amp;H17)-COUNTIF(Vertices[Out-Degree],"&gt;="&amp;H18)</f>
        <v>0</v>
      </c>
      <c r="J17" s="39">
        <f t="shared" si="4"/>
        <v>244.45454536363638</v>
      </c>
      <c r="K17" s="40">
        <f>COUNTIF(Vertices[Betweenness Centrality],"&gt;= "&amp;J17)-COUNTIF(Vertices[Betweenness Centrality],"&gt;="&amp;J18)</f>
        <v>0</v>
      </c>
      <c r="L17" s="39">
        <f t="shared" si="5"/>
        <v>0.006342545454545452</v>
      </c>
      <c r="M17" s="40">
        <f>COUNTIF(Vertices[Closeness Centrality],"&gt;= "&amp;L17)-COUNTIF(Vertices[Closeness Centrality],"&gt;="&amp;L18)</f>
        <v>0</v>
      </c>
      <c r="N17" s="39">
        <f t="shared" si="6"/>
        <v>0.03639</v>
      </c>
      <c r="O17" s="40">
        <f>COUNTIF(Vertices[Eigenvector Centrality],"&gt;= "&amp;N17)-COUNTIF(Vertices[Eigenvector Centrality],"&gt;="&amp;N18)</f>
        <v>1</v>
      </c>
      <c r="P17" s="39">
        <f t="shared" si="7"/>
        <v>2.082324272727273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0.14545454545454545</v>
      </c>
      <c r="D18" s="32">
        <f t="shared" si="1"/>
        <v>0</v>
      </c>
      <c r="E18" s="3">
        <f>COUNTIF(Vertices[Degree],"&gt;= "&amp;D18)-COUNTIF(Vertices[Degree],"&gt;="&amp;D19)</f>
        <v>0</v>
      </c>
      <c r="F18" s="37">
        <f t="shared" si="2"/>
        <v>4.654545454545455</v>
      </c>
      <c r="G18" s="38">
        <f>COUNTIF(Vertices[In-Degree],"&gt;= "&amp;F18)-COUNTIF(Vertices[In-Degree],"&gt;="&amp;F19)</f>
        <v>0</v>
      </c>
      <c r="H18" s="37">
        <f t="shared" si="3"/>
        <v>4.654545454545455</v>
      </c>
      <c r="I18" s="38">
        <f>COUNTIF(Vertices[Out-Degree],"&gt;= "&amp;H18)-COUNTIF(Vertices[Out-Degree],"&gt;="&amp;H19)</f>
        <v>0</v>
      </c>
      <c r="J18" s="37">
        <f t="shared" si="4"/>
        <v>260.75151505454545</v>
      </c>
      <c r="K18" s="38">
        <f>COUNTIF(Vertices[Betweenness Centrality],"&gt;= "&amp;J18)-COUNTIF(Vertices[Betweenness Centrality],"&gt;="&amp;J19)</f>
        <v>0</v>
      </c>
      <c r="L18" s="37">
        <f t="shared" si="5"/>
        <v>0.006765381818181816</v>
      </c>
      <c r="M18" s="38">
        <f>COUNTIF(Vertices[Closeness Centrality],"&gt;= "&amp;L18)-COUNTIF(Vertices[Closeness Centrality],"&gt;="&amp;L19)</f>
        <v>0</v>
      </c>
      <c r="N18" s="37">
        <f t="shared" si="6"/>
        <v>0.038815999999999996</v>
      </c>
      <c r="O18" s="38">
        <f>COUNTIF(Vertices[Eigenvector Centrality],"&gt;= "&amp;N18)-COUNTIF(Vertices[Eigenvector Centrality],"&gt;="&amp;N19)</f>
        <v>1</v>
      </c>
      <c r="P18" s="37">
        <f t="shared" si="7"/>
        <v>2.2211458909090913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0.25396825396825395</v>
      </c>
      <c r="D19" s="32">
        <f t="shared" si="1"/>
        <v>0</v>
      </c>
      <c r="E19" s="3">
        <f>COUNTIF(Vertices[Degree],"&gt;= "&amp;D19)-COUNTIF(Vertices[Degree],"&gt;="&amp;D20)</f>
        <v>0</v>
      </c>
      <c r="F19" s="39">
        <f t="shared" si="2"/>
        <v>4.945454545454546</v>
      </c>
      <c r="G19" s="40">
        <f>COUNTIF(Vertices[In-Degree],"&gt;= "&amp;F19)-COUNTIF(Vertices[In-Degree],"&gt;="&amp;F20)</f>
        <v>0</v>
      </c>
      <c r="H19" s="39">
        <f t="shared" si="3"/>
        <v>4.945454545454546</v>
      </c>
      <c r="I19" s="40">
        <f>COUNTIF(Vertices[Out-Degree],"&gt;= "&amp;H19)-COUNTIF(Vertices[Out-Degree],"&gt;="&amp;H20)</f>
        <v>1</v>
      </c>
      <c r="J19" s="39">
        <f t="shared" si="4"/>
        <v>277.0484847454545</v>
      </c>
      <c r="K19" s="40">
        <f>COUNTIF(Vertices[Betweenness Centrality],"&gt;= "&amp;J19)-COUNTIF(Vertices[Betweenness Centrality],"&gt;="&amp;J20)</f>
        <v>0</v>
      </c>
      <c r="L19" s="39">
        <f t="shared" si="5"/>
        <v>0.007188218181818179</v>
      </c>
      <c r="M19" s="40">
        <f>COUNTIF(Vertices[Closeness Centrality],"&gt;= "&amp;L19)-COUNTIF(Vertices[Closeness Centrality],"&gt;="&amp;L20)</f>
        <v>0</v>
      </c>
      <c r="N19" s="39">
        <f t="shared" si="6"/>
        <v>0.041241999999999994</v>
      </c>
      <c r="O19" s="40">
        <f>COUNTIF(Vertices[Eigenvector Centrality],"&gt;= "&amp;N19)-COUNTIF(Vertices[Eigenvector Centrality],"&gt;="&amp;N20)</f>
        <v>1</v>
      </c>
      <c r="P19" s="39">
        <f t="shared" si="7"/>
        <v>2.3599675090909096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5.236363636363637</v>
      </c>
      <c r="G20" s="38">
        <f>COUNTIF(Vertices[In-Degree],"&gt;= "&amp;F20)-COUNTIF(Vertices[In-Degree],"&gt;="&amp;F21)</f>
        <v>0</v>
      </c>
      <c r="H20" s="37">
        <f t="shared" si="3"/>
        <v>5.236363636363637</v>
      </c>
      <c r="I20" s="38">
        <f>COUNTIF(Vertices[Out-Degree],"&gt;= "&amp;H20)-COUNTIF(Vertices[Out-Degree],"&gt;="&amp;H21)</f>
        <v>0</v>
      </c>
      <c r="J20" s="37">
        <f t="shared" si="4"/>
        <v>293.3454544363636</v>
      </c>
      <c r="K20" s="38">
        <f>COUNTIF(Vertices[Betweenness Centrality],"&gt;= "&amp;J20)-COUNTIF(Vertices[Betweenness Centrality],"&gt;="&amp;J21)</f>
        <v>0</v>
      </c>
      <c r="L20" s="37">
        <f t="shared" si="5"/>
        <v>0.0076110545454545426</v>
      </c>
      <c r="M20" s="38">
        <f>COUNTIF(Vertices[Closeness Centrality],"&gt;= "&amp;L20)-COUNTIF(Vertices[Closeness Centrality],"&gt;="&amp;L21)</f>
        <v>0</v>
      </c>
      <c r="N20" s="37">
        <f t="shared" si="6"/>
        <v>0.04366799999999999</v>
      </c>
      <c r="O20" s="38">
        <f>COUNTIF(Vertices[Eigenvector Centrality],"&gt;= "&amp;N20)-COUNTIF(Vertices[Eigenvector Centrality],"&gt;="&amp;N21)</f>
        <v>0</v>
      </c>
      <c r="P20" s="37">
        <f t="shared" si="7"/>
        <v>2.498789127272728</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5.527272727272728</v>
      </c>
      <c r="G21" s="40">
        <f>COUNTIF(Vertices[In-Degree],"&gt;= "&amp;F21)-COUNTIF(Vertices[In-Degree],"&gt;="&amp;F22)</f>
        <v>0</v>
      </c>
      <c r="H21" s="39">
        <f t="shared" si="3"/>
        <v>5.527272727272728</v>
      </c>
      <c r="I21" s="40">
        <f>COUNTIF(Vertices[Out-Degree],"&gt;= "&amp;H21)-COUNTIF(Vertices[Out-Degree],"&gt;="&amp;H22)</f>
        <v>0</v>
      </c>
      <c r="J21" s="39">
        <f t="shared" si="4"/>
        <v>309.64242412727265</v>
      </c>
      <c r="K21" s="40">
        <f>COUNTIF(Vertices[Betweenness Centrality],"&gt;= "&amp;J21)-COUNTIF(Vertices[Betweenness Centrality],"&gt;="&amp;J22)</f>
        <v>0</v>
      </c>
      <c r="L21" s="39">
        <f t="shared" si="5"/>
        <v>0.008033890909090907</v>
      </c>
      <c r="M21" s="40">
        <f>COUNTIF(Vertices[Closeness Centrality],"&gt;= "&amp;L21)-COUNTIF(Vertices[Closeness Centrality],"&gt;="&amp;L22)</f>
        <v>0</v>
      </c>
      <c r="N21" s="39">
        <f t="shared" si="6"/>
        <v>0.04609399999999999</v>
      </c>
      <c r="O21" s="40">
        <f>COUNTIF(Vertices[Eigenvector Centrality],"&gt;= "&amp;N21)-COUNTIF(Vertices[Eigenvector Centrality],"&gt;="&amp;N22)</f>
        <v>1</v>
      </c>
      <c r="P21" s="39">
        <f t="shared" si="7"/>
        <v>2.637610745454546</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5.818181818181819</v>
      </c>
      <c r="G22" s="38">
        <f>COUNTIF(Vertices[In-Degree],"&gt;= "&amp;F22)-COUNTIF(Vertices[In-Degree],"&gt;="&amp;F23)</f>
        <v>0</v>
      </c>
      <c r="H22" s="37">
        <f t="shared" si="3"/>
        <v>5.818181818181819</v>
      </c>
      <c r="I22" s="38">
        <f>COUNTIF(Vertices[Out-Degree],"&gt;= "&amp;H22)-COUNTIF(Vertices[Out-Degree],"&gt;="&amp;H23)</f>
        <v>0</v>
      </c>
      <c r="J22" s="37">
        <f t="shared" si="4"/>
        <v>325.9393938181817</v>
      </c>
      <c r="K22" s="38">
        <f>COUNTIF(Vertices[Betweenness Centrality],"&gt;= "&amp;J22)-COUNTIF(Vertices[Betweenness Centrality],"&gt;="&amp;J23)</f>
        <v>0</v>
      </c>
      <c r="L22" s="37">
        <f t="shared" si="5"/>
        <v>0.00845672727272727</v>
      </c>
      <c r="M22" s="38">
        <f>COUNTIF(Vertices[Closeness Centrality],"&gt;= "&amp;L22)-COUNTIF(Vertices[Closeness Centrality],"&gt;="&amp;L23)</f>
        <v>0</v>
      </c>
      <c r="N22" s="37">
        <f t="shared" si="6"/>
        <v>0.04851999999999999</v>
      </c>
      <c r="O22" s="38">
        <f>COUNTIF(Vertices[Eigenvector Centrality],"&gt;= "&amp;N22)-COUNTIF(Vertices[Eigenvector Centrality],"&gt;="&amp;N23)</f>
        <v>1</v>
      </c>
      <c r="P22" s="37">
        <f t="shared" si="7"/>
        <v>2.7764323636363644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35</v>
      </c>
      <c r="D23" s="32">
        <f t="shared" si="1"/>
        <v>0</v>
      </c>
      <c r="E23" s="3">
        <f>COUNTIF(Vertices[Degree],"&gt;= "&amp;D23)-COUNTIF(Vertices[Degree],"&gt;="&amp;D24)</f>
        <v>0</v>
      </c>
      <c r="F23" s="39">
        <f t="shared" si="2"/>
        <v>6.10909090909091</v>
      </c>
      <c r="G23" s="40">
        <f>COUNTIF(Vertices[In-Degree],"&gt;= "&amp;F23)-COUNTIF(Vertices[In-Degree],"&gt;="&amp;F24)</f>
        <v>0</v>
      </c>
      <c r="H23" s="39">
        <f t="shared" si="3"/>
        <v>6.10909090909091</v>
      </c>
      <c r="I23" s="40">
        <f>COUNTIF(Vertices[Out-Degree],"&gt;= "&amp;H23)-COUNTIF(Vertices[Out-Degree],"&gt;="&amp;H24)</f>
        <v>0</v>
      </c>
      <c r="J23" s="39">
        <f t="shared" si="4"/>
        <v>342.2363635090908</v>
      </c>
      <c r="K23" s="40">
        <f>COUNTIF(Vertices[Betweenness Centrality],"&gt;= "&amp;J23)-COUNTIF(Vertices[Betweenness Centrality],"&gt;="&amp;J24)</f>
        <v>0</v>
      </c>
      <c r="L23" s="39">
        <f t="shared" si="5"/>
        <v>0.008879563636363634</v>
      </c>
      <c r="M23" s="40">
        <f>COUNTIF(Vertices[Closeness Centrality],"&gt;= "&amp;L23)-COUNTIF(Vertices[Closeness Centrality],"&gt;="&amp;L24)</f>
        <v>0</v>
      </c>
      <c r="N23" s="39">
        <f t="shared" si="6"/>
        <v>0.050945999999999984</v>
      </c>
      <c r="O23" s="40">
        <f>COUNTIF(Vertices[Eigenvector Centrality],"&gt;= "&amp;N23)-COUNTIF(Vertices[Eigenvector Centrality],"&gt;="&amp;N24)</f>
        <v>0</v>
      </c>
      <c r="P23" s="39">
        <f t="shared" si="7"/>
        <v>2.9152539818181826</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103</v>
      </c>
      <c r="D24" s="32">
        <f t="shared" si="1"/>
        <v>0</v>
      </c>
      <c r="E24" s="3">
        <f>COUNTIF(Vertices[Degree],"&gt;= "&amp;D24)-COUNTIF(Vertices[Degree],"&gt;="&amp;D25)</f>
        <v>0</v>
      </c>
      <c r="F24" s="37">
        <f t="shared" si="2"/>
        <v>6.400000000000001</v>
      </c>
      <c r="G24" s="38">
        <f>COUNTIF(Vertices[In-Degree],"&gt;= "&amp;F24)-COUNTIF(Vertices[In-Degree],"&gt;="&amp;F25)</f>
        <v>0</v>
      </c>
      <c r="H24" s="37">
        <f t="shared" si="3"/>
        <v>6.400000000000001</v>
      </c>
      <c r="I24" s="38">
        <f>COUNTIF(Vertices[Out-Degree],"&gt;= "&amp;H24)-COUNTIF(Vertices[Out-Degree],"&gt;="&amp;H25)</f>
        <v>0</v>
      </c>
      <c r="J24" s="37">
        <f t="shared" si="4"/>
        <v>358.53333319999984</v>
      </c>
      <c r="K24" s="38">
        <f>COUNTIF(Vertices[Betweenness Centrality],"&gt;= "&amp;J24)-COUNTIF(Vertices[Betweenness Centrality],"&gt;="&amp;J25)</f>
        <v>0</v>
      </c>
      <c r="L24" s="37">
        <f t="shared" si="5"/>
        <v>0.009302399999999997</v>
      </c>
      <c r="M24" s="38">
        <f>COUNTIF(Vertices[Closeness Centrality],"&gt;= "&amp;L24)-COUNTIF(Vertices[Closeness Centrality],"&gt;="&amp;L25)</f>
        <v>2</v>
      </c>
      <c r="N24" s="37">
        <f t="shared" si="6"/>
        <v>0.05337199999999998</v>
      </c>
      <c r="O24" s="38">
        <f>COUNTIF(Vertices[Eigenvector Centrality],"&gt;= "&amp;N24)-COUNTIF(Vertices[Eigenvector Centrality],"&gt;="&amp;N25)</f>
        <v>0</v>
      </c>
      <c r="P24" s="37">
        <f t="shared" si="7"/>
        <v>3.054075600000001</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6.690909090909092</v>
      </c>
      <c r="G25" s="40">
        <f>COUNTIF(Vertices[In-Degree],"&gt;= "&amp;F25)-COUNTIF(Vertices[In-Degree],"&gt;="&amp;F26)</f>
        <v>0</v>
      </c>
      <c r="H25" s="39">
        <f t="shared" si="3"/>
        <v>6.690909090909092</v>
      </c>
      <c r="I25" s="40">
        <f>COUNTIF(Vertices[Out-Degree],"&gt;= "&amp;H25)-COUNTIF(Vertices[Out-Degree],"&gt;="&amp;H26)</f>
        <v>0</v>
      </c>
      <c r="J25" s="39">
        <f t="shared" si="4"/>
        <v>374.8303028909089</v>
      </c>
      <c r="K25" s="40">
        <f>COUNTIF(Vertices[Betweenness Centrality],"&gt;= "&amp;J25)-COUNTIF(Vertices[Betweenness Centrality],"&gt;="&amp;J26)</f>
        <v>0</v>
      </c>
      <c r="L25" s="39">
        <f t="shared" si="5"/>
        <v>0.00972523636363636</v>
      </c>
      <c r="M25" s="40">
        <f>COUNTIF(Vertices[Closeness Centrality],"&gt;= "&amp;L25)-COUNTIF(Vertices[Closeness Centrality],"&gt;="&amp;L26)</f>
        <v>3</v>
      </c>
      <c r="N25" s="39">
        <f t="shared" si="6"/>
        <v>0.05579799999999998</v>
      </c>
      <c r="O25" s="40">
        <f>COUNTIF(Vertices[Eigenvector Centrality],"&gt;= "&amp;N25)-COUNTIF(Vertices[Eigenvector Centrality],"&gt;="&amp;N26)</f>
        <v>0</v>
      </c>
      <c r="P25" s="39">
        <f t="shared" si="7"/>
        <v>3.192897218181819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6.981818181818183</v>
      </c>
      <c r="G26" s="38">
        <f>COUNTIF(Vertices[In-Degree],"&gt;= "&amp;F26)-COUNTIF(Vertices[In-Degree],"&gt;="&amp;F28)</f>
        <v>1</v>
      </c>
      <c r="H26" s="37">
        <f t="shared" si="3"/>
        <v>6.981818181818183</v>
      </c>
      <c r="I26" s="38">
        <f>COUNTIF(Vertices[Out-Degree],"&gt;= "&amp;H26)-COUNTIF(Vertices[Out-Degree],"&gt;="&amp;H28)</f>
        <v>0</v>
      </c>
      <c r="J26" s="37">
        <f t="shared" si="4"/>
        <v>391.127272581818</v>
      </c>
      <c r="K26" s="38">
        <f>COUNTIF(Vertices[Betweenness Centrality],"&gt;= "&amp;J26)-COUNTIF(Vertices[Betweenness Centrality],"&gt;="&amp;J28)</f>
        <v>0</v>
      </c>
      <c r="L26" s="37">
        <f t="shared" si="5"/>
        <v>0.010148072727272724</v>
      </c>
      <c r="M26" s="38">
        <f>COUNTIF(Vertices[Closeness Centrality],"&gt;= "&amp;L26)-COUNTIF(Vertices[Closeness Centrality],"&gt;="&amp;L28)</f>
        <v>1</v>
      </c>
      <c r="N26" s="37">
        <f t="shared" si="6"/>
        <v>0.05822399999999998</v>
      </c>
      <c r="O26" s="38">
        <f>COUNTIF(Vertices[Eigenvector Centrality],"&gt;= "&amp;N26)-COUNTIF(Vertices[Eigenvector Centrality],"&gt;="&amp;N28)</f>
        <v>0</v>
      </c>
      <c r="P26" s="37">
        <f t="shared" si="7"/>
        <v>3.3317188363636374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2.224573</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-29</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7.272727272727274</v>
      </c>
      <c r="I28" s="40">
        <f>COUNTIF(Vertices[Out-Degree],"&gt;= "&amp;H28)-COUNTIF(Vertices[Out-Degree],"&gt;="&amp;H40)</f>
        <v>0</v>
      </c>
      <c r="J28" s="39">
        <f>J26+($J$57-$J$2)/BinDivisor</f>
        <v>407.42424227272704</v>
      </c>
      <c r="K28" s="40">
        <f>COUNTIF(Vertices[Betweenness Centrality],"&gt;= "&amp;J28)-COUNTIF(Vertices[Betweenness Centrality],"&gt;="&amp;J40)</f>
        <v>0</v>
      </c>
      <c r="L28" s="39">
        <f>L26+($L$57-$L$2)/BinDivisor</f>
        <v>0.010570909090909087</v>
      </c>
      <c r="M28" s="40">
        <f>COUNTIF(Vertices[Closeness Centrality],"&gt;= "&amp;L28)-COUNTIF(Vertices[Closeness Centrality],"&gt;="&amp;L40)</f>
        <v>3</v>
      </c>
      <c r="N28" s="39">
        <f>N26+($N$57-$N$2)/BinDivisor</f>
        <v>0.060649999999999975</v>
      </c>
      <c r="O28" s="40">
        <f>COUNTIF(Vertices[Eigenvector Centrality],"&gt;= "&amp;N28)-COUNTIF(Vertices[Eigenvector Centrality],"&gt;="&amp;N40)</f>
        <v>0</v>
      </c>
      <c r="P28" s="39">
        <f>P26+($P$57-$P$2)/BinDivisor</f>
        <v>3.4705404545454557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0.04038461538461539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976</v>
      </c>
      <c r="B30" s="34">
        <v>0.29554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977</v>
      </c>
      <c r="B32" s="34" t="s">
        <v>978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-26</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-26</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7.563636363636365</v>
      </c>
      <c r="I40" s="38">
        <f>COUNTIF(Vertices[Out-Degree],"&gt;= "&amp;H40)-COUNTIF(Vertices[Out-Degree],"&gt;="&amp;H41)</f>
        <v>0</v>
      </c>
      <c r="J40" s="37">
        <f>J28+($J$57-$J$2)/BinDivisor</f>
        <v>423.7212119636361</v>
      </c>
      <c r="K40" s="38">
        <f>COUNTIF(Vertices[Betweenness Centrality],"&gt;= "&amp;J40)-COUNTIF(Vertices[Betweenness Centrality],"&gt;="&amp;J41)</f>
        <v>0</v>
      </c>
      <c r="L40" s="37">
        <f>L28+($L$57-$L$2)/BinDivisor</f>
        <v>0.01099374545454545</v>
      </c>
      <c r="M40" s="38">
        <f>COUNTIF(Vertices[Closeness Centrality],"&gt;= "&amp;L40)-COUNTIF(Vertices[Closeness Centrality],"&gt;="&amp;L41)</f>
        <v>0</v>
      </c>
      <c r="N40" s="37">
        <f>N28+($N$57-$N$2)/BinDivisor</f>
        <v>0.06307599999999998</v>
      </c>
      <c r="O40" s="38">
        <f>COUNTIF(Vertices[Eigenvector Centrality],"&gt;= "&amp;N40)-COUNTIF(Vertices[Eigenvector Centrality],"&gt;="&amp;N41)</f>
        <v>0</v>
      </c>
      <c r="P40" s="37">
        <f>P28+($P$57-$P$2)/BinDivisor</f>
        <v>3.609362072727274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440.0181816545452</v>
      </c>
      <c r="K41" s="40">
        <f>COUNTIF(Vertices[Betweenness Centrality],"&gt;= "&amp;J41)-COUNTIF(Vertices[Betweenness Centrality],"&gt;="&amp;J42)</f>
        <v>0</v>
      </c>
      <c r="L41" s="39">
        <f aca="true" t="shared" si="14" ref="L41:L56">L40+($L$57-$L$2)/BinDivisor</f>
        <v>0.011416581818181814</v>
      </c>
      <c r="M41" s="40">
        <f>COUNTIF(Vertices[Closeness Centrality],"&gt;= "&amp;L41)-COUNTIF(Vertices[Closeness Centrality],"&gt;="&amp;L42)</f>
        <v>0</v>
      </c>
      <c r="N41" s="39">
        <f aca="true" t="shared" si="15" ref="N41:N56">N40+($N$57-$N$2)/BinDivisor</f>
        <v>0.06550199999999998</v>
      </c>
      <c r="O41" s="40">
        <f>COUNTIF(Vertices[Eigenvector Centrality],"&gt;= "&amp;N41)-COUNTIF(Vertices[Eigenvector Centrality],"&gt;="&amp;N42)</f>
        <v>1</v>
      </c>
      <c r="P41" s="39">
        <f aca="true" t="shared" si="16" ref="P41:P56">P40+($P$57-$P$2)/BinDivisor</f>
        <v>3.748183690909092</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8.145454545454546</v>
      </c>
      <c r="G42" s="38">
        <f>COUNTIF(Vertices[In-Degree],"&gt;= "&amp;F42)-COUNTIF(Vertices[In-Degree],"&gt;="&amp;F43)</f>
        <v>0</v>
      </c>
      <c r="H42" s="37">
        <f t="shared" si="12"/>
        <v>8.145454545454546</v>
      </c>
      <c r="I42" s="38">
        <f>COUNTIF(Vertices[Out-Degree],"&gt;= "&amp;H42)-COUNTIF(Vertices[Out-Degree],"&gt;="&amp;H43)</f>
        <v>0</v>
      </c>
      <c r="J42" s="37">
        <f t="shared" si="13"/>
        <v>456.31515134545424</v>
      </c>
      <c r="K42" s="38">
        <f>COUNTIF(Vertices[Betweenness Centrality],"&gt;= "&amp;J42)-COUNTIF(Vertices[Betweenness Centrality],"&gt;="&amp;J43)</f>
        <v>0</v>
      </c>
      <c r="L42" s="37">
        <f t="shared" si="14"/>
        <v>0.011839418181818178</v>
      </c>
      <c r="M42" s="38">
        <f>COUNTIF(Vertices[Closeness Centrality],"&gt;= "&amp;L42)-COUNTIF(Vertices[Closeness Centrality],"&gt;="&amp;L43)</f>
        <v>0</v>
      </c>
      <c r="N42" s="37">
        <f t="shared" si="15"/>
        <v>0.06792799999999997</v>
      </c>
      <c r="O42" s="38">
        <f>COUNTIF(Vertices[Eigenvector Centrality],"&gt;= "&amp;N42)-COUNTIF(Vertices[Eigenvector Centrality],"&gt;="&amp;N43)</f>
        <v>0</v>
      </c>
      <c r="P42" s="37">
        <f t="shared" si="16"/>
        <v>3.8870053090909105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8.436363636363637</v>
      </c>
      <c r="G43" s="40">
        <f>COUNTIF(Vertices[In-Degree],"&gt;= "&amp;F43)-COUNTIF(Vertices[In-Degree],"&gt;="&amp;F44)</f>
        <v>0</v>
      </c>
      <c r="H43" s="39">
        <f t="shared" si="12"/>
        <v>8.436363636363637</v>
      </c>
      <c r="I43" s="40">
        <f>COUNTIF(Vertices[Out-Degree],"&gt;= "&amp;H43)-COUNTIF(Vertices[Out-Degree],"&gt;="&amp;H44)</f>
        <v>0</v>
      </c>
      <c r="J43" s="39">
        <f t="shared" si="13"/>
        <v>472.6121210363633</v>
      </c>
      <c r="K43" s="40">
        <f>COUNTIF(Vertices[Betweenness Centrality],"&gt;= "&amp;J43)-COUNTIF(Vertices[Betweenness Centrality],"&gt;="&amp;J44)</f>
        <v>0</v>
      </c>
      <c r="L43" s="39">
        <f t="shared" si="14"/>
        <v>0.012262254545454541</v>
      </c>
      <c r="M43" s="40">
        <f>COUNTIF(Vertices[Closeness Centrality],"&gt;= "&amp;L43)-COUNTIF(Vertices[Closeness Centrality],"&gt;="&amp;L44)</f>
        <v>0</v>
      </c>
      <c r="N43" s="39">
        <f t="shared" si="15"/>
        <v>0.07035399999999997</v>
      </c>
      <c r="O43" s="40">
        <f>COUNTIF(Vertices[Eigenvector Centrality],"&gt;= "&amp;N43)-COUNTIF(Vertices[Eigenvector Centrality],"&gt;="&amp;N44)</f>
        <v>0</v>
      </c>
      <c r="P43" s="39">
        <f t="shared" si="16"/>
        <v>4.025826927272728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1</v>
      </c>
      <c r="H44" s="37">
        <f t="shared" si="12"/>
        <v>8.727272727272728</v>
      </c>
      <c r="I44" s="38">
        <f>COUNTIF(Vertices[Out-Degree],"&gt;= "&amp;H44)-COUNTIF(Vertices[Out-Degree],"&gt;="&amp;H45)</f>
        <v>1</v>
      </c>
      <c r="J44" s="37">
        <f t="shared" si="13"/>
        <v>488.90909072727237</v>
      </c>
      <c r="K44" s="38">
        <f>COUNTIF(Vertices[Betweenness Centrality],"&gt;= "&amp;J44)-COUNTIF(Vertices[Betweenness Centrality],"&gt;="&amp;J45)</f>
        <v>0</v>
      </c>
      <c r="L44" s="37">
        <f t="shared" si="14"/>
        <v>0.012685090909090905</v>
      </c>
      <c r="M44" s="38">
        <f>COUNTIF(Vertices[Closeness Centrality],"&gt;= "&amp;L44)-COUNTIF(Vertices[Closeness Centrality],"&gt;="&amp;L45)</f>
        <v>0</v>
      </c>
      <c r="N44" s="37">
        <f t="shared" si="15"/>
        <v>0.07277999999999997</v>
      </c>
      <c r="O44" s="38">
        <f>COUNTIF(Vertices[Eigenvector Centrality],"&gt;= "&amp;N44)-COUNTIF(Vertices[Eigenvector Centrality],"&gt;="&amp;N45)</f>
        <v>0</v>
      </c>
      <c r="P44" s="37">
        <f t="shared" si="16"/>
        <v>4.164648545454546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9.01818181818182</v>
      </c>
      <c r="G45" s="40">
        <f>COUNTIF(Vertices[In-Degree],"&gt;= "&amp;F45)-COUNTIF(Vertices[In-Degree],"&gt;="&amp;F46)</f>
        <v>0</v>
      </c>
      <c r="H45" s="39">
        <f t="shared" si="12"/>
        <v>9.01818181818182</v>
      </c>
      <c r="I45" s="40">
        <f>COUNTIF(Vertices[Out-Degree],"&gt;= "&amp;H45)-COUNTIF(Vertices[Out-Degree],"&gt;="&amp;H46)</f>
        <v>0</v>
      </c>
      <c r="J45" s="39">
        <f t="shared" si="13"/>
        <v>505.20606041818144</v>
      </c>
      <c r="K45" s="40">
        <f>COUNTIF(Vertices[Betweenness Centrality],"&gt;= "&amp;J45)-COUNTIF(Vertices[Betweenness Centrality],"&gt;="&amp;J46)</f>
        <v>0</v>
      </c>
      <c r="L45" s="39">
        <f t="shared" si="14"/>
        <v>0.013107927272727268</v>
      </c>
      <c r="M45" s="40">
        <f>COUNTIF(Vertices[Closeness Centrality],"&gt;= "&amp;L45)-COUNTIF(Vertices[Closeness Centrality],"&gt;="&amp;L46)</f>
        <v>14</v>
      </c>
      <c r="N45" s="39">
        <f t="shared" si="15"/>
        <v>0.07520599999999997</v>
      </c>
      <c r="O45" s="40">
        <f>COUNTIF(Vertices[Eigenvector Centrality],"&gt;= "&amp;N45)-COUNTIF(Vertices[Eigenvector Centrality],"&gt;="&amp;N46)</f>
        <v>1</v>
      </c>
      <c r="P45" s="39">
        <f t="shared" si="16"/>
        <v>4.303470163636364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9.30909090909091</v>
      </c>
      <c r="G46" s="38">
        <f>COUNTIF(Vertices[In-Degree],"&gt;= "&amp;F46)-COUNTIF(Vertices[In-Degree],"&gt;="&amp;F47)</f>
        <v>0</v>
      </c>
      <c r="H46" s="37">
        <f t="shared" si="12"/>
        <v>9.30909090909091</v>
      </c>
      <c r="I46" s="38">
        <f>COUNTIF(Vertices[Out-Degree],"&gt;= "&amp;H46)-COUNTIF(Vertices[Out-Degree],"&gt;="&amp;H47)</f>
        <v>0</v>
      </c>
      <c r="J46" s="37">
        <f t="shared" si="13"/>
        <v>521.5030301090906</v>
      </c>
      <c r="K46" s="38">
        <f>COUNTIF(Vertices[Betweenness Centrality],"&gt;= "&amp;J46)-COUNTIF(Vertices[Betweenness Centrality],"&gt;="&amp;J47)</f>
        <v>0</v>
      </c>
      <c r="L46" s="37">
        <f t="shared" si="14"/>
        <v>0.013530763636363631</v>
      </c>
      <c r="M46" s="38">
        <f>COUNTIF(Vertices[Closeness Centrality],"&gt;= "&amp;L46)-COUNTIF(Vertices[Closeness Centrality],"&gt;="&amp;L47)</f>
        <v>4</v>
      </c>
      <c r="N46" s="37">
        <f t="shared" si="15"/>
        <v>0.07763199999999996</v>
      </c>
      <c r="O46" s="38">
        <f>COUNTIF(Vertices[Eigenvector Centrality],"&gt;= "&amp;N46)-COUNTIF(Vertices[Eigenvector Centrality],"&gt;="&amp;N47)</f>
        <v>0</v>
      </c>
      <c r="P46" s="37">
        <f t="shared" si="16"/>
        <v>4.442291781818182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9.600000000000001</v>
      </c>
      <c r="I47" s="40">
        <f>COUNTIF(Vertices[Out-Degree],"&gt;= "&amp;H47)-COUNTIF(Vertices[Out-Degree],"&gt;="&amp;H48)</f>
        <v>0</v>
      </c>
      <c r="J47" s="39">
        <f t="shared" si="13"/>
        <v>537.7999997999997</v>
      </c>
      <c r="K47" s="40">
        <f>COUNTIF(Vertices[Betweenness Centrality],"&gt;= "&amp;J47)-COUNTIF(Vertices[Betweenness Centrality],"&gt;="&amp;J48)</f>
        <v>0</v>
      </c>
      <c r="L47" s="39">
        <f t="shared" si="14"/>
        <v>0.013953599999999995</v>
      </c>
      <c r="M47" s="40">
        <f>COUNTIF(Vertices[Closeness Centrality],"&gt;= "&amp;L47)-COUNTIF(Vertices[Closeness Centrality],"&gt;="&amp;L48)</f>
        <v>0</v>
      </c>
      <c r="N47" s="39">
        <f t="shared" si="15"/>
        <v>0.08005799999999996</v>
      </c>
      <c r="O47" s="40">
        <f>COUNTIF(Vertices[Eigenvector Centrality],"&gt;= "&amp;N47)-COUNTIF(Vertices[Eigenvector Centrality],"&gt;="&amp;N48)</f>
        <v>0</v>
      </c>
      <c r="P47" s="39">
        <f t="shared" si="16"/>
        <v>4.5811134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9.890909090909092</v>
      </c>
      <c r="I48" s="38">
        <f>COUNTIF(Vertices[Out-Degree],"&gt;= "&amp;H48)-COUNTIF(Vertices[Out-Degree],"&gt;="&amp;H49)</f>
        <v>0</v>
      </c>
      <c r="J48" s="37">
        <f t="shared" si="13"/>
        <v>554.0969694909088</v>
      </c>
      <c r="K48" s="38">
        <f>COUNTIF(Vertices[Betweenness Centrality],"&gt;= "&amp;J48)-COUNTIF(Vertices[Betweenness Centrality],"&gt;="&amp;J49)</f>
        <v>0</v>
      </c>
      <c r="L48" s="37">
        <f t="shared" si="14"/>
        <v>0.014376436363636358</v>
      </c>
      <c r="M48" s="38">
        <f>COUNTIF(Vertices[Closeness Centrality],"&gt;= "&amp;L48)-COUNTIF(Vertices[Closeness Centrality],"&gt;="&amp;L49)</f>
        <v>3</v>
      </c>
      <c r="N48" s="37">
        <f t="shared" si="15"/>
        <v>0.08248399999999996</v>
      </c>
      <c r="O48" s="38">
        <f>COUNTIF(Vertices[Eigenvector Centrality],"&gt;= "&amp;N48)-COUNTIF(Vertices[Eigenvector Centrality],"&gt;="&amp;N49)</f>
        <v>0</v>
      </c>
      <c r="P48" s="37">
        <f t="shared" si="16"/>
        <v>4.719935018181817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10.181818181818183</v>
      </c>
      <c r="I49" s="40">
        <f>COUNTIF(Vertices[Out-Degree],"&gt;= "&amp;H49)-COUNTIF(Vertices[Out-Degree],"&gt;="&amp;H50)</f>
        <v>0</v>
      </c>
      <c r="J49" s="39">
        <f t="shared" si="13"/>
        <v>570.3939391818179</v>
      </c>
      <c r="K49" s="40">
        <f>COUNTIF(Vertices[Betweenness Centrality],"&gt;= "&amp;J49)-COUNTIF(Vertices[Betweenness Centrality],"&gt;="&amp;J50)</f>
        <v>0</v>
      </c>
      <c r="L49" s="39">
        <f t="shared" si="14"/>
        <v>0.014799272727272722</v>
      </c>
      <c r="M49" s="40">
        <f>COUNTIF(Vertices[Closeness Centrality],"&gt;= "&amp;L49)-COUNTIF(Vertices[Closeness Centrality],"&gt;="&amp;L50)</f>
        <v>2</v>
      </c>
      <c r="N49" s="39">
        <f t="shared" si="15"/>
        <v>0.08490999999999996</v>
      </c>
      <c r="O49" s="40">
        <f>COUNTIF(Vertices[Eigenvector Centrality],"&gt;= "&amp;N49)-COUNTIF(Vertices[Eigenvector Centrality],"&gt;="&amp;N50)</f>
        <v>0</v>
      </c>
      <c r="P49" s="39">
        <f t="shared" si="16"/>
        <v>4.858756636363635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10.472727272727274</v>
      </c>
      <c r="I50" s="38">
        <f>COUNTIF(Vertices[Out-Degree],"&gt;= "&amp;H50)-COUNTIF(Vertices[Out-Degree],"&gt;="&amp;H51)</f>
        <v>0</v>
      </c>
      <c r="J50" s="37">
        <f t="shared" si="13"/>
        <v>586.690908872727</v>
      </c>
      <c r="K50" s="38">
        <f>COUNTIF(Vertices[Betweenness Centrality],"&gt;= "&amp;J50)-COUNTIF(Vertices[Betweenness Centrality],"&gt;="&amp;J51)</f>
        <v>0</v>
      </c>
      <c r="L50" s="37">
        <f t="shared" si="14"/>
        <v>0.015222109090909085</v>
      </c>
      <c r="M50" s="38">
        <f>COUNTIF(Vertices[Closeness Centrality],"&gt;= "&amp;L50)-COUNTIF(Vertices[Closeness Centrality],"&gt;="&amp;L51)</f>
        <v>1</v>
      </c>
      <c r="N50" s="37">
        <f t="shared" si="15"/>
        <v>0.08733599999999996</v>
      </c>
      <c r="O50" s="38">
        <f>COUNTIF(Vertices[Eigenvector Centrality],"&gt;= "&amp;N50)-COUNTIF(Vertices[Eigenvector Centrality],"&gt;="&amp;N51)</f>
        <v>0</v>
      </c>
      <c r="P50" s="37">
        <f t="shared" si="16"/>
        <v>4.997578254545453</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10.763636363636365</v>
      </c>
      <c r="I51" s="40">
        <f>COUNTIF(Vertices[Out-Degree],"&gt;= "&amp;H51)-COUNTIF(Vertices[Out-Degree],"&gt;="&amp;H52)</f>
        <v>0</v>
      </c>
      <c r="J51" s="39">
        <f t="shared" si="13"/>
        <v>602.9878785636362</v>
      </c>
      <c r="K51" s="40">
        <f>COUNTIF(Vertices[Betweenness Centrality],"&gt;= "&amp;J51)-COUNTIF(Vertices[Betweenness Centrality],"&gt;="&amp;J52)</f>
        <v>0</v>
      </c>
      <c r="L51" s="39">
        <f t="shared" si="14"/>
        <v>0.01564494545454545</v>
      </c>
      <c r="M51" s="40">
        <f>COUNTIF(Vertices[Closeness Centrality],"&gt;= "&amp;L51)-COUNTIF(Vertices[Closeness Centrality],"&gt;="&amp;L52)</f>
        <v>0</v>
      </c>
      <c r="N51" s="39">
        <f t="shared" si="15"/>
        <v>0.08976199999999995</v>
      </c>
      <c r="O51" s="40">
        <f>COUNTIF(Vertices[Eigenvector Centrality],"&gt;= "&amp;N51)-COUNTIF(Vertices[Eigenvector Centrality],"&gt;="&amp;N52)</f>
        <v>0</v>
      </c>
      <c r="P51" s="39">
        <f t="shared" si="16"/>
        <v>5.136399872727271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11.054545454545456</v>
      </c>
      <c r="I52" s="38">
        <f>COUNTIF(Vertices[Out-Degree],"&gt;= "&amp;H52)-COUNTIF(Vertices[Out-Degree],"&gt;="&amp;H53)</f>
        <v>0</v>
      </c>
      <c r="J52" s="37">
        <f t="shared" si="13"/>
        <v>619.2848482545453</v>
      </c>
      <c r="K52" s="38">
        <f>COUNTIF(Vertices[Betweenness Centrality],"&gt;= "&amp;J52)-COUNTIF(Vertices[Betweenness Centrality],"&gt;="&amp;J53)</f>
        <v>0</v>
      </c>
      <c r="L52" s="37">
        <f t="shared" si="14"/>
        <v>0.016067781818181814</v>
      </c>
      <c r="M52" s="38">
        <f>COUNTIF(Vertices[Closeness Centrality],"&gt;= "&amp;L52)-COUNTIF(Vertices[Closeness Centrality],"&gt;="&amp;L53)</f>
        <v>0</v>
      </c>
      <c r="N52" s="37">
        <f t="shared" si="15"/>
        <v>0.09218799999999995</v>
      </c>
      <c r="O52" s="38">
        <f>COUNTIF(Vertices[Eigenvector Centrality],"&gt;= "&amp;N52)-COUNTIF(Vertices[Eigenvector Centrality],"&gt;="&amp;N53)</f>
        <v>0</v>
      </c>
      <c r="P52" s="37">
        <f t="shared" si="16"/>
        <v>5.275221490909089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11.345454545454547</v>
      </c>
      <c r="I53" s="40">
        <f>COUNTIF(Vertices[Out-Degree],"&gt;= "&amp;H53)-COUNTIF(Vertices[Out-Degree],"&gt;="&amp;H54)</f>
        <v>0</v>
      </c>
      <c r="J53" s="39">
        <f t="shared" si="13"/>
        <v>635.5818179454544</v>
      </c>
      <c r="K53" s="40">
        <f>COUNTIF(Vertices[Betweenness Centrality],"&gt;= "&amp;J53)-COUNTIF(Vertices[Betweenness Centrality],"&gt;="&amp;J54)</f>
        <v>0</v>
      </c>
      <c r="L53" s="39">
        <f t="shared" si="14"/>
        <v>0.016490618181818177</v>
      </c>
      <c r="M53" s="40">
        <f>COUNTIF(Vertices[Closeness Centrality],"&gt;= "&amp;L53)-COUNTIF(Vertices[Closeness Centrality],"&gt;="&amp;L54)</f>
        <v>1</v>
      </c>
      <c r="N53" s="39">
        <f t="shared" si="15"/>
        <v>0.09461399999999995</v>
      </c>
      <c r="O53" s="40">
        <f>COUNTIF(Vertices[Eigenvector Centrality],"&gt;= "&amp;N53)-COUNTIF(Vertices[Eigenvector Centrality],"&gt;="&amp;N54)</f>
        <v>0</v>
      </c>
      <c r="P53" s="39">
        <f t="shared" si="16"/>
        <v>5.4140431090909065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11.636363636363638</v>
      </c>
      <c r="I54" s="38">
        <f>COUNTIF(Vertices[Out-Degree],"&gt;= "&amp;H54)-COUNTIF(Vertices[Out-Degree],"&gt;="&amp;H55)</f>
        <v>0</v>
      </c>
      <c r="J54" s="37">
        <f t="shared" si="13"/>
        <v>651.8787876363635</v>
      </c>
      <c r="K54" s="38">
        <f>COUNTIF(Vertices[Betweenness Centrality],"&gt;= "&amp;J54)-COUNTIF(Vertices[Betweenness Centrality],"&gt;="&amp;J55)</f>
        <v>0</v>
      </c>
      <c r="L54" s="37">
        <f t="shared" si="14"/>
        <v>0.01691345454545454</v>
      </c>
      <c r="M54" s="38">
        <f>COUNTIF(Vertices[Closeness Centrality],"&gt;= "&amp;L54)-COUNTIF(Vertices[Closeness Centrality],"&gt;="&amp;L55)</f>
        <v>0</v>
      </c>
      <c r="N54" s="37">
        <f t="shared" si="15"/>
        <v>0.09703999999999995</v>
      </c>
      <c r="O54" s="38">
        <f>COUNTIF(Vertices[Eigenvector Centrality],"&gt;= "&amp;N54)-COUNTIF(Vertices[Eigenvector Centrality],"&gt;="&amp;N55)</f>
        <v>0</v>
      </c>
      <c r="P54" s="37">
        <f t="shared" si="16"/>
        <v>5.552864727272724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11.92727272727273</v>
      </c>
      <c r="G55" s="40">
        <f>COUNTIF(Vertices[In-Degree],"&gt;= "&amp;F55)-COUNTIF(Vertices[In-Degree],"&gt;="&amp;F56)</f>
        <v>0</v>
      </c>
      <c r="H55" s="39">
        <f t="shared" si="12"/>
        <v>11.92727272727273</v>
      </c>
      <c r="I55" s="40">
        <f>COUNTIF(Vertices[Out-Degree],"&gt;= "&amp;H55)-COUNTIF(Vertices[Out-Degree],"&gt;="&amp;H56)</f>
        <v>0</v>
      </c>
      <c r="J55" s="39">
        <f t="shared" si="13"/>
        <v>668.1757573272727</v>
      </c>
      <c r="K55" s="40">
        <f>COUNTIF(Vertices[Betweenness Centrality],"&gt;= "&amp;J55)-COUNTIF(Vertices[Betweenness Centrality],"&gt;="&amp;J56)</f>
        <v>0</v>
      </c>
      <c r="L55" s="39">
        <f t="shared" si="14"/>
        <v>0.017336290909090904</v>
      </c>
      <c r="M55" s="40">
        <f>COUNTIF(Vertices[Closeness Centrality],"&gt;= "&amp;L55)-COUNTIF(Vertices[Closeness Centrality],"&gt;="&amp;L56)</f>
        <v>0</v>
      </c>
      <c r="N55" s="39">
        <f t="shared" si="15"/>
        <v>0.09946599999999994</v>
      </c>
      <c r="O55" s="40">
        <f>COUNTIF(Vertices[Eigenvector Centrality],"&gt;= "&amp;N55)-COUNTIF(Vertices[Eigenvector Centrality],"&gt;="&amp;N56)</f>
        <v>0</v>
      </c>
      <c r="P55" s="39">
        <f t="shared" si="16"/>
        <v>5.691686345454542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12.21818181818182</v>
      </c>
      <c r="G56" s="38">
        <f>COUNTIF(Vertices[In-Degree],"&gt;= "&amp;F56)-COUNTIF(Vertices[In-Degree],"&gt;="&amp;F57)</f>
        <v>0</v>
      </c>
      <c r="H56" s="37">
        <f t="shared" si="12"/>
        <v>12.21818181818182</v>
      </c>
      <c r="I56" s="38">
        <f>COUNTIF(Vertices[Out-Degree],"&gt;= "&amp;H56)-COUNTIF(Vertices[Out-Degree],"&gt;="&amp;H57)</f>
        <v>0</v>
      </c>
      <c r="J56" s="37">
        <f t="shared" si="13"/>
        <v>684.4727270181818</v>
      </c>
      <c r="K56" s="38">
        <f>COUNTIF(Vertices[Betweenness Centrality],"&gt;= "&amp;J56)-COUNTIF(Vertices[Betweenness Centrality],"&gt;="&amp;J57)</f>
        <v>0</v>
      </c>
      <c r="L56" s="37">
        <f t="shared" si="14"/>
        <v>0.017759127272727267</v>
      </c>
      <c r="M56" s="38">
        <f>COUNTIF(Vertices[Closeness Centrality],"&gt;= "&amp;L56)-COUNTIF(Vertices[Closeness Centrality],"&gt;="&amp;L57)</f>
        <v>0</v>
      </c>
      <c r="N56" s="37">
        <f t="shared" si="15"/>
        <v>0.10189199999999994</v>
      </c>
      <c r="O56" s="38">
        <f>COUNTIF(Vertices[Eigenvector Centrality],"&gt;= "&amp;N56)-COUNTIF(Vertices[Eigenvector Centrality],"&gt;="&amp;N57)</f>
        <v>0</v>
      </c>
      <c r="P56" s="37">
        <f t="shared" si="16"/>
        <v>5.83050796363636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16</v>
      </c>
      <c r="I57" s="42">
        <f>COUNTIF(Vertices[Out-Degree],"&gt;= "&amp;H57)-COUNTIF(Vertices[Out-Degree],"&gt;="&amp;H58)</f>
        <v>1</v>
      </c>
      <c r="J57" s="41">
        <f>MAX(Vertices[Betweenness Centrality])</f>
        <v>896.333333</v>
      </c>
      <c r="K57" s="42">
        <f>COUNTIF(Vertices[Betweenness Centrality],"&gt;= "&amp;J57)-COUNTIF(Vertices[Betweenness Centrality],"&gt;="&amp;J58)</f>
        <v>1</v>
      </c>
      <c r="L57" s="41">
        <f>MAX(Vertices[Closeness Centrality])</f>
        <v>0.023256</v>
      </c>
      <c r="M57" s="42">
        <f>COUNTIF(Vertices[Closeness Centrality],"&gt;= "&amp;L57)-COUNTIF(Vertices[Closeness Centrality],"&gt;="&amp;L58)</f>
        <v>1</v>
      </c>
      <c r="N57" s="41">
        <f>MAX(Vertices[Eigenvector Centrality])</f>
        <v>0.13343</v>
      </c>
      <c r="O57" s="42">
        <f>COUNTIF(Vertices[Eigenvector Centrality],"&gt;= "&amp;N57)-COUNTIF(Vertices[Eigenvector Centrality],"&gt;="&amp;N58)</f>
        <v>1</v>
      </c>
      <c r="P57" s="41">
        <f>MAX(Vertices[PageRank])</f>
        <v>7.635189</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v>
      </c>
    </row>
    <row r="71" spans="1:2" ht="15">
      <c r="A71" s="33" t="s">
        <v>90</v>
      </c>
      <c r="B71" s="47">
        <f>_xlfn.IFERROR(AVERAGE(Vertices[In-Degree]),NoMetricMessage)</f>
        <v>1.75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1.75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896.333333</v>
      </c>
    </row>
    <row r="99" spans="1:2" ht="15">
      <c r="A99" s="33" t="s">
        <v>102</v>
      </c>
      <c r="B99" s="47">
        <f>_xlfn.IFERROR(AVERAGE(Vertices[Betweenness Centrality]),NoMetricMessage)</f>
        <v>38.6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0.023256</v>
      </c>
    </row>
    <row r="113" spans="1:2" ht="15">
      <c r="A113" s="33" t="s">
        <v>108</v>
      </c>
      <c r="B113" s="47">
        <f>_xlfn.IFERROR(AVERAGE(Vertices[Closeness Centrality]),NoMetricMessage)</f>
        <v>0.011552575000000002</v>
      </c>
    </row>
    <row r="114" spans="1:2" ht="15">
      <c r="A114" s="33" t="s">
        <v>109</v>
      </c>
      <c r="B114" s="47">
        <f>_xlfn.IFERROR(MEDIAN(Vertices[Closeness Centrality]),NoMetricMessage)</f>
        <v>0.013158</v>
      </c>
    </row>
    <row r="125" spans="1:2" ht="15">
      <c r="A125" s="33" t="s">
        <v>112</v>
      </c>
      <c r="B125" s="47">
        <f>IF(COUNT(Vertices[Eigenvector Centrality])&gt;0,N2,NoMetricMessage)</f>
        <v>0</v>
      </c>
    </row>
    <row r="126" spans="1:2" ht="15">
      <c r="A126" s="33" t="s">
        <v>113</v>
      </c>
      <c r="B126" s="47">
        <f>IF(COUNT(Vertices[Eigenvector Centrality])&gt;0,N57,NoMetricMessage)</f>
        <v>0.13343</v>
      </c>
    </row>
    <row r="127" spans="1:2" ht="15">
      <c r="A127" s="33" t="s">
        <v>114</v>
      </c>
      <c r="B127" s="47">
        <f>_xlfn.IFERROR(AVERAGE(Vertices[Eigenvector Centrality]),NoMetricMessage)</f>
        <v>0.025000099999999997</v>
      </c>
    </row>
    <row r="128" spans="1:2" ht="15">
      <c r="A128" s="33" t="s">
        <v>115</v>
      </c>
      <c r="B128" s="47">
        <f>_xlfn.IFERROR(MEDIAN(Vertices[Eigenvector Centrality]),NoMetricMessage)</f>
        <v>0.019289</v>
      </c>
    </row>
    <row r="139" spans="1:2" ht="15">
      <c r="A139" s="33" t="s">
        <v>140</v>
      </c>
      <c r="B139" s="47">
        <f>IF(COUNT(Vertices[PageRank])&gt;0,P2,NoMetricMessage)</f>
        <v>0</v>
      </c>
    </row>
    <row r="140" spans="1:2" ht="15">
      <c r="A140" s="33" t="s">
        <v>141</v>
      </c>
      <c r="B140" s="47">
        <f>IF(COUNT(Vertices[PageRank])&gt;0,P57,NoMetricMessage)</f>
        <v>7.635189</v>
      </c>
    </row>
    <row r="141" spans="1:2" ht="15">
      <c r="A141" s="33" t="s">
        <v>142</v>
      </c>
      <c r="B141" s="47">
        <f>_xlfn.IFERROR(AVERAGE(Vertices[PageRank]),NoMetricMessage)</f>
        <v>0.9749870499999996</v>
      </c>
    </row>
    <row r="142" spans="1:2" ht="15">
      <c r="A142" s="33" t="s">
        <v>143</v>
      </c>
      <c r="B142" s="47">
        <f>_xlfn.IFERROR(MEDIAN(Vertices[PageRank]),NoMetricMessage)</f>
        <v>0.656161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0.1866388888888889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921</v>
      </c>
      <c r="K7" s="13" t="s">
        <v>922</v>
      </c>
    </row>
    <row r="8" spans="1:11" ht="409.5">
      <c r="A8"/>
      <c r="B8">
        <v>2</v>
      </c>
      <c r="C8">
        <v>2</v>
      </c>
      <c r="D8" t="s">
        <v>61</v>
      </c>
      <c r="E8" t="s">
        <v>61</v>
      </c>
      <c r="H8" t="s">
        <v>73</v>
      </c>
      <c r="J8" t="s">
        <v>923</v>
      </c>
      <c r="K8" s="13" t="s">
        <v>924</v>
      </c>
    </row>
    <row r="9" spans="1:11" ht="409.5">
      <c r="A9"/>
      <c r="B9">
        <v>3</v>
      </c>
      <c r="C9">
        <v>4</v>
      </c>
      <c r="D9" t="s">
        <v>62</v>
      </c>
      <c r="E9" t="s">
        <v>62</v>
      </c>
      <c r="H9" t="s">
        <v>74</v>
      </c>
      <c r="J9" t="s">
        <v>925</v>
      </c>
      <c r="K9" s="13" t="s">
        <v>926</v>
      </c>
    </row>
    <row r="10" spans="1:11" ht="409.5">
      <c r="A10"/>
      <c r="B10">
        <v>4</v>
      </c>
      <c r="D10" t="s">
        <v>63</v>
      </c>
      <c r="E10" t="s">
        <v>63</v>
      </c>
      <c r="H10" t="s">
        <v>75</v>
      </c>
      <c r="J10" t="s">
        <v>927</v>
      </c>
      <c r="K10" s="13" t="s">
        <v>928</v>
      </c>
    </row>
    <row r="11" spans="1:11" ht="15">
      <c r="A11"/>
      <c r="B11">
        <v>5</v>
      </c>
      <c r="D11" t="s">
        <v>46</v>
      </c>
      <c r="E11">
        <v>1</v>
      </c>
      <c r="H11" t="s">
        <v>76</v>
      </c>
      <c r="J11" t="s">
        <v>929</v>
      </c>
      <c r="K11" t="s">
        <v>930</v>
      </c>
    </row>
    <row r="12" spans="1:11" ht="15">
      <c r="A12"/>
      <c r="B12"/>
      <c r="D12" t="s">
        <v>64</v>
      </c>
      <c r="E12">
        <v>2</v>
      </c>
      <c r="H12">
        <v>0</v>
      </c>
      <c r="J12" t="s">
        <v>931</v>
      </c>
      <c r="K12" t="s">
        <v>932</v>
      </c>
    </row>
    <row r="13" spans="1:11" ht="15">
      <c r="A13"/>
      <c r="B13"/>
      <c r="D13">
        <v>1</v>
      </c>
      <c r="E13">
        <v>3</v>
      </c>
      <c r="H13">
        <v>1</v>
      </c>
      <c r="J13" t="s">
        <v>933</v>
      </c>
      <c r="K13" t="s">
        <v>934</v>
      </c>
    </row>
    <row r="14" spans="4:11" ht="15">
      <c r="D14">
        <v>2</v>
      </c>
      <c r="E14">
        <v>4</v>
      </c>
      <c r="H14">
        <v>2</v>
      </c>
      <c r="J14" t="s">
        <v>935</v>
      </c>
      <c r="K14" t="s">
        <v>936</v>
      </c>
    </row>
    <row r="15" spans="4:11" ht="15">
      <c r="D15">
        <v>3</v>
      </c>
      <c r="E15">
        <v>5</v>
      </c>
      <c r="H15">
        <v>3</v>
      </c>
      <c r="J15" t="s">
        <v>937</v>
      </c>
      <c r="K15" t="s">
        <v>938</v>
      </c>
    </row>
    <row r="16" spans="4:11" ht="15">
      <c r="D16">
        <v>4</v>
      </c>
      <c r="E16">
        <v>6</v>
      </c>
      <c r="H16">
        <v>4</v>
      </c>
      <c r="J16" t="s">
        <v>939</v>
      </c>
      <c r="K16" t="s">
        <v>940</v>
      </c>
    </row>
    <row r="17" spans="4:11" ht="15">
      <c r="D17">
        <v>5</v>
      </c>
      <c r="E17">
        <v>7</v>
      </c>
      <c r="H17">
        <v>5</v>
      </c>
      <c r="J17" t="s">
        <v>941</v>
      </c>
      <c r="K17" t="s">
        <v>942</v>
      </c>
    </row>
    <row r="18" spans="4:11" ht="15">
      <c r="D18">
        <v>6</v>
      </c>
      <c r="E18">
        <v>8</v>
      </c>
      <c r="H18">
        <v>6</v>
      </c>
      <c r="J18" t="s">
        <v>943</v>
      </c>
      <c r="K18" t="s">
        <v>944</v>
      </c>
    </row>
    <row r="19" spans="4:11" ht="15">
      <c r="D19">
        <v>7</v>
      </c>
      <c r="E19">
        <v>9</v>
      </c>
      <c r="H19">
        <v>7</v>
      </c>
      <c r="J19" t="s">
        <v>945</v>
      </c>
      <c r="K19" t="s">
        <v>946</v>
      </c>
    </row>
    <row r="20" spans="4:11" ht="15">
      <c r="D20">
        <v>8</v>
      </c>
      <c r="H20">
        <v>8</v>
      </c>
      <c r="J20" t="s">
        <v>947</v>
      </c>
      <c r="K20" t="s">
        <v>948</v>
      </c>
    </row>
    <row r="21" spans="4:11" ht="409.5">
      <c r="D21">
        <v>9</v>
      </c>
      <c r="H21">
        <v>9</v>
      </c>
      <c r="J21" t="s">
        <v>949</v>
      </c>
      <c r="K21" s="13" t="s">
        <v>950</v>
      </c>
    </row>
    <row r="22" spans="4:11" ht="409.5">
      <c r="D22">
        <v>10</v>
      </c>
      <c r="J22" t="s">
        <v>951</v>
      </c>
      <c r="K22" s="13" t="s">
        <v>952</v>
      </c>
    </row>
    <row r="23" spans="4:11" ht="409.5">
      <c r="D23">
        <v>11</v>
      </c>
      <c r="J23" t="s">
        <v>953</v>
      </c>
      <c r="K23" s="13" t="s">
        <v>954</v>
      </c>
    </row>
    <row r="24" spans="10:11" ht="409.5">
      <c r="J24" t="s">
        <v>955</v>
      </c>
      <c r="K24" s="13" t="s">
        <v>1427</v>
      </c>
    </row>
    <row r="25" spans="10:11" ht="15">
      <c r="J25" t="s">
        <v>956</v>
      </c>
      <c r="K25" t="b">
        <v>0</v>
      </c>
    </row>
    <row r="26" spans="10:11" ht="15">
      <c r="J26" t="s">
        <v>1425</v>
      </c>
      <c r="K26" t="s">
        <v>1426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971</v>
      </c>
      <c r="B2" s="116" t="s">
        <v>972</v>
      </c>
      <c r="C2" s="117" t="s">
        <v>973</v>
      </c>
    </row>
    <row r="3" spans="1:3" ht="15">
      <c r="A3" s="115" t="s">
        <v>958</v>
      </c>
      <c r="B3" s="115" t="s">
        <v>958</v>
      </c>
      <c r="C3" s="34">
        <v>36</v>
      </c>
    </row>
    <row r="4" spans="1:3" ht="15">
      <c r="A4" s="115" t="s">
        <v>958</v>
      </c>
      <c r="B4" s="115" t="s">
        <v>959</v>
      </c>
      <c r="C4" s="34">
        <v>2</v>
      </c>
    </row>
    <row r="5" spans="1:3" ht="15">
      <c r="A5" s="115" t="s">
        <v>958</v>
      </c>
      <c r="B5" s="115" t="s">
        <v>960</v>
      </c>
      <c r="C5" s="34">
        <v>6</v>
      </c>
    </row>
    <row r="6" spans="1:3" ht="15">
      <c r="A6" s="115" t="s">
        <v>959</v>
      </c>
      <c r="B6" s="115" t="s">
        <v>958</v>
      </c>
      <c r="C6" s="34">
        <v>7</v>
      </c>
    </row>
    <row r="7" spans="1:3" ht="15">
      <c r="A7" s="115" t="s">
        <v>959</v>
      </c>
      <c r="B7" s="115" t="s">
        <v>959</v>
      </c>
      <c r="C7" s="34">
        <v>17</v>
      </c>
    </row>
    <row r="8" spans="1:3" ht="15">
      <c r="A8" s="115" t="s">
        <v>959</v>
      </c>
      <c r="B8" s="115" t="s">
        <v>960</v>
      </c>
      <c r="C8" s="34">
        <v>7</v>
      </c>
    </row>
    <row r="9" spans="1:3" ht="15">
      <c r="A9" s="115" t="s">
        <v>960</v>
      </c>
      <c r="B9" s="115" t="s">
        <v>958</v>
      </c>
      <c r="C9" s="34">
        <v>8</v>
      </c>
    </row>
    <row r="10" spans="1:3" ht="15">
      <c r="A10" s="115" t="s">
        <v>960</v>
      </c>
      <c r="B10" s="115" t="s">
        <v>959</v>
      </c>
      <c r="C10" s="34">
        <v>1</v>
      </c>
    </row>
    <row r="11" spans="1:3" ht="15">
      <c r="A11" s="115" t="s">
        <v>960</v>
      </c>
      <c r="B11" s="115" t="s">
        <v>960</v>
      </c>
      <c r="C11" s="34">
        <v>16</v>
      </c>
    </row>
    <row r="12" spans="1:3" ht="15">
      <c r="A12" s="115" t="s">
        <v>961</v>
      </c>
      <c r="B12" s="115" t="s">
        <v>961</v>
      </c>
      <c r="C12" s="34">
        <v>10</v>
      </c>
    </row>
    <row r="13" spans="1:3" ht="15">
      <c r="A13" s="115" t="s">
        <v>962</v>
      </c>
      <c r="B13" s="115" t="s">
        <v>958</v>
      </c>
      <c r="C13" s="34">
        <v>1</v>
      </c>
    </row>
    <row r="14" spans="1:3" ht="15">
      <c r="A14" s="115" t="s">
        <v>962</v>
      </c>
      <c r="B14" s="115" t="s">
        <v>962</v>
      </c>
      <c r="C14"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979</v>
      </c>
      <c r="B1" s="13" t="s">
        <v>980</v>
      </c>
      <c r="C1" s="13" t="s">
        <v>981</v>
      </c>
      <c r="D1" s="13" t="s">
        <v>983</v>
      </c>
      <c r="E1" s="13" t="s">
        <v>982</v>
      </c>
      <c r="F1" s="13" t="s">
        <v>990</v>
      </c>
      <c r="G1" s="13" t="s">
        <v>989</v>
      </c>
      <c r="H1" s="13" t="s">
        <v>992</v>
      </c>
      <c r="I1" s="13" t="s">
        <v>991</v>
      </c>
      <c r="J1" s="13" t="s">
        <v>994</v>
      </c>
      <c r="K1" s="13" t="s">
        <v>993</v>
      </c>
      <c r="L1" s="13" t="s">
        <v>995</v>
      </c>
    </row>
    <row r="2" spans="1:12" ht="15">
      <c r="A2" s="83" t="s">
        <v>325</v>
      </c>
      <c r="B2" s="78">
        <v>5</v>
      </c>
      <c r="C2" s="83" t="s">
        <v>326</v>
      </c>
      <c r="D2" s="78">
        <v>2</v>
      </c>
      <c r="E2" s="83" t="s">
        <v>331</v>
      </c>
      <c r="F2" s="78">
        <v>2</v>
      </c>
      <c r="G2" s="83" t="s">
        <v>334</v>
      </c>
      <c r="H2" s="78">
        <v>2</v>
      </c>
      <c r="I2" s="83" t="s">
        <v>325</v>
      </c>
      <c r="J2" s="78">
        <v>5</v>
      </c>
      <c r="K2" s="83" t="s">
        <v>322</v>
      </c>
      <c r="L2" s="78">
        <v>1</v>
      </c>
    </row>
    <row r="3" spans="1:12" ht="15">
      <c r="A3" s="83" t="s">
        <v>334</v>
      </c>
      <c r="B3" s="78">
        <v>4</v>
      </c>
      <c r="C3" s="83" t="s">
        <v>332</v>
      </c>
      <c r="D3" s="78">
        <v>2</v>
      </c>
      <c r="E3" s="83" t="s">
        <v>334</v>
      </c>
      <c r="F3" s="78">
        <v>1</v>
      </c>
      <c r="G3" s="83" t="s">
        <v>340</v>
      </c>
      <c r="H3" s="78">
        <v>1</v>
      </c>
      <c r="I3" s="83" t="s">
        <v>319</v>
      </c>
      <c r="J3" s="78">
        <v>1</v>
      </c>
      <c r="K3" s="78"/>
      <c r="L3" s="78"/>
    </row>
    <row r="4" spans="1:12" ht="15">
      <c r="A4" s="83" t="s">
        <v>348</v>
      </c>
      <c r="B4" s="78">
        <v>2</v>
      </c>
      <c r="C4" s="83" t="s">
        <v>343</v>
      </c>
      <c r="D4" s="78">
        <v>2</v>
      </c>
      <c r="E4" s="83" t="s">
        <v>335</v>
      </c>
      <c r="F4" s="78">
        <v>1</v>
      </c>
      <c r="G4" s="83" t="s">
        <v>338</v>
      </c>
      <c r="H4" s="78">
        <v>1</v>
      </c>
      <c r="I4" s="83" t="s">
        <v>329</v>
      </c>
      <c r="J4" s="78">
        <v>1</v>
      </c>
      <c r="K4" s="78"/>
      <c r="L4" s="78"/>
    </row>
    <row r="5" spans="1:12" ht="15">
      <c r="A5" s="83" t="s">
        <v>343</v>
      </c>
      <c r="B5" s="78">
        <v>2</v>
      </c>
      <c r="C5" s="83" t="s">
        <v>348</v>
      </c>
      <c r="D5" s="78">
        <v>2</v>
      </c>
      <c r="E5" s="83" t="s">
        <v>338</v>
      </c>
      <c r="F5" s="78">
        <v>1</v>
      </c>
      <c r="G5" s="83" t="s">
        <v>339</v>
      </c>
      <c r="H5" s="78">
        <v>1</v>
      </c>
      <c r="I5" s="83" t="s">
        <v>328</v>
      </c>
      <c r="J5" s="78">
        <v>1</v>
      </c>
      <c r="K5" s="78"/>
      <c r="L5" s="78"/>
    </row>
    <row r="6" spans="1:12" ht="15">
      <c r="A6" s="83" t="s">
        <v>332</v>
      </c>
      <c r="B6" s="78">
        <v>2</v>
      </c>
      <c r="C6" s="83" t="s">
        <v>351</v>
      </c>
      <c r="D6" s="78">
        <v>1</v>
      </c>
      <c r="E6" s="83" t="s">
        <v>984</v>
      </c>
      <c r="F6" s="78">
        <v>1</v>
      </c>
      <c r="G6" s="83" t="s">
        <v>321</v>
      </c>
      <c r="H6" s="78">
        <v>1</v>
      </c>
      <c r="I6" s="83" t="s">
        <v>330</v>
      </c>
      <c r="J6" s="78">
        <v>1</v>
      </c>
      <c r="K6" s="78"/>
      <c r="L6" s="78"/>
    </row>
    <row r="7" spans="1:12" ht="15">
      <c r="A7" s="83" t="s">
        <v>331</v>
      </c>
      <c r="B7" s="78">
        <v>2</v>
      </c>
      <c r="C7" s="83" t="s">
        <v>352</v>
      </c>
      <c r="D7" s="78">
        <v>1</v>
      </c>
      <c r="E7" s="83" t="s">
        <v>317</v>
      </c>
      <c r="F7" s="78">
        <v>1</v>
      </c>
      <c r="G7" s="78"/>
      <c r="H7" s="78"/>
      <c r="I7" s="78"/>
      <c r="J7" s="78"/>
      <c r="K7" s="78"/>
      <c r="L7" s="78"/>
    </row>
    <row r="8" spans="1:12" ht="15">
      <c r="A8" s="83" t="s">
        <v>338</v>
      </c>
      <c r="B8" s="78">
        <v>2</v>
      </c>
      <c r="C8" s="83" t="s">
        <v>353</v>
      </c>
      <c r="D8" s="78">
        <v>1</v>
      </c>
      <c r="E8" s="83" t="s">
        <v>985</v>
      </c>
      <c r="F8" s="78">
        <v>1</v>
      </c>
      <c r="G8" s="78"/>
      <c r="H8" s="78"/>
      <c r="I8" s="78"/>
      <c r="J8" s="78"/>
      <c r="K8" s="78"/>
      <c r="L8" s="78"/>
    </row>
    <row r="9" spans="1:12" ht="15">
      <c r="A9" s="83" t="s">
        <v>326</v>
      </c>
      <c r="B9" s="78">
        <v>2</v>
      </c>
      <c r="C9" s="83" t="s">
        <v>354</v>
      </c>
      <c r="D9" s="78">
        <v>1</v>
      </c>
      <c r="E9" s="83" t="s">
        <v>986</v>
      </c>
      <c r="F9" s="78">
        <v>1</v>
      </c>
      <c r="G9" s="78"/>
      <c r="H9" s="78"/>
      <c r="I9" s="78"/>
      <c r="J9" s="78"/>
      <c r="K9" s="78"/>
      <c r="L9" s="78"/>
    </row>
    <row r="10" spans="1:12" ht="15">
      <c r="A10" s="83" t="s">
        <v>351</v>
      </c>
      <c r="B10" s="78">
        <v>1</v>
      </c>
      <c r="C10" s="83" t="s">
        <v>355</v>
      </c>
      <c r="D10" s="78">
        <v>1</v>
      </c>
      <c r="E10" s="83" t="s">
        <v>987</v>
      </c>
      <c r="F10" s="78">
        <v>1</v>
      </c>
      <c r="G10" s="78"/>
      <c r="H10" s="78"/>
      <c r="I10" s="78"/>
      <c r="J10" s="78"/>
      <c r="K10" s="78"/>
      <c r="L10" s="78"/>
    </row>
    <row r="11" spans="1:12" ht="15">
      <c r="A11" s="83" t="s">
        <v>349</v>
      </c>
      <c r="B11" s="78">
        <v>1</v>
      </c>
      <c r="C11" s="83" t="s">
        <v>356</v>
      </c>
      <c r="D11" s="78">
        <v>1</v>
      </c>
      <c r="E11" s="83" t="s">
        <v>988</v>
      </c>
      <c r="F11" s="78">
        <v>1</v>
      </c>
      <c r="G11" s="78"/>
      <c r="H11" s="78"/>
      <c r="I11" s="78"/>
      <c r="J11" s="78"/>
      <c r="K11" s="78"/>
      <c r="L11" s="78"/>
    </row>
    <row r="14" spans="1:12" ht="15" customHeight="1">
      <c r="A14" s="13" t="s">
        <v>1001</v>
      </c>
      <c r="B14" s="13" t="s">
        <v>980</v>
      </c>
      <c r="C14" s="13" t="s">
        <v>1003</v>
      </c>
      <c r="D14" s="13" t="s">
        <v>983</v>
      </c>
      <c r="E14" s="13" t="s">
        <v>1004</v>
      </c>
      <c r="F14" s="13" t="s">
        <v>990</v>
      </c>
      <c r="G14" s="13" t="s">
        <v>1005</v>
      </c>
      <c r="H14" s="13" t="s">
        <v>992</v>
      </c>
      <c r="I14" s="13" t="s">
        <v>1006</v>
      </c>
      <c r="J14" s="13" t="s">
        <v>994</v>
      </c>
      <c r="K14" s="13" t="s">
        <v>1007</v>
      </c>
      <c r="L14" s="13" t="s">
        <v>995</v>
      </c>
    </row>
    <row r="15" spans="1:12" ht="15">
      <c r="A15" s="78" t="s">
        <v>361</v>
      </c>
      <c r="B15" s="78">
        <v>20</v>
      </c>
      <c r="C15" s="78" t="s">
        <v>361</v>
      </c>
      <c r="D15" s="78">
        <v>8</v>
      </c>
      <c r="E15" s="78" t="s">
        <v>361</v>
      </c>
      <c r="F15" s="78">
        <v>6</v>
      </c>
      <c r="G15" s="78" t="s">
        <v>361</v>
      </c>
      <c r="H15" s="78">
        <v>3</v>
      </c>
      <c r="I15" s="78" t="s">
        <v>364</v>
      </c>
      <c r="J15" s="78">
        <v>5</v>
      </c>
      <c r="K15" s="78" t="s">
        <v>362</v>
      </c>
      <c r="L15" s="78">
        <v>1</v>
      </c>
    </row>
    <row r="16" spans="1:12" ht="15">
      <c r="A16" s="78" t="s">
        <v>365</v>
      </c>
      <c r="B16" s="78">
        <v>5</v>
      </c>
      <c r="C16" s="78" t="s">
        <v>365</v>
      </c>
      <c r="D16" s="78">
        <v>5</v>
      </c>
      <c r="E16" s="78" t="s">
        <v>1002</v>
      </c>
      <c r="F16" s="78">
        <v>2</v>
      </c>
      <c r="G16" s="78" t="s">
        <v>366</v>
      </c>
      <c r="H16" s="78">
        <v>2</v>
      </c>
      <c r="I16" s="78" t="s">
        <v>361</v>
      </c>
      <c r="J16" s="78">
        <v>3</v>
      </c>
      <c r="K16" s="78"/>
      <c r="L16" s="78"/>
    </row>
    <row r="17" spans="1:12" ht="15">
      <c r="A17" s="78" t="s">
        <v>364</v>
      </c>
      <c r="B17" s="78">
        <v>5</v>
      </c>
      <c r="C17" s="78" t="s">
        <v>372</v>
      </c>
      <c r="D17" s="78">
        <v>4</v>
      </c>
      <c r="E17" s="78" t="s">
        <v>366</v>
      </c>
      <c r="F17" s="78">
        <v>1</v>
      </c>
      <c r="G17" s="78" t="s">
        <v>369</v>
      </c>
      <c r="H17" s="78">
        <v>1</v>
      </c>
      <c r="I17" s="78" t="s">
        <v>359</v>
      </c>
      <c r="J17" s="78">
        <v>1</v>
      </c>
      <c r="K17" s="78"/>
      <c r="L17" s="78"/>
    </row>
    <row r="18" spans="1:12" ht="15">
      <c r="A18" s="78" t="s">
        <v>372</v>
      </c>
      <c r="B18" s="78">
        <v>4</v>
      </c>
      <c r="C18" s="78" t="s">
        <v>357</v>
      </c>
      <c r="D18" s="78">
        <v>2</v>
      </c>
      <c r="E18" s="78" t="s">
        <v>369</v>
      </c>
      <c r="F18" s="78">
        <v>1</v>
      </c>
      <c r="G18" s="78"/>
      <c r="H18" s="78"/>
      <c r="I18" s="78"/>
      <c r="J18" s="78"/>
      <c r="K18" s="78"/>
      <c r="L18" s="78"/>
    </row>
    <row r="19" spans="1:12" ht="15">
      <c r="A19" s="78" t="s">
        <v>366</v>
      </c>
      <c r="B19" s="78">
        <v>4</v>
      </c>
      <c r="C19" s="78" t="s">
        <v>373</v>
      </c>
      <c r="D19" s="78">
        <v>2</v>
      </c>
      <c r="E19" s="78" t="s">
        <v>357</v>
      </c>
      <c r="F19" s="78">
        <v>1</v>
      </c>
      <c r="G19" s="78"/>
      <c r="H19" s="78"/>
      <c r="I19" s="78"/>
      <c r="J19" s="78"/>
      <c r="K19" s="78"/>
      <c r="L19" s="78"/>
    </row>
    <row r="20" spans="1:12" ht="15">
      <c r="A20" s="78" t="s">
        <v>357</v>
      </c>
      <c r="B20" s="78">
        <v>3</v>
      </c>
      <c r="C20" s="78" t="s">
        <v>366</v>
      </c>
      <c r="D20" s="78">
        <v>1</v>
      </c>
      <c r="E20" s="78"/>
      <c r="F20" s="78"/>
      <c r="G20" s="78"/>
      <c r="H20" s="78"/>
      <c r="I20" s="78"/>
      <c r="J20" s="78"/>
      <c r="K20" s="78"/>
      <c r="L20" s="78"/>
    </row>
    <row r="21" spans="1:12" ht="15">
      <c r="A21" s="78" t="s">
        <v>373</v>
      </c>
      <c r="B21" s="78">
        <v>2</v>
      </c>
      <c r="C21" s="78" t="s">
        <v>368</v>
      </c>
      <c r="D21" s="78">
        <v>1</v>
      </c>
      <c r="E21" s="78"/>
      <c r="F21" s="78"/>
      <c r="G21" s="78"/>
      <c r="H21" s="78"/>
      <c r="I21" s="78"/>
      <c r="J21" s="78"/>
      <c r="K21" s="78"/>
      <c r="L21" s="78"/>
    </row>
    <row r="22" spans="1:12" ht="15">
      <c r="A22" s="78" t="s">
        <v>369</v>
      </c>
      <c r="B22" s="78">
        <v>2</v>
      </c>
      <c r="C22" s="78" t="s">
        <v>370</v>
      </c>
      <c r="D22" s="78">
        <v>1</v>
      </c>
      <c r="E22" s="78"/>
      <c r="F22" s="78"/>
      <c r="G22" s="78"/>
      <c r="H22" s="78"/>
      <c r="I22" s="78"/>
      <c r="J22" s="78"/>
      <c r="K22" s="78"/>
      <c r="L22" s="78"/>
    </row>
    <row r="23" spans="1:12" ht="15">
      <c r="A23" s="78" t="s">
        <v>1002</v>
      </c>
      <c r="B23" s="78">
        <v>2</v>
      </c>
      <c r="C23" s="78" t="s">
        <v>371</v>
      </c>
      <c r="D23" s="78">
        <v>1</v>
      </c>
      <c r="E23" s="78"/>
      <c r="F23" s="78"/>
      <c r="G23" s="78"/>
      <c r="H23" s="78"/>
      <c r="I23" s="78"/>
      <c r="J23" s="78"/>
      <c r="K23" s="78"/>
      <c r="L23" s="78"/>
    </row>
    <row r="24" spans="1:12" ht="15">
      <c r="A24" s="78" t="s">
        <v>374</v>
      </c>
      <c r="B24" s="78">
        <v>1</v>
      </c>
      <c r="C24" s="78" t="s">
        <v>374</v>
      </c>
      <c r="D24" s="78">
        <v>1</v>
      </c>
      <c r="E24" s="78"/>
      <c r="F24" s="78"/>
      <c r="G24" s="78"/>
      <c r="H24" s="78"/>
      <c r="I24" s="78"/>
      <c r="J24" s="78"/>
      <c r="K24" s="78"/>
      <c r="L24" s="78"/>
    </row>
    <row r="27" spans="1:12" ht="15" customHeight="1">
      <c r="A27" s="13" t="s">
        <v>1013</v>
      </c>
      <c r="B27" s="13" t="s">
        <v>980</v>
      </c>
      <c r="C27" s="13" t="s">
        <v>1018</v>
      </c>
      <c r="D27" s="13" t="s">
        <v>983</v>
      </c>
      <c r="E27" s="13" t="s">
        <v>1022</v>
      </c>
      <c r="F27" s="13" t="s">
        <v>990</v>
      </c>
      <c r="G27" s="13" t="s">
        <v>1025</v>
      </c>
      <c r="H27" s="13" t="s">
        <v>992</v>
      </c>
      <c r="I27" s="13" t="s">
        <v>1026</v>
      </c>
      <c r="J27" s="13" t="s">
        <v>994</v>
      </c>
      <c r="K27" s="13" t="s">
        <v>1035</v>
      </c>
      <c r="L27" s="13" t="s">
        <v>995</v>
      </c>
    </row>
    <row r="28" spans="1:12" ht="15">
      <c r="A28" s="78" t="s">
        <v>382</v>
      </c>
      <c r="B28" s="78">
        <v>14</v>
      </c>
      <c r="C28" s="78" t="s">
        <v>390</v>
      </c>
      <c r="D28" s="78">
        <v>9</v>
      </c>
      <c r="E28" s="78" t="s">
        <v>390</v>
      </c>
      <c r="F28" s="78">
        <v>3</v>
      </c>
      <c r="G28" s="78" t="s">
        <v>382</v>
      </c>
      <c r="H28" s="78">
        <v>8</v>
      </c>
      <c r="I28" s="78" t="s">
        <v>230</v>
      </c>
      <c r="J28" s="78">
        <v>1</v>
      </c>
      <c r="K28" s="78" t="s">
        <v>1036</v>
      </c>
      <c r="L28" s="78">
        <v>1</v>
      </c>
    </row>
    <row r="29" spans="1:12" ht="15">
      <c r="A29" s="78" t="s">
        <v>375</v>
      </c>
      <c r="B29" s="78">
        <v>14</v>
      </c>
      <c r="C29" s="78" t="s">
        <v>384</v>
      </c>
      <c r="D29" s="78">
        <v>9</v>
      </c>
      <c r="E29" s="78" t="s">
        <v>382</v>
      </c>
      <c r="F29" s="78">
        <v>3</v>
      </c>
      <c r="G29" s="78" t="s">
        <v>375</v>
      </c>
      <c r="H29" s="78">
        <v>8</v>
      </c>
      <c r="I29" s="78" t="s">
        <v>1027</v>
      </c>
      <c r="J29" s="78">
        <v>1</v>
      </c>
      <c r="K29" s="78" t="s">
        <v>1037</v>
      </c>
      <c r="L29" s="78">
        <v>1</v>
      </c>
    </row>
    <row r="30" spans="1:12" ht="15">
      <c r="A30" s="78" t="s">
        <v>390</v>
      </c>
      <c r="B30" s="78">
        <v>12</v>
      </c>
      <c r="C30" s="78" t="s">
        <v>230</v>
      </c>
      <c r="D30" s="78">
        <v>5</v>
      </c>
      <c r="E30" s="78" t="s">
        <v>1014</v>
      </c>
      <c r="F30" s="78">
        <v>3</v>
      </c>
      <c r="G30" s="78" t="s">
        <v>230</v>
      </c>
      <c r="H30" s="78">
        <v>1</v>
      </c>
      <c r="I30" s="78" t="s">
        <v>384</v>
      </c>
      <c r="J30" s="78">
        <v>1</v>
      </c>
      <c r="K30" s="78"/>
      <c r="L30" s="78"/>
    </row>
    <row r="31" spans="1:12" ht="15">
      <c r="A31" s="78" t="s">
        <v>384</v>
      </c>
      <c r="B31" s="78">
        <v>10</v>
      </c>
      <c r="C31" s="78" t="s">
        <v>375</v>
      </c>
      <c r="D31" s="78">
        <v>4</v>
      </c>
      <c r="E31" s="78" t="s">
        <v>375</v>
      </c>
      <c r="F31" s="78">
        <v>2</v>
      </c>
      <c r="G31" s="78"/>
      <c r="H31" s="78"/>
      <c r="I31" s="78" t="s">
        <v>1028</v>
      </c>
      <c r="J31" s="78">
        <v>1</v>
      </c>
      <c r="K31" s="78"/>
      <c r="L31" s="78"/>
    </row>
    <row r="32" spans="1:12" ht="15">
      <c r="A32" s="78" t="s">
        <v>230</v>
      </c>
      <c r="B32" s="78">
        <v>7</v>
      </c>
      <c r="C32" s="78" t="s">
        <v>382</v>
      </c>
      <c r="D32" s="78">
        <v>3</v>
      </c>
      <c r="E32" s="78" t="s">
        <v>1015</v>
      </c>
      <c r="F32" s="78">
        <v>2</v>
      </c>
      <c r="G32" s="78"/>
      <c r="H32" s="78"/>
      <c r="I32" s="78" t="s">
        <v>1029</v>
      </c>
      <c r="J32" s="78">
        <v>1</v>
      </c>
      <c r="K32" s="78"/>
      <c r="L32" s="78"/>
    </row>
    <row r="33" spans="1:12" ht="15">
      <c r="A33" s="78" t="s">
        <v>1014</v>
      </c>
      <c r="B33" s="78">
        <v>5</v>
      </c>
      <c r="C33" s="78" t="s">
        <v>1014</v>
      </c>
      <c r="D33" s="78">
        <v>2</v>
      </c>
      <c r="E33" s="78" t="s">
        <v>1016</v>
      </c>
      <c r="F33" s="78">
        <v>1</v>
      </c>
      <c r="G33" s="78"/>
      <c r="H33" s="78"/>
      <c r="I33" s="78" t="s">
        <v>1030</v>
      </c>
      <c r="J33" s="78">
        <v>1</v>
      </c>
      <c r="K33" s="78"/>
      <c r="L33" s="78"/>
    </row>
    <row r="34" spans="1:12" ht="15">
      <c r="A34" s="78" t="s">
        <v>392</v>
      </c>
      <c r="B34" s="78">
        <v>2</v>
      </c>
      <c r="C34" s="78" t="s">
        <v>1019</v>
      </c>
      <c r="D34" s="78">
        <v>2</v>
      </c>
      <c r="E34" s="78" t="s">
        <v>1023</v>
      </c>
      <c r="F34" s="78">
        <v>1</v>
      </c>
      <c r="G34" s="78"/>
      <c r="H34" s="78"/>
      <c r="I34" s="78" t="s">
        <v>1031</v>
      </c>
      <c r="J34" s="78">
        <v>1</v>
      </c>
      <c r="K34" s="78"/>
      <c r="L34" s="78"/>
    </row>
    <row r="35" spans="1:12" ht="15">
      <c r="A35" s="78" t="s">
        <v>1015</v>
      </c>
      <c r="B35" s="78">
        <v>2</v>
      </c>
      <c r="C35" s="78" t="s">
        <v>392</v>
      </c>
      <c r="D35" s="78">
        <v>2</v>
      </c>
      <c r="E35" s="78" t="s">
        <v>1017</v>
      </c>
      <c r="F35" s="78">
        <v>1</v>
      </c>
      <c r="G35" s="78"/>
      <c r="H35" s="78"/>
      <c r="I35" s="78" t="s">
        <v>1032</v>
      </c>
      <c r="J35" s="78">
        <v>1</v>
      </c>
      <c r="K35" s="78"/>
      <c r="L35" s="78"/>
    </row>
    <row r="36" spans="1:12" ht="15">
      <c r="A36" s="78" t="s">
        <v>1016</v>
      </c>
      <c r="B36" s="78">
        <v>2</v>
      </c>
      <c r="C36" s="78" t="s">
        <v>1020</v>
      </c>
      <c r="D36" s="78">
        <v>1</v>
      </c>
      <c r="E36" s="78" t="s">
        <v>1024</v>
      </c>
      <c r="F36" s="78">
        <v>1</v>
      </c>
      <c r="G36" s="78"/>
      <c r="H36" s="78"/>
      <c r="I36" s="78" t="s">
        <v>1033</v>
      </c>
      <c r="J36" s="78">
        <v>1</v>
      </c>
      <c r="K36" s="78"/>
      <c r="L36" s="78"/>
    </row>
    <row r="37" spans="1:12" ht="15">
      <c r="A37" s="78" t="s">
        <v>1017</v>
      </c>
      <c r="B37" s="78">
        <v>2</v>
      </c>
      <c r="C37" s="78" t="s">
        <v>1021</v>
      </c>
      <c r="D37" s="78">
        <v>1</v>
      </c>
      <c r="E37" s="78"/>
      <c r="F37" s="78"/>
      <c r="G37" s="78"/>
      <c r="H37" s="78"/>
      <c r="I37" s="78" t="s">
        <v>1034</v>
      </c>
      <c r="J37" s="78">
        <v>1</v>
      </c>
      <c r="K37" s="78"/>
      <c r="L37" s="78"/>
    </row>
    <row r="40" spans="1:12" ht="15" customHeight="1">
      <c r="A40" s="13" t="s">
        <v>1042</v>
      </c>
      <c r="B40" s="13" t="s">
        <v>980</v>
      </c>
      <c r="C40" s="13" t="s">
        <v>1051</v>
      </c>
      <c r="D40" s="13" t="s">
        <v>983</v>
      </c>
      <c r="E40" s="13" t="s">
        <v>1055</v>
      </c>
      <c r="F40" s="13" t="s">
        <v>990</v>
      </c>
      <c r="G40" s="13" t="s">
        <v>1059</v>
      </c>
      <c r="H40" s="13" t="s">
        <v>992</v>
      </c>
      <c r="I40" s="13" t="s">
        <v>1063</v>
      </c>
      <c r="J40" s="13" t="s">
        <v>994</v>
      </c>
      <c r="K40" s="78" t="s">
        <v>1071</v>
      </c>
      <c r="L40" s="78" t="s">
        <v>995</v>
      </c>
    </row>
    <row r="41" spans="1:12" ht="15">
      <c r="A41" s="84" t="s">
        <v>1043</v>
      </c>
      <c r="B41" s="84">
        <v>65</v>
      </c>
      <c r="C41" s="84" t="s">
        <v>384</v>
      </c>
      <c r="D41" s="84">
        <v>17</v>
      </c>
      <c r="E41" s="84" t="s">
        <v>230</v>
      </c>
      <c r="F41" s="84">
        <v>7</v>
      </c>
      <c r="G41" s="84" t="s">
        <v>1048</v>
      </c>
      <c r="H41" s="84">
        <v>14</v>
      </c>
      <c r="I41" s="84" t="s">
        <v>230</v>
      </c>
      <c r="J41" s="84">
        <v>9</v>
      </c>
      <c r="K41" s="84"/>
      <c r="L41" s="84"/>
    </row>
    <row r="42" spans="1:12" ht="15">
      <c r="A42" s="84" t="s">
        <v>1044</v>
      </c>
      <c r="B42" s="84">
        <v>13</v>
      </c>
      <c r="C42" s="84" t="s">
        <v>1048</v>
      </c>
      <c r="D42" s="84">
        <v>16</v>
      </c>
      <c r="E42" s="84" t="s">
        <v>382</v>
      </c>
      <c r="F42" s="84">
        <v>6</v>
      </c>
      <c r="G42" s="84" t="s">
        <v>1050</v>
      </c>
      <c r="H42" s="84">
        <v>12</v>
      </c>
      <c r="I42" s="84" t="s">
        <v>1064</v>
      </c>
      <c r="J42" s="84">
        <v>5</v>
      </c>
      <c r="K42" s="84"/>
      <c r="L42" s="84"/>
    </row>
    <row r="43" spans="1:12" ht="15">
      <c r="A43" s="84" t="s">
        <v>1045</v>
      </c>
      <c r="B43" s="84">
        <v>0</v>
      </c>
      <c r="C43" s="84" t="s">
        <v>230</v>
      </c>
      <c r="D43" s="84">
        <v>15</v>
      </c>
      <c r="E43" s="84" t="s">
        <v>1056</v>
      </c>
      <c r="F43" s="84">
        <v>5</v>
      </c>
      <c r="G43" s="84" t="s">
        <v>235</v>
      </c>
      <c r="H43" s="84">
        <v>11</v>
      </c>
      <c r="I43" s="84" t="s">
        <v>1065</v>
      </c>
      <c r="J43" s="84">
        <v>5</v>
      </c>
      <c r="K43" s="84"/>
      <c r="L43" s="84"/>
    </row>
    <row r="44" spans="1:12" ht="15">
      <c r="A44" s="84" t="s">
        <v>1046</v>
      </c>
      <c r="B44" s="84">
        <v>1242</v>
      </c>
      <c r="C44" s="84" t="s">
        <v>390</v>
      </c>
      <c r="D44" s="84">
        <v>9</v>
      </c>
      <c r="E44" s="84" t="s">
        <v>375</v>
      </c>
      <c r="F44" s="84">
        <v>5</v>
      </c>
      <c r="G44" s="84" t="s">
        <v>1049</v>
      </c>
      <c r="H44" s="84">
        <v>10</v>
      </c>
      <c r="I44" s="84" t="s">
        <v>1066</v>
      </c>
      <c r="J44" s="84">
        <v>5</v>
      </c>
      <c r="K44" s="84"/>
      <c r="L44" s="84"/>
    </row>
    <row r="45" spans="1:12" ht="15">
      <c r="A45" s="84" t="s">
        <v>1047</v>
      </c>
      <c r="B45" s="84">
        <v>1320</v>
      </c>
      <c r="C45" s="84" t="s">
        <v>1049</v>
      </c>
      <c r="D45" s="84">
        <v>9</v>
      </c>
      <c r="E45" s="84" t="s">
        <v>1057</v>
      </c>
      <c r="F45" s="84">
        <v>5</v>
      </c>
      <c r="G45" s="84" t="s">
        <v>230</v>
      </c>
      <c r="H45" s="84">
        <v>9</v>
      </c>
      <c r="I45" s="84" t="s">
        <v>1067</v>
      </c>
      <c r="J45" s="84">
        <v>5</v>
      </c>
      <c r="K45" s="84"/>
      <c r="L45" s="84"/>
    </row>
    <row r="46" spans="1:12" ht="15">
      <c r="A46" s="84" t="s">
        <v>230</v>
      </c>
      <c r="B46" s="84">
        <v>41</v>
      </c>
      <c r="C46" s="84" t="s">
        <v>1052</v>
      </c>
      <c r="D46" s="84">
        <v>7</v>
      </c>
      <c r="E46" s="84" t="s">
        <v>1049</v>
      </c>
      <c r="F46" s="84">
        <v>4</v>
      </c>
      <c r="G46" s="84" t="s">
        <v>382</v>
      </c>
      <c r="H46" s="84">
        <v>8</v>
      </c>
      <c r="I46" s="84" t="s">
        <v>1068</v>
      </c>
      <c r="J46" s="84">
        <v>4</v>
      </c>
      <c r="K46" s="84"/>
      <c r="L46" s="84"/>
    </row>
    <row r="47" spans="1:12" ht="15">
      <c r="A47" s="84" t="s">
        <v>1048</v>
      </c>
      <c r="B47" s="84">
        <v>30</v>
      </c>
      <c r="C47" s="84" t="s">
        <v>382</v>
      </c>
      <c r="D47" s="84">
        <v>6</v>
      </c>
      <c r="E47" s="84" t="s">
        <v>1058</v>
      </c>
      <c r="F47" s="84">
        <v>4</v>
      </c>
      <c r="G47" s="84" t="s">
        <v>1060</v>
      </c>
      <c r="H47" s="84">
        <v>8</v>
      </c>
      <c r="I47" s="84" t="s">
        <v>1069</v>
      </c>
      <c r="J47" s="84">
        <v>4</v>
      </c>
      <c r="K47" s="84"/>
      <c r="L47" s="84"/>
    </row>
    <row r="48" spans="1:12" ht="15">
      <c r="A48" s="84" t="s">
        <v>1049</v>
      </c>
      <c r="B48" s="84">
        <v>23</v>
      </c>
      <c r="C48" s="84" t="s">
        <v>375</v>
      </c>
      <c r="D48" s="84">
        <v>6</v>
      </c>
      <c r="E48" s="84" t="s">
        <v>1050</v>
      </c>
      <c r="F48" s="84">
        <v>4</v>
      </c>
      <c r="G48" s="84" t="s">
        <v>1061</v>
      </c>
      <c r="H48" s="84">
        <v>8</v>
      </c>
      <c r="I48" s="84" t="s">
        <v>1030</v>
      </c>
      <c r="J48" s="84">
        <v>3</v>
      </c>
      <c r="K48" s="84"/>
      <c r="L48" s="84"/>
    </row>
    <row r="49" spans="1:12" ht="15">
      <c r="A49" s="84" t="s">
        <v>1050</v>
      </c>
      <c r="B49" s="84">
        <v>21</v>
      </c>
      <c r="C49" s="84" t="s">
        <v>1053</v>
      </c>
      <c r="D49" s="84">
        <v>6</v>
      </c>
      <c r="E49" s="84" t="s">
        <v>228</v>
      </c>
      <c r="F49" s="84">
        <v>4</v>
      </c>
      <c r="G49" s="84" t="s">
        <v>375</v>
      </c>
      <c r="H49" s="84">
        <v>8</v>
      </c>
      <c r="I49" s="84" t="s">
        <v>384</v>
      </c>
      <c r="J49" s="84">
        <v>2</v>
      </c>
      <c r="K49" s="84"/>
      <c r="L49" s="84"/>
    </row>
    <row r="50" spans="1:12" ht="15">
      <c r="A50" s="84" t="s">
        <v>382</v>
      </c>
      <c r="B50" s="84">
        <v>21</v>
      </c>
      <c r="C50" s="84" t="s">
        <v>1054</v>
      </c>
      <c r="D50" s="84">
        <v>5</v>
      </c>
      <c r="E50" s="84" t="s">
        <v>214</v>
      </c>
      <c r="F50" s="84">
        <v>3</v>
      </c>
      <c r="G50" s="84" t="s">
        <v>1062</v>
      </c>
      <c r="H50" s="84">
        <v>7</v>
      </c>
      <c r="I50" s="84" t="s">
        <v>1070</v>
      </c>
      <c r="J50" s="84">
        <v>2</v>
      </c>
      <c r="K50" s="84"/>
      <c r="L50" s="84"/>
    </row>
    <row r="53" spans="1:12" ht="15" customHeight="1">
      <c r="A53" s="13" t="s">
        <v>1077</v>
      </c>
      <c r="B53" s="13" t="s">
        <v>980</v>
      </c>
      <c r="C53" s="13" t="s">
        <v>1088</v>
      </c>
      <c r="D53" s="13" t="s">
        <v>983</v>
      </c>
      <c r="E53" s="13" t="s">
        <v>1098</v>
      </c>
      <c r="F53" s="13" t="s">
        <v>990</v>
      </c>
      <c r="G53" s="13" t="s">
        <v>1104</v>
      </c>
      <c r="H53" s="13" t="s">
        <v>992</v>
      </c>
      <c r="I53" s="13" t="s">
        <v>1109</v>
      </c>
      <c r="J53" s="13" t="s">
        <v>994</v>
      </c>
      <c r="K53" s="78" t="s">
        <v>1120</v>
      </c>
      <c r="L53" s="78" t="s">
        <v>995</v>
      </c>
    </row>
    <row r="54" spans="1:12" ht="15">
      <c r="A54" s="84" t="s">
        <v>1078</v>
      </c>
      <c r="B54" s="84">
        <v>16</v>
      </c>
      <c r="C54" s="84" t="s">
        <v>1080</v>
      </c>
      <c r="D54" s="84">
        <v>8</v>
      </c>
      <c r="E54" s="84" t="s">
        <v>1083</v>
      </c>
      <c r="F54" s="84">
        <v>5</v>
      </c>
      <c r="G54" s="84" t="s">
        <v>1078</v>
      </c>
      <c r="H54" s="84">
        <v>11</v>
      </c>
      <c r="I54" s="84" t="s">
        <v>1110</v>
      </c>
      <c r="J54" s="84">
        <v>5</v>
      </c>
      <c r="K54" s="84"/>
      <c r="L54" s="84"/>
    </row>
    <row r="55" spans="1:12" ht="15">
      <c r="A55" s="84" t="s">
        <v>1079</v>
      </c>
      <c r="B55" s="84">
        <v>16</v>
      </c>
      <c r="C55" s="84" t="s">
        <v>1089</v>
      </c>
      <c r="D55" s="84">
        <v>4</v>
      </c>
      <c r="E55" s="84" t="s">
        <v>1086</v>
      </c>
      <c r="F55" s="84">
        <v>4</v>
      </c>
      <c r="G55" s="84" t="s">
        <v>1079</v>
      </c>
      <c r="H55" s="84">
        <v>10</v>
      </c>
      <c r="I55" s="84" t="s">
        <v>1111</v>
      </c>
      <c r="J55" s="84">
        <v>5</v>
      </c>
      <c r="K55" s="84"/>
      <c r="L55" s="84"/>
    </row>
    <row r="56" spans="1:12" ht="15">
      <c r="A56" s="84" t="s">
        <v>1080</v>
      </c>
      <c r="B56" s="84">
        <v>15</v>
      </c>
      <c r="C56" s="84" t="s">
        <v>1090</v>
      </c>
      <c r="D56" s="84">
        <v>4</v>
      </c>
      <c r="E56" s="84" t="s">
        <v>1087</v>
      </c>
      <c r="F56" s="84">
        <v>4</v>
      </c>
      <c r="G56" s="84" t="s">
        <v>1081</v>
      </c>
      <c r="H56" s="84">
        <v>8</v>
      </c>
      <c r="I56" s="84" t="s">
        <v>1112</v>
      </c>
      <c r="J56" s="84">
        <v>5</v>
      </c>
      <c r="K56" s="84"/>
      <c r="L56" s="84"/>
    </row>
    <row r="57" spans="1:12" ht="15">
      <c r="A57" s="84" t="s">
        <v>1081</v>
      </c>
      <c r="B57" s="84">
        <v>12</v>
      </c>
      <c r="C57" s="84" t="s">
        <v>1091</v>
      </c>
      <c r="D57" s="84">
        <v>4</v>
      </c>
      <c r="E57" s="84" t="s">
        <v>1099</v>
      </c>
      <c r="F57" s="84">
        <v>4</v>
      </c>
      <c r="G57" s="84" t="s">
        <v>1080</v>
      </c>
      <c r="H57" s="84">
        <v>7</v>
      </c>
      <c r="I57" s="84" t="s">
        <v>1113</v>
      </c>
      <c r="J57" s="84">
        <v>5</v>
      </c>
      <c r="K57" s="84"/>
      <c r="L57" s="84"/>
    </row>
    <row r="58" spans="1:12" ht="15">
      <c r="A58" s="84" t="s">
        <v>1082</v>
      </c>
      <c r="B58" s="84">
        <v>9</v>
      </c>
      <c r="C58" s="84" t="s">
        <v>1092</v>
      </c>
      <c r="D58" s="84">
        <v>4</v>
      </c>
      <c r="E58" s="84" t="s">
        <v>1078</v>
      </c>
      <c r="F58" s="84">
        <v>3</v>
      </c>
      <c r="G58" s="84" t="s">
        <v>1082</v>
      </c>
      <c r="H58" s="84">
        <v>7</v>
      </c>
      <c r="I58" s="84" t="s">
        <v>1114</v>
      </c>
      <c r="J58" s="84">
        <v>4</v>
      </c>
      <c r="K58" s="84"/>
      <c r="L58" s="84"/>
    </row>
    <row r="59" spans="1:12" ht="15">
      <c r="A59" s="84" t="s">
        <v>1083</v>
      </c>
      <c r="B59" s="84">
        <v>9</v>
      </c>
      <c r="C59" s="84" t="s">
        <v>1093</v>
      </c>
      <c r="D59" s="84">
        <v>4</v>
      </c>
      <c r="E59" s="84" t="s">
        <v>1079</v>
      </c>
      <c r="F59" s="84">
        <v>3</v>
      </c>
      <c r="G59" s="84" t="s">
        <v>1105</v>
      </c>
      <c r="H59" s="84">
        <v>6</v>
      </c>
      <c r="I59" s="84" t="s">
        <v>1115</v>
      </c>
      <c r="J59" s="84">
        <v>2</v>
      </c>
      <c r="K59" s="84"/>
      <c r="L59" s="84"/>
    </row>
    <row r="60" spans="1:12" ht="15">
      <c r="A60" s="84" t="s">
        <v>1084</v>
      </c>
      <c r="B60" s="84">
        <v>8</v>
      </c>
      <c r="C60" s="84" t="s">
        <v>1094</v>
      </c>
      <c r="D60" s="84">
        <v>4</v>
      </c>
      <c r="E60" s="84" t="s">
        <v>1100</v>
      </c>
      <c r="F60" s="84">
        <v>2</v>
      </c>
      <c r="G60" s="84" t="s">
        <v>1106</v>
      </c>
      <c r="H60" s="84">
        <v>6</v>
      </c>
      <c r="I60" s="84" t="s">
        <v>1116</v>
      </c>
      <c r="J60" s="84">
        <v>2</v>
      </c>
      <c r="K60" s="84"/>
      <c r="L60" s="84"/>
    </row>
    <row r="61" spans="1:12" ht="15">
      <c r="A61" s="84" t="s">
        <v>1085</v>
      </c>
      <c r="B61" s="84">
        <v>8</v>
      </c>
      <c r="C61" s="84" t="s">
        <v>1095</v>
      </c>
      <c r="D61" s="84">
        <v>4</v>
      </c>
      <c r="E61" s="84" t="s">
        <v>1101</v>
      </c>
      <c r="F61" s="84">
        <v>2</v>
      </c>
      <c r="G61" s="84" t="s">
        <v>1107</v>
      </c>
      <c r="H61" s="84">
        <v>6</v>
      </c>
      <c r="I61" s="84" t="s">
        <v>1117</v>
      </c>
      <c r="J61" s="84">
        <v>2</v>
      </c>
      <c r="K61" s="84"/>
      <c r="L61" s="84"/>
    </row>
    <row r="62" spans="1:12" ht="15">
      <c r="A62" s="84" t="s">
        <v>1086</v>
      </c>
      <c r="B62" s="84">
        <v>8</v>
      </c>
      <c r="C62" s="84" t="s">
        <v>1096</v>
      </c>
      <c r="D62" s="84">
        <v>4</v>
      </c>
      <c r="E62" s="84" t="s">
        <v>1102</v>
      </c>
      <c r="F62" s="84">
        <v>2</v>
      </c>
      <c r="G62" s="84" t="s">
        <v>1084</v>
      </c>
      <c r="H62" s="84">
        <v>6</v>
      </c>
      <c r="I62" s="84" t="s">
        <v>1118</v>
      </c>
      <c r="J62" s="84">
        <v>2</v>
      </c>
      <c r="K62" s="84"/>
      <c r="L62" s="84"/>
    </row>
    <row r="63" spans="1:12" ht="15">
      <c r="A63" s="84" t="s">
        <v>1087</v>
      </c>
      <c r="B63" s="84">
        <v>8</v>
      </c>
      <c r="C63" s="84" t="s">
        <v>1097</v>
      </c>
      <c r="D63" s="84">
        <v>4</v>
      </c>
      <c r="E63" s="84" t="s">
        <v>1103</v>
      </c>
      <c r="F63" s="84">
        <v>2</v>
      </c>
      <c r="G63" s="84" t="s">
        <v>1108</v>
      </c>
      <c r="H63" s="84">
        <v>6</v>
      </c>
      <c r="I63" s="84" t="s">
        <v>1119</v>
      </c>
      <c r="J63" s="84">
        <v>2</v>
      </c>
      <c r="K63" s="84"/>
      <c r="L63" s="84"/>
    </row>
    <row r="66" spans="1:12" ht="15" customHeight="1">
      <c r="A66" s="13" t="s">
        <v>1126</v>
      </c>
      <c r="B66" s="13" t="s">
        <v>980</v>
      </c>
      <c r="C66" s="13" t="s">
        <v>1128</v>
      </c>
      <c r="D66" s="13" t="s">
        <v>983</v>
      </c>
      <c r="E66" s="78" t="s">
        <v>1129</v>
      </c>
      <c r="F66" s="78" t="s">
        <v>990</v>
      </c>
      <c r="G66" s="78" t="s">
        <v>1132</v>
      </c>
      <c r="H66" s="78" t="s">
        <v>992</v>
      </c>
      <c r="I66" s="78" t="s">
        <v>1134</v>
      </c>
      <c r="J66" s="78" t="s">
        <v>994</v>
      </c>
      <c r="K66" s="78" t="s">
        <v>1136</v>
      </c>
      <c r="L66" s="78" t="s">
        <v>995</v>
      </c>
    </row>
    <row r="67" spans="1:12" ht="15">
      <c r="A67" s="78" t="s">
        <v>230</v>
      </c>
      <c r="B67" s="78">
        <v>1</v>
      </c>
      <c r="C67" s="78" t="s">
        <v>230</v>
      </c>
      <c r="D67" s="78">
        <v>1</v>
      </c>
      <c r="E67" s="78"/>
      <c r="F67" s="78"/>
      <c r="G67" s="78"/>
      <c r="H67" s="78"/>
      <c r="I67" s="78"/>
      <c r="J67" s="78"/>
      <c r="K67" s="78"/>
      <c r="L67" s="78"/>
    </row>
    <row r="70" spans="1:12" ht="15" customHeight="1">
      <c r="A70" s="13" t="s">
        <v>1127</v>
      </c>
      <c r="B70" s="13" t="s">
        <v>980</v>
      </c>
      <c r="C70" s="13" t="s">
        <v>1130</v>
      </c>
      <c r="D70" s="13" t="s">
        <v>983</v>
      </c>
      <c r="E70" s="13" t="s">
        <v>1131</v>
      </c>
      <c r="F70" s="13" t="s">
        <v>990</v>
      </c>
      <c r="G70" s="13" t="s">
        <v>1133</v>
      </c>
      <c r="H70" s="13" t="s">
        <v>992</v>
      </c>
      <c r="I70" s="78" t="s">
        <v>1135</v>
      </c>
      <c r="J70" s="78" t="s">
        <v>994</v>
      </c>
      <c r="K70" s="13" t="s">
        <v>1137</v>
      </c>
      <c r="L70" s="13" t="s">
        <v>995</v>
      </c>
    </row>
    <row r="71" spans="1:12" ht="15">
      <c r="A71" s="78" t="s">
        <v>230</v>
      </c>
      <c r="B71" s="78">
        <v>23</v>
      </c>
      <c r="C71" s="78" t="s">
        <v>230</v>
      </c>
      <c r="D71" s="78">
        <v>9</v>
      </c>
      <c r="E71" s="78" t="s">
        <v>230</v>
      </c>
      <c r="F71" s="78">
        <v>5</v>
      </c>
      <c r="G71" s="78" t="s">
        <v>235</v>
      </c>
      <c r="H71" s="78">
        <v>11</v>
      </c>
      <c r="I71" s="78"/>
      <c r="J71" s="78"/>
      <c r="K71" s="78" t="s">
        <v>240</v>
      </c>
      <c r="L71" s="78">
        <v>1</v>
      </c>
    </row>
    <row r="72" spans="1:12" ht="15">
      <c r="A72" s="78" t="s">
        <v>235</v>
      </c>
      <c r="B72" s="78">
        <v>17</v>
      </c>
      <c r="C72" s="78" t="s">
        <v>238</v>
      </c>
      <c r="D72" s="78">
        <v>5</v>
      </c>
      <c r="E72" s="78" t="s">
        <v>228</v>
      </c>
      <c r="F72" s="78">
        <v>4</v>
      </c>
      <c r="G72" s="78" t="s">
        <v>230</v>
      </c>
      <c r="H72" s="78">
        <v>8</v>
      </c>
      <c r="I72" s="78"/>
      <c r="J72" s="78"/>
      <c r="K72" s="78" t="s">
        <v>239</v>
      </c>
      <c r="L72" s="78">
        <v>1</v>
      </c>
    </row>
    <row r="73" spans="1:12" ht="15">
      <c r="A73" s="78" t="s">
        <v>228</v>
      </c>
      <c r="B73" s="78">
        <v>7</v>
      </c>
      <c r="C73" s="78" t="s">
        <v>235</v>
      </c>
      <c r="D73" s="78">
        <v>3</v>
      </c>
      <c r="E73" s="78" t="s">
        <v>214</v>
      </c>
      <c r="F73" s="78">
        <v>3</v>
      </c>
      <c r="G73" s="78" t="s">
        <v>232</v>
      </c>
      <c r="H73" s="78">
        <v>3</v>
      </c>
      <c r="I73" s="78"/>
      <c r="J73" s="78"/>
      <c r="K73" s="78" t="s">
        <v>230</v>
      </c>
      <c r="L73" s="78">
        <v>1</v>
      </c>
    </row>
    <row r="74" spans="1:12" ht="15">
      <c r="A74" s="78" t="s">
        <v>231</v>
      </c>
      <c r="B74" s="78">
        <v>7</v>
      </c>
      <c r="C74" s="78" t="s">
        <v>229</v>
      </c>
      <c r="D74" s="78">
        <v>3</v>
      </c>
      <c r="E74" s="78" t="s">
        <v>235</v>
      </c>
      <c r="F74" s="78">
        <v>3</v>
      </c>
      <c r="G74" s="78" t="s">
        <v>231</v>
      </c>
      <c r="H74" s="78">
        <v>3</v>
      </c>
      <c r="I74" s="78"/>
      <c r="J74" s="78"/>
      <c r="K74" s="78"/>
      <c r="L74" s="78"/>
    </row>
    <row r="75" spans="1:12" ht="15">
      <c r="A75" s="78" t="s">
        <v>232</v>
      </c>
      <c r="B75" s="78">
        <v>6</v>
      </c>
      <c r="C75" s="78" t="s">
        <v>250</v>
      </c>
      <c r="D75" s="78">
        <v>2</v>
      </c>
      <c r="E75" s="78" t="s">
        <v>231</v>
      </c>
      <c r="F75" s="78">
        <v>2</v>
      </c>
      <c r="G75" s="78" t="s">
        <v>228</v>
      </c>
      <c r="H75" s="78">
        <v>1</v>
      </c>
      <c r="I75" s="78"/>
      <c r="J75" s="78"/>
      <c r="K75" s="78"/>
      <c r="L75" s="78"/>
    </row>
    <row r="76" spans="1:12" ht="15">
      <c r="A76" s="78" t="s">
        <v>238</v>
      </c>
      <c r="B76" s="78">
        <v>5</v>
      </c>
      <c r="C76" s="78" t="s">
        <v>231</v>
      </c>
      <c r="D76" s="78">
        <v>2</v>
      </c>
      <c r="E76" s="78" t="s">
        <v>232</v>
      </c>
      <c r="F76" s="78">
        <v>2</v>
      </c>
      <c r="G76" s="78"/>
      <c r="H76" s="78"/>
      <c r="I76" s="78"/>
      <c r="J76" s="78"/>
      <c r="K76" s="78"/>
      <c r="L76" s="78"/>
    </row>
    <row r="77" spans="1:12" ht="15">
      <c r="A77" s="78" t="s">
        <v>229</v>
      </c>
      <c r="B77" s="78">
        <v>3</v>
      </c>
      <c r="C77" s="78" t="s">
        <v>228</v>
      </c>
      <c r="D77" s="78">
        <v>2</v>
      </c>
      <c r="E77" s="78" t="s">
        <v>242</v>
      </c>
      <c r="F77" s="78">
        <v>2</v>
      </c>
      <c r="G77" s="78"/>
      <c r="H77" s="78"/>
      <c r="I77" s="78"/>
      <c r="J77" s="78"/>
      <c r="K77" s="78"/>
      <c r="L77" s="78"/>
    </row>
    <row r="78" spans="1:12" ht="15">
      <c r="A78" s="78" t="s">
        <v>214</v>
      </c>
      <c r="B78" s="78">
        <v>3</v>
      </c>
      <c r="C78" s="78" t="s">
        <v>232</v>
      </c>
      <c r="D78" s="78">
        <v>1</v>
      </c>
      <c r="E78" s="78" t="s">
        <v>227</v>
      </c>
      <c r="F78" s="78">
        <v>2</v>
      </c>
      <c r="G78" s="78"/>
      <c r="H78" s="78"/>
      <c r="I78" s="78"/>
      <c r="J78" s="78"/>
      <c r="K78" s="78"/>
      <c r="L78" s="78"/>
    </row>
    <row r="79" spans="1:12" ht="15">
      <c r="A79" s="78" t="s">
        <v>250</v>
      </c>
      <c r="B79" s="78">
        <v>2</v>
      </c>
      <c r="C79" s="78" t="s">
        <v>244</v>
      </c>
      <c r="D79" s="78">
        <v>1</v>
      </c>
      <c r="E79" s="78" t="s">
        <v>222</v>
      </c>
      <c r="F79" s="78">
        <v>2</v>
      </c>
      <c r="G79" s="78"/>
      <c r="H79" s="78"/>
      <c r="I79" s="78"/>
      <c r="J79" s="78"/>
      <c r="K79" s="78"/>
      <c r="L79" s="78"/>
    </row>
    <row r="80" spans="1:12" ht="15">
      <c r="A80" s="78" t="s">
        <v>242</v>
      </c>
      <c r="B80" s="78">
        <v>2</v>
      </c>
      <c r="C80" s="78" t="s">
        <v>245</v>
      </c>
      <c r="D80" s="78">
        <v>1</v>
      </c>
      <c r="E80" s="78" t="s">
        <v>241</v>
      </c>
      <c r="F80" s="78">
        <v>2</v>
      </c>
      <c r="G80" s="78"/>
      <c r="H80" s="78"/>
      <c r="I80" s="78"/>
      <c r="J80" s="78"/>
      <c r="K80" s="78"/>
      <c r="L80" s="78"/>
    </row>
    <row r="83" spans="1:12" ht="15" customHeight="1">
      <c r="A83" s="13" t="s">
        <v>1144</v>
      </c>
      <c r="B83" s="13" t="s">
        <v>980</v>
      </c>
      <c r="C83" s="13" t="s">
        <v>1145</v>
      </c>
      <c r="D83" s="13" t="s">
        <v>983</v>
      </c>
      <c r="E83" s="13" t="s">
        <v>1146</v>
      </c>
      <c r="F83" s="13" t="s">
        <v>990</v>
      </c>
      <c r="G83" s="13" t="s">
        <v>1147</v>
      </c>
      <c r="H83" s="13" t="s">
        <v>992</v>
      </c>
      <c r="I83" s="13" t="s">
        <v>1148</v>
      </c>
      <c r="J83" s="13" t="s">
        <v>994</v>
      </c>
      <c r="K83" s="13" t="s">
        <v>1149</v>
      </c>
      <c r="L83" s="13" t="s">
        <v>995</v>
      </c>
    </row>
    <row r="84" spans="1:12" ht="15">
      <c r="A84" s="114" t="s">
        <v>248</v>
      </c>
      <c r="B84" s="78">
        <v>202481</v>
      </c>
      <c r="C84" s="114" t="s">
        <v>248</v>
      </c>
      <c r="D84" s="78">
        <v>202481</v>
      </c>
      <c r="E84" s="114" t="s">
        <v>220</v>
      </c>
      <c r="F84" s="78">
        <v>127668</v>
      </c>
      <c r="G84" s="114" t="s">
        <v>223</v>
      </c>
      <c r="H84" s="78">
        <v>61572</v>
      </c>
      <c r="I84" s="114" t="s">
        <v>226</v>
      </c>
      <c r="J84" s="78">
        <v>38990</v>
      </c>
      <c r="K84" s="114" t="s">
        <v>219</v>
      </c>
      <c r="L84" s="78">
        <v>7527</v>
      </c>
    </row>
    <row r="85" spans="1:12" ht="15">
      <c r="A85" s="114" t="s">
        <v>220</v>
      </c>
      <c r="B85" s="78">
        <v>127668</v>
      </c>
      <c r="C85" s="114" t="s">
        <v>238</v>
      </c>
      <c r="D85" s="78">
        <v>37802</v>
      </c>
      <c r="E85" s="114" t="s">
        <v>241</v>
      </c>
      <c r="F85" s="78">
        <v>29320</v>
      </c>
      <c r="G85" s="114" t="s">
        <v>231</v>
      </c>
      <c r="H85" s="78">
        <v>35059</v>
      </c>
      <c r="I85" s="114" t="s">
        <v>221</v>
      </c>
      <c r="J85" s="78">
        <v>25388</v>
      </c>
      <c r="K85" s="114" t="s">
        <v>239</v>
      </c>
      <c r="L85" s="78">
        <v>3138</v>
      </c>
    </row>
    <row r="86" spans="1:12" ht="15">
      <c r="A86" s="114" t="s">
        <v>223</v>
      </c>
      <c r="B86" s="78">
        <v>61572</v>
      </c>
      <c r="C86" s="114" t="s">
        <v>229</v>
      </c>
      <c r="D86" s="78">
        <v>34800</v>
      </c>
      <c r="E86" s="114" t="s">
        <v>228</v>
      </c>
      <c r="F86" s="78">
        <v>16858</v>
      </c>
      <c r="G86" s="114" t="s">
        <v>235</v>
      </c>
      <c r="H86" s="78">
        <v>13082</v>
      </c>
      <c r="I86" s="114" t="s">
        <v>216</v>
      </c>
      <c r="J86" s="78">
        <v>15723</v>
      </c>
      <c r="K86" s="114" t="s">
        <v>240</v>
      </c>
      <c r="L86" s="78">
        <v>203</v>
      </c>
    </row>
    <row r="87" spans="1:12" ht="15">
      <c r="A87" s="114" t="s">
        <v>226</v>
      </c>
      <c r="B87" s="78">
        <v>38990</v>
      </c>
      <c r="C87" s="114" t="s">
        <v>246</v>
      </c>
      <c r="D87" s="78">
        <v>29708</v>
      </c>
      <c r="E87" s="114" t="s">
        <v>242</v>
      </c>
      <c r="F87" s="78">
        <v>15610</v>
      </c>
      <c r="G87" s="114" t="s">
        <v>232</v>
      </c>
      <c r="H87" s="78">
        <v>3730</v>
      </c>
      <c r="I87" s="114" t="s">
        <v>224</v>
      </c>
      <c r="J87" s="78">
        <v>2189</v>
      </c>
      <c r="K87" s="114"/>
      <c r="L87" s="78"/>
    </row>
    <row r="88" spans="1:12" ht="15">
      <c r="A88" s="114" t="s">
        <v>238</v>
      </c>
      <c r="B88" s="78">
        <v>37802</v>
      </c>
      <c r="C88" s="114" t="s">
        <v>245</v>
      </c>
      <c r="D88" s="78">
        <v>24102</v>
      </c>
      <c r="E88" s="114" t="s">
        <v>214</v>
      </c>
      <c r="F88" s="78">
        <v>12253</v>
      </c>
      <c r="G88" s="114" t="s">
        <v>212</v>
      </c>
      <c r="H88" s="78">
        <v>2793</v>
      </c>
      <c r="I88" s="114"/>
      <c r="J88" s="78"/>
      <c r="K88" s="114"/>
      <c r="L88" s="78"/>
    </row>
    <row r="89" spans="1:12" ht="15">
      <c r="A89" s="114" t="s">
        <v>231</v>
      </c>
      <c r="B89" s="78">
        <v>35059</v>
      </c>
      <c r="C89" s="114" t="s">
        <v>247</v>
      </c>
      <c r="D89" s="78">
        <v>23905</v>
      </c>
      <c r="E89" s="114" t="s">
        <v>227</v>
      </c>
      <c r="F89" s="78">
        <v>4453</v>
      </c>
      <c r="G89" s="114" t="s">
        <v>225</v>
      </c>
      <c r="H89" s="78">
        <v>1404</v>
      </c>
      <c r="I89" s="114"/>
      <c r="J89" s="78"/>
      <c r="K89" s="114"/>
      <c r="L89" s="78"/>
    </row>
    <row r="90" spans="1:12" ht="15">
      <c r="A90" s="114" t="s">
        <v>229</v>
      </c>
      <c r="B90" s="78">
        <v>34800</v>
      </c>
      <c r="C90" s="114" t="s">
        <v>249</v>
      </c>
      <c r="D90" s="78">
        <v>22315</v>
      </c>
      <c r="E90" s="114" t="s">
        <v>236</v>
      </c>
      <c r="F90" s="78">
        <v>1541</v>
      </c>
      <c r="G90" s="114" t="s">
        <v>213</v>
      </c>
      <c r="H90" s="78">
        <v>727</v>
      </c>
      <c r="I90" s="114"/>
      <c r="J90" s="78"/>
      <c r="K90" s="114"/>
      <c r="L90" s="78"/>
    </row>
    <row r="91" spans="1:12" ht="15">
      <c r="A91" s="114" t="s">
        <v>246</v>
      </c>
      <c r="B91" s="78">
        <v>29708</v>
      </c>
      <c r="C91" s="114" t="s">
        <v>215</v>
      </c>
      <c r="D91" s="78">
        <v>9294</v>
      </c>
      <c r="E91" s="114" t="s">
        <v>243</v>
      </c>
      <c r="F91" s="78">
        <v>823</v>
      </c>
      <c r="G91" s="114" t="s">
        <v>218</v>
      </c>
      <c r="H91" s="78">
        <v>61</v>
      </c>
      <c r="I91" s="114"/>
      <c r="J91" s="78"/>
      <c r="K91" s="114"/>
      <c r="L91" s="78"/>
    </row>
    <row r="92" spans="1:12" ht="15">
      <c r="A92" s="114" t="s">
        <v>241</v>
      </c>
      <c r="B92" s="78">
        <v>29320</v>
      </c>
      <c r="C92" s="114" t="s">
        <v>250</v>
      </c>
      <c r="D92" s="78">
        <v>7552</v>
      </c>
      <c r="E92" s="114" t="s">
        <v>237</v>
      </c>
      <c r="F92" s="78">
        <v>771</v>
      </c>
      <c r="G92" s="114"/>
      <c r="H92" s="78"/>
      <c r="I92" s="114"/>
      <c r="J92" s="78"/>
      <c r="K92" s="114"/>
      <c r="L92" s="78"/>
    </row>
    <row r="93" spans="1:12" ht="15">
      <c r="A93" s="114" t="s">
        <v>221</v>
      </c>
      <c r="B93" s="78">
        <v>25388</v>
      </c>
      <c r="C93" s="114" t="s">
        <v>234</v>
      </c>
      <c r="D93" s="78">
        <v>6280</v>
      </c>
      <c r="E93" s="114"/>
      <c r="F93" s="78"/>
      <c r="G93" s="114"/>
      <c r="H93" s="78"/>
      <c r="I93" s="114"/>
      <c r="J93" s="78"/>
      <c r="K93" s="114"/>
      <c r="L93" s="78"/>
    </row>
  </sheetData>
  <hyperlinks>
    <hyperlink ref="A2" r:id="rId1" display="http://globalplacementfirm.catsone.com/careers/index.php?m=portal&amp;a=details&amp;jobOrderID=912939"/>
    <hyperlink ref="A3" r:id="rId2" display="https://www.globalservices.bt.com/en/aboutus/events/how-to-make-your-network-smarter-with-application-intelligence"/>
    <hyperlink ref="A4" r:id="rId3" display="https://www.onug.net/blog/digital-business-requires-an-end-to-end-intelligence-for-wan-edge/?utm_source=twitter&amp;utm_medium=social&amp;utm_campaign=onug+blog&amp;utm_term=creation&amp;utm_content=digital+business+requires+an+end-to-end+intelligence+for+wan+edge"/>
    <hyperlink ref="A5" r:id="rId4" display="https://www.networkworld.com/article/3331844/wide-area-networking/survey-enterprises-want-end-to-end-management-of-sd-wan.html?upd=1547224726889?es_sh=38bdf052e0e3d34c055ac4ac9a97fe22&amp;es_ad=116753"/>
    <hyperlink ref="A6" r:id="rId5" display="https://view6.workcast.net/register?cpak=4987858094231305&amp;referrer=InfovistaTwitter6"/>
    <hyperlink ref="A7" r:id="rId6" display="https://twitter.com/Infovista/status/1093519000724799488"/>
    <hyperlink ref="A8" r:id="rId7" display="https://www.brighttalk.com/webcast/16843/348575?utm_source=BT_Ireland&amp;utm_medium=brighttalk&amp;utm_campaign=348575&amp;elqTrackId=64f72ce6c5534477b44de3c373856fb6&amp;elq=c98ce742ce7f4d0da8c513f6fe7f46e6&amp;elqaid=654&amp;elqat=1&amp;elqCampaignId="/>
    <hyperlink ref="A9" r:id="rId8" display="https://view6.workcast.net/register?cpak=4987858094231305&amp;referrer=InfovistaTwitter5"/>
    <hyperlink ref="A10" r:id="rId9" display="https://www.networkworld.com/article/3339622/cloud-computing/sd-wan-can-help-solve-challenges-of-multi-cloud.html"/>
    <hyperlink ref="A11" r:id="rId10" display="https://www.networkworld.com/article/3323407/sd-wan/how-to-buy-sd-wan-technology-key-questions-to-consider-when-selecting-a-supplier.html"/>
    <hyperlink ref="C2" r:id="rId11" display="https://view6.workcast.net/register?cpak=4987858094231305&amp;referrer=InfovistaTwitter5"/>
    <hyperlink ref="C3" r:id="rId12" display="https://view6.workcast.net/register?cpak=4987858094231305&amp;referrer=InfovistaTwitter6"/>
    <hyperlink ref="C4" r:id="rId13" display="https://www.networkworld.com/article/3331844/wide-area-networking/survey-enterprises-want-end-to-end-management-of-sd-wan.html?upd=1547224726889?es_sh=38bdf052e0e3d34c055ac4ac9a97fe22&amp;es_ad=116753"/>
    <hyperlink ref="C5" r:id="rId14" display="https://www.onug.net/blog/digital-business-requires-an-end-to-end-intelligence-for-wan-edge/?utm_source=twitter&amp;utm_medium=social&amp;utm_campaign=onug+blog&amp;utm_term=creation&amp;utm_content=digital+business+requires+an+end-to-end+intelligence+for+wan+edge"/>
    <hyperlink ref="C6" r:id="rId15" display="https://www.networkworld.com/article/3339622/cloud-computing/sd-wan-can-help-solve-challenges-of-multi-cloud.html"/>
    <hyperlink ref="C7" r:id="rId16" display="https://view6.workcast.net/register?cpak=4987858094231305&amp;referrer=InfovistaTwitter4"/>
    <hyperlink ref="C8" r:id="rId17" display="https://www.youtube.com/watch?v=xsKM_xjS3_g&amp;feature=youtu.be"/>
    <hyperlink ref="C9" r:id="rId18" display="https://www.youtube.com/watch?v=SF2Lv9Xhs7M&amp;feature=youtu.be"/>
    <hyperlink ref="C10" r:id="rId19" display="https://twitter.com/i/web/status/1095860936345354240"/>
    <hyperlink ref="C11" r:id="rId20" display="https://twitter.com/i/web/status/1096536385044004866"/>
    <hyperlink ref="E2" r:id="rId21" display="https://twitter.com/Infovista/status/1093519000724799488"/>
    <hyperlink ref="E3" r:id="rId22" display="https://www.globalservices.bt.com/en/aboutus/events/how-to-make-your-network-smarter-with-application-intelligence"/>
    <hyperlink ref="E4" r:id="rId23" display="https://twitter.com/i/web/status/1095751369271713794"/>
    <hyperlink ref="E5" r:id="rId24" display="https://www.brighttalk.com/webcast/16843/348575?utm_source=BT_Ireland&amp;utm_medium=brighttalk&amp;utm_campaign=348575&amp;elqTrackId=64f72ce6c5534477b44de3c373856fb6&amp;elq=c98ce742ce7f4d0da8c513f6fe7f46e6&amp;elqaid=654&amp;elqat=1&amp;elqCampaignId="/>
    <hyperlink ref="E6" r:id="rId25" display="https://twitter.com/i/web/status/1095808844285046785"/>
    <hyperlink ref="E7" r:id="rId26" display="https://www.youtube.com/watch?v=gKriGdZMKq4&amp;feature=youtu.be"/>
    <hyperlink ref="E8" r:id="rId27" display="https://nodexlgraphgallery.org/Pages/Graph.aspx?graphID=186448"/>
    <hyperlink ref="E9" r:id="rId28" display="https://twitter.com/i/web/status/1095784526352134176"/>
    <hyperlink ref="E10" r:id="rId29" display="https://nodexlgraphgallery.org/Pages/Graph.aspx?graphID=185931"/>
    <hyperlink ref="E11" r:id="rId30" display="https://twitter.com/i/web/status/1094155082881478656"/>
    <hyperlink ref="G2" r:id="rId31" display="https://www.globalservices.bt.com/en/aboutus/events/how-to-make-your-network-smarter-with-application-intelligence"/>
    <hyperlink ref="G3" r:id="rId32" display="https://twitter.com/i/web/status/1096327030449295363"/>
    <hyperlink ref="G4" r:id="rId33" display="https://www.brighttalk.com/webcast/16843/348575?utm_source=BT_Ireland&amp;utm_medium=brighttalk&amp;utm_campaign=348575&amp;elqTrackId=64f72ce6c5534477b44de3c373856fb6&amp;elq=c98ce742ce7f4d0da8c513f6fe7f46e6&amp;elqaid=654&amp;elqat=1&amp;elqCampaignId="/>
    <hyperlink ref="G5" r:id="rId34" display="https://twitter.com/i/web/status/1095239862586953729"/>
    <hyperlink ref="G6" r:id="rId35" display="https://twitter.com/i/web/status/1094902633284931585"/>
    <hyperlink ref="I2" r:id="rId36" display="http://globalplacementfirm.catsone.com/careers/index.php?m=portal&amp;a=details&amp;jobOrderID=912939"/>
    <hyperlink ref="I3" r:id="rId37" display="https://www.newswiretoday.com/news/16933/"/>
    <hyperlink ref="I4" r:id="rId38" display="https://twitter.com/i/web/status/1096344620953493504"/>
    <hyperlink ref="I5" r:id="rId39" display="https://twitter.com/i/web/status/1093505914236219392"/>
    <hyperlink ref="I6" r:id="rId40" display="https://twitter.com/ImrKil/status/1093199550880366598"/>
    <hyperlink ref="K2" r:id="rId41" display="https://paper.li/Naturiffic/1433002527?edition_id=9783cc40-2e96-11e9-b8af-0cc47a0d1605"/>
  </hyperlinks>
  <printOptions/>
  <pageMargins left="0.7" right="0.7" top="0.75" bottom="0.75" header="0.3" footer="0.3"/>
  <pageSetup orientation="portrait" paperSize="9"/>
  <tableParts>
    <tablePart r:id="rId45"/>
    <tablePart r:id="rId49"/>
    <tablePart r:id="rId48"/>
    <tablePart r:id="rId42"/>
    <tablePart r:id="rId44"/>
    <tablePart r:id="rId46"/>
    <tablePart r:id="rId47"/>
    <tablePart r:id="rId4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2019-02-16T22:46:22Z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